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395"/>
  </bookViews>
  <sheets>
    <sheet name="Hoja1" sheetId="1" r:id="rId1"/>
    <sheet name="YUTE" sheetId="2" r:id="rId2"/>
  </sheets>
  <definedNames>
    <definedName name="_xlnm._FilterDatabase" localSheetId="0" hidden="1">Hoja1!$A$1:$N$1990</definedName>
  </definedNames>
  <calcPr calcId="145621"/>
  <extLst>
    <ext uri="GoogleSheetsCustomDataVersion1">
      <go:sheetsCustomData xmlns:go="http://customooxmlschemas.google.com/" r:id="rId6" roundtripDataSignature="AMtx7mjADrefAXJQnF3bukC7dxeSTDbT0w=="/>
    </ext>
  </extLst>
</workbook>
</file>

<file path=xl/calcChain.xml><?xml version="1.0" encoding="utf-8"?>
<calcChain xmlns="http://schemas.openxmlformats.org/spreadsheetml/2006/main">
  <c r="L1437" i="1" l="1"/>
  <c r="K1948" i="1" l="1"/>
  <c r="U386" i="1" l="1"/>
  <c r="U1002" i="1"/>
  <c r="U1319" i="1"/>
  <c r="U1416" i="1"/>
  <c r="P1452" i="1"/>
  <c r="P1489" i="1"/>
  <c r="P1589" i="1"/>
  <c r="P1694" i="1"/>
  <c r="P1717" i="1"/>
  <c r="K167" i="1"/>
  <c r="L167" i="1" s="1"/>
  <c r="R167" i="1"/>
  <c r="K1959" i="1"/>
  <c r="L1959" i="1" s="1"/>
  <c r="R1959" i="1"/>
  <c r="K1899" i="1"/>
  <c r="L1899" i="1" s="1"/>
  <c r="R1899" i="1"/>
  <c r="K1803" i="1"/>
  <c r="L1803" i="1" s="1"/>
  <c r="R1803" i="1"/>
  <c r="L1717" i="1"/>
  <c r="R1717" i="1"/>
  <c r="K1614" i="1"/>
  <c r="L1614" i="1" s="1"/>
  <c r="R1614" i="1"/>
  <c r="K1435" i="1"/>
  <c r="L1435" i="1" s="1"/>
  <c r="N1435" i="1" s="1"/>
  <c r="R1435" i="1"/>
  <c r="K1430" i="1"/>
  <c r="L1430" i="1" s="1"/>
  <c r="N1430" i="1" s="1"/>
  <c r="R1430" i="1"/>
  <c r="K1369" i="1"/>
  <c r="L1369" i="1" s="1"/>
  <c r="N1369" i="1" s="1"/>
  <c r="P1369" i="1" s="1"/>
  <c r="R1369" i="1"/>
  <c r="S1369" i="1" s="1"/>
  <c r="K1176" i="1"/>
  <c r="L1176" i="1" s="1"/>
  <c r="R1176" i="1"/>
  <c r="K1173" i="1"/>
  <c r="L1173" i="1" s="1"/>
  <c r="R1173" i="1"/>
  <c r="K1158" i="1"/>
  <c r="L1158" i="1" s="1"/>
  <c r="N1158" i="1" s="1"/>
  <c r="R1158" i="1"/>
  <c r="K1153" i="1"/>
  <c r="L1153" i="1" s="1"/>
  <c r="N1153" i="1" s="1"/>
  <c r="R1153" i="1"/>
  <c r="K1135" i="1"/>
  <c r="L1135" i="1" s="1"/>
  <c r="R1135" i="1"/>
  <c r="K1123" i="1"/>
  <c r="L1123" i="1" s="1"/>
  <c r="N1123" i="1" s="1"/>
  <c r="R1123" i="1"/>
  <c r="K1124" i="1"/>
  <c r="L1124" i="1" s="1"/>
  <c r="N1124" i="1" s="1"/>
  <c r="R1124" i="1"/>
  <c r="K1125" i="1"/>
  <c r="L1125" i="1" s="1"/>
  <c r="N1125" i="1" s="1"/>
  <c r="R1125" i="1"/>
  <c r="K1126" i="1"/>
  <c r="L1126" i="1" s="1"/>
  <c r="N1126" i="1" s="1"/>
  <c r="R1126" i="1"/>
  <c r="K1127" i="1"/>
  <c r="L1127" i="1" s="1"/>
  <c r="R1127" i="1"/>
  <c r="K1128" i="1"/>
  <c r="L1128" i="1" s="1"/>
  <c r="R1128" i="1"/>
  <c r="K1129" i="1"/>
  <c r="L1129" i="1" s="1"/>
  <c r="R1129" i="1"/>
  <c r="K713" i="1"/>
  <c r="L713" i="1" s="1"/>
  <c r="N713" i="1" s="1"/>
  <c r="P713" i="1" s="1"/>
  <c r="R713" i="1"/>
  <c r="S713" i="1" s="1"/>
  <c r="K812" i="1"/>
  <c r="L812" i="1" s="1"/>
  <c r="N812" i="1" s="1"/>
  <c r="R812" i="1"/>
  <c r="K820" i="1"/>
  <c r="L820" i="1" s="1"/>
  <c r="N820" i="1" s="1"/>
  <c r="R820" i="1"/>
  <c r="K821" i="1"/>
  <c r="L821" i="1" s="1"/>
  <c r="N821" i="1" s="1"/>
  <c r="R821" i="1"/>
  <c r="K813" i="1"/>
  <c r="L813" i="1" s="1"/>
  <c r="N813" i="1" s="1"/>
  <c r="R813" i="1"/>
  <c r="K814" i="1"/>
  <c r="L814" i="1" s="1"/>
  <c r="N814" i="1" s="1"/>
  <c r="R814" i="1"/>
  <c r="K815" i="1"/>
  <c r="L815" i="1" s="1"/>
  <c r="R815" i="1"/>
  <c r="K296" i="1"/>
  <c r="L296" i="1" s="1"/>
  <c r="R296" i="1"/>
  <c r="K297" i="1"/>
  <c r="L297" i="1" s="1"/>
  <c r="N297" i="1" s="1"/>
  <c r="R297" i="1"/>
  <c r="K295" i="1"/>
  <c r="L295" i="1" s="1"/>
  <c r="N295" i="1" s="1"/>
  <c r="R295" i="1"/>
  <c r="K290" i="1"/>
  <c r="L290" i="1" s="1"/>
  <c r="N290" i="1" s="1"/>
  <c r="R290" i="1"/>
  <c r="K673" i="1"/>
  <c r="L673" i="1" s="1"/>
  <c r="R673" i="1"/>
  <c r="K667" i="1"/>
  <c r="L667" i="1" s="1"/>
  <c r="R667" i="1"/>
  <c r="K621" i="1"/>
  <c r="L621" i="1" s="1"/>
  <c r="N621" i="1" s="1"/>
  <c r="P621" i="1" s="1"/>
  <c r="R621" i="1"/>
  <c r="K628" i="1"/>
  <c r="L628" i="1" s="1"/>
  <c r="R628" i="1"/>
  <c r="S628" i="1" s="1"/>
  <c r="K629" i="1"/>
  <c r="L629" i="1" s="1"/>
  <c r="N629" i="1" s="1"/>
  <c r="P629" i="1" s="1"/>
  <c r="R629" i="1"/>
  <c r="S629" i="1" s="1"/>
  <c r="K630" i="1"/>
  <c r="L630" i="1" s="1"/>
  <c r="N630" i="1" s="1"/>
  <c r="R630" i="1"/>
  <c r="K619" i="1"/>
  <c r="L619" i="1" s="1"/>
  <c r="R619" i="1"/>
  <c r="K622" i="1"/>
  <c r="L622" i="1" s="1"/>
  <c r="N622" i="1" s="1"/>
  <c r="R622" i="1"/>
  <c r="M667" i="1" l="1"/>
  <c r="N667" i="1" s="1"/>
  <c r="P667" i="1" s="1"/>
  <c r="U667" i="1" s="1"/>
  <c r="M1135" i="1"/>
  <c r="N1135" i="1" s="1"/>
  <c r="M1176" i="1"/>
  <c r="N1176" i="1" s="1"/>
  <c r="M1614" i="1"/>
  <c r="N1614" i="1" s="1"/>
  <c r="M1803" i="1"/>
  <c r="N1803" i="1" s="1"/>
  <c r="M619" i="1"/>
  <c r="N619" i="1" s="1"/>
  <c r="M673" i="1"/>
  <c r="N673" i="1" s="1"/>
  <c r="M1129" i="1"/>
  <c r="N1129" i="1" s="1"/>
  <c r="M1127" i="1"/>
  <c r="N1127" i="1" s="1"/>
  <c r="M1173" i="1"/>
  <c r="N1173" i="1" s="1"/>
  <c r="M1899" i="1"/>
  <c r="N1899" i="1" s="1"/>
  <c r="M628" i="1"/>
  <c r="N628" i="1" s="1"/>
  <c r="P628" i="1" s="1"/>
  <c r="U628" i="1" s="1"/>
  <c r="M815" i="1"/>
  <c r="N815" i="1" s="1"/>
  <c r="M1128" i="1"/>
  <c r="N1128" i="1" s="1"/>
  <c r="M1959" i="1"/>
  <c r="N1959" i="1" s="1"/>
  <c r="M167" i="1"/>
  <c r="N167" i="1" s="1"/>
  <c r="M296" i="1"/>
  <c r="N296" i="1" s="1"/>
  <c r="U1694" i="1"/>
  <c r="U1489" i="1"/>
  <c r="U1369" i="1"/>
  <c r="U1589" i="1"/>
  <c r="U1452" i="1"/>
  <c r="U1717" i="1"/>
  <c r="U621" i="1"/>
  <c r="U629" i="1"/>
  <c r="U713" i="1"/>
  <c r="P820" i="1"/>
  <c r="U820" i="1" s="1"/>
  <c r="S1717" i="1"/>
  <c r="S1127" i="1"/>
  <c r="S667" i="1"/>
  <c r="S621" i="1"/>
  <c r="P1128" i="1" l="1"/>
  <c r="U1128" i="1" s="1"/>
  <c r="P1127" i="1"/>
  <c r="U1127" i="1" s="1"/>
  <c r="K19" i="1"/>
  <c r="L19" i="1" s="1"/>
  <c r="R19" i="1"/>
  <c r="M19" i="1" l="1"/>
  <c r="N19" i="1" s="1"/>
  <c r="K18" i="1"/>
  <c r="L18" i="1" s="1"/>
  <c r="N18" i="1" s="1"/>
  <c r="R18" i="1"/>
  <c r="F973" i="1"/>
  <c r="F977" i="1"/>
  <c r="F976" i="1"/>
  <c r="F975" i="1"/>
  <c r="F974" i="1"/>
  <c r="F958" i="1"/>
  <c r="F961" i="1"/>
  <c r="F960" i="1"/>
  <c r="F959" i="1"/>
  <c r="F506" i="1"/>
  <c r="F509" i="1"/>
  <c r="F508" i="1"/>
  <c r="F507" i="1"/>
  <c r="F127" i="1"/>
  <c r="F130" i="1"/>
  <c r="F129" i="1"/>
  <c r="F128" i="1"/>
  <c r="F1445" i="1"/>
  <c r="F1448" i="1"/>
  <c r="F1447" i="1"/>
  <c r="F1446" i="1"/>
  <c r="F731" i="1"/>
  <c r="F736" i="1"/>
  <c r="F735" i="1"/>
  <c r="F734" i="1"/>
  <c r="F733" i="1"/>
  <c r="F732" i="1"/>
  <c r="F238" i="1"/>
  <c r="G238" i="1" s="1"/>
  <c r="F239" i="1"/>
  <c r="F17" i="1"/>
  <c r="F729" i="1"/>
  <c r="F730" i="1"/>
  <c r="F970" i="1"/>
  <c r="F972" i="1"/>
  <c r="F971" i="1"/>
  <c r="F1860" i="1"/>
  <c r="F1862" i="1"/>
  <c r="F1861" i="1"/>
  <c r="K827" i="1" l="1"/>
  <c r="L827" i="1" s="1"/>
  <c r="N827" i="1" s="1"/>
  <c r="R827" i="1"/>
  <c r="N15" i="2"/>
  <c r="K15" i="2"/>
  <c r="O15" i="2" s="1"/>
  <c r="N14" i="2"/>
  <c r="O14" i="2" s="1"/>
  <c r="K14" i="2"/>
  <c r="N13" i="2"/>
  <c r="K13" i="2"/>
  <c r="O13" i="2" s="1"/>
  <c r="N12" i="2"/>
  <c r="O12" i="2" s="1"/>
  <c r="K12" i="2"/>
  <c r="N11" i="2"/>
  <c r="K11" i="2"/>
  <c r="O11" i="2" s="1"/>
  <c r="N10" i="2"/>
  <c r="O10" i="2" s="1"/>
  <c r="K10" i="2"/>
  <c r="N9" i="2"/>
  <c r="K9" i="2"/>
  <c r="O9" i="2" s="1"/>
  <c r="N8" i="2"/>
  <c r="O8" i="2" s="1"/>
  <c r="K8" i="2"/>
  <c r="N7" i="2"/>
  <c r="K7" i="2"/>
  <c r="O7" i="2" s="1"/>
  <c r="N6" i="2"/>
  <c r="O6" i="2" s="1"/>
  <c r="K6" i="2"/>
  <c r="N5" i="2"/>
  <c r="K5" i="2"/>
  <c r="O5" i="2" s="1"/>
  <c r="N4" i="2"/>
  <c r="O4" i="2" s="1"/>
  <c r="K4" i="2"/>
  <c r="N3" i="2"/>
  <c r="K3" i="2"/>
  <c r="O3" i="2" s="1"/>
  <c r="N2" i="2"/>
  <c r="O2" i="2" s="1"/>
  <c r="K2" i="2"/>
  <c r="R1990" i="1"/>
  <c r="S1990" i="1" s="1"/>
  <c r="K1990" i="1"/>
  <c r="L1990" i="1" s="1"/>
  <c r="N1990" i="1" s="1"/>
  <c r="P1990" i="1" s="1"/>
  <c r="U1990" i="1" s="1"/>
  <c r="R1989" i="1"/>
  <c r="S1989" i="1" s="1"/>
  <c r="K1989" i="1"/>
  <c r="L1989" i="1" s="1"/>
  <c r="R1983" i="1"/>
  <c r="K1983" i="1"/>
  <c r="L1983" i="1" s="1"/>
  <c r="N1983" i="1" s="1"/>
  <c r="R1988" i="1"/>
  <c r="K1988" i="1"/>
  <c r="L1988" i="1" s="1"/>
  <c r="R1987" i="1"/>
  <c r="K1987" i="1"/>
  <c r="L1987" i="1" s="1"/>
  <c r="R1986" i="1"/>
  <c r="K1986" i="1"/>
  <c r="L1986" i="1" s="1"/>
  <c r="R1985" i="1"/>
  <c r="K1985" i="1"/>
  <c r="L1985" i="1" s="1"/>
  <c r="R1984" i="1"/>
  <c r="K1984" i="1"/>
  <c r="L1984" i="1" s="1"/>
  <c r="R1974" i="1"/>
  <c r="K1974" i="1"/>
  <c r="L1974" i="1" s="1"/>
  <c r="R1982" i="1"/>
  <c r="K1982" i="1"/>
  <c r="L1982" i="1" s="1"/>
  <c r="N1982" i="1" s="1"/>
  <c r="R1981" i="1"/>
  <c r="K1981" i="1"/>
  <c r="L1981" i="1" s="1"/>
  <c r="R1980" i="1"/>
  <c r="K1980" i="1"/>
  <c r="L1980" i="1" s="1"/>
  <c r="R1979" i="1"/>
  <c r="K1979" i="1"/>
  <c r="L1979" i="1" s="1"/>
  <c r="R1978" i="1"/>
  <c r="K1978" i="1"/>
  <c r="L1978" i="1" s="1"/>
  <c r="N1978" i="1" s="1"/>
  <c r="R1977" i="1"/>
  <c r="K1977" i="1"/>
  <c r="L1977" i="1" s="1"/>
  <c r="N1977" i="1" s="1"/>
  <c r="R1976" i="1"/>
  <c r="K1976" i="1"/>
  <c r="L1976" i="1" s="1"/>
  <c r="N1976" i="1" s="1"/>
  <c r="R1975" i="1"/>
  <c r="K1975" i="1"/>
  <c r="L1975" i="1" s="1"/>
  <c r="R1972" i="1"/>
  <c r="K1972" i="1"/>
  <c r="L1972" i="1" s="1"/>
  <c r="N1972" i="1" s="1"/>
  <c r="R1973" i="1"/>
  <c r="K1973" i="1"/>
  <c r="L1973" i="1" s="1"/>
  <c r="R1970" i="1"/>
  <c r="K1970" i="1"/>
  <c r="L1970" i="1" s="1"/>
  <c r="R1971" i="1"/>
  <c r="K1971" i="1"/>
  <c r="L1971" i="1" s="1"/>
  <c r="N1971" i="1" s="1"/>
  <c r="R1967" i="1"/>
  <c r="K1967" i="1"/>
  <c r="L1967" i="1" s="1"/>
  <c r="R1969" i="1"/>
  <c r="K1969" i="1"/>
  <c r="L1969" i="1" s="1"/>
  <c r="N1969" i="1" s="1"/>
  <c r="R1968" i="1"/>
  <c r="K1968" i="1"/>
  <c r="L1968" i="1" s="1"/>
  <c r="R1964" i="1"/>
  <c r="K1964" i="1"/>
  <c r="L1964" i="1" s="1"/>
  <c r="N1964" i="1" s="1"/>
  <c r="R1966" i="1"/>
  <c r="K1966" i="1"/>
  <c r="L1966" i="1" s="1"/>
  <c r="N1966" i="1" s="1"/>
  <c r="R1965" i="1"/>
  <c r="K1965" i="1"/>
  <c r="L1965" i="1" s="1"/>
  <c r="N1965" i="1" s="1"/>
  <c r="R1961" i="1"/>
  <c r="K1961" i="1"/>
  <c r="L1961" i="1" s="1"/>
  <c r="R1963" i="1"/>
  <c r="K1963" i="1"/>
  <c r="L1963" i="1" s="1"/>
  <c r="N1963" i="1" s="1"/>
  <c r="R1962" i="1"/>
  <c r="K1962" i="1"/>
  <c r="L1962" i="1" s="1"/>
  <c r="N1962" i="1" s="1"/>
  <c r="R1960" i="1"/>
  <c r="K1960" i="1"/>
  <c r="L1960" i="1" s="1"/>
  <c r="N1960" i="1" s="1"/>
  <c r="P1959" i="1" s="1"/>
  <c r="U1959" i="1" s="1"/>
  <c r="R1958" i="1"/>
  <c r="S1958" i="1" s="1"/>
  <c r="K1958" i="1"/>
  <c r="L1958" i="1" s="1"/>
  <c r="N1958" i="1" s="1"/>
  <c r="P1958" i="1" s="1"/>
  <c r="U1958" i="1" s="1"/>
  <c r="R1956" i="1"/>
  <c r="K1956" i="1"/>
  <c r="L1956" i="1" s="1"/>
  <c r="N1956" i="1" s="1"/>
  <c r="R1957" i="1"/>
  <c r="K1957" i="1"/>
  <c r="L1957" i="1" s="1"/>
  <c r="N1957" i="1" s="1"/>
  <c r="R1953" i="1"/>
  <c r="K1953" i="1"/>
  <c r="L1953" i="1" s="1"/>
  <c r="R1955" i="1"/>
  <c r="K1955" i="1"/>
  <c r="L1955" i="1" s="1"/>
  <c r="N1955" i="1" s="1"/>
  <c r="R1954" i="1"/>
  <c r="K1954" i="1"/>
  <c r="L1954" i="1" s="1"/>
  <c r="N1954" i="1" s="1"/>
  <c r="R1951" i="1"/>
  <c r="K1951" i="1"/>
  <c r="L1951" i="1" s="1"/>
  <c r="R1950" i="1"/>
  <c r="K1950" i="1"/>
  <c r="L1950" i="1" s="1"/>
  <c r="R1952" i="1"/>
  <c r="K1952" i="1"/>
  <c r="L1952" i="1" s="1"/>
  <c r="R1940" i="1"/>
  <c r="K1940" i="1"/>
  <c r="L1940" i="1" s="1"/>
  <c r="N1940" i="1" s="1"/>
  <c r="R1949" i="1"/>
  <c r="K1949" i="1"/>
  <c r="L1949" i="1" s="1"/>
  <c r="N1949" i="1" s="1"/>
  <c r="R1948" i="1"/>
  <c r="L1948" i="1"/>
  <c r="R1947" i="1"/>
  <c r="K1947" i="1"/>
  <c r="L1947" i="1" s="1"/>
  <c r="R1946" i="1"/>
  <c r="K1946" i="1"/>
  <c r="L1946" i="1" s="1"/>
  <c r="R1945" i="1"/>
  <c r="K1945" i="1"/>
  <c r="L1945" i="1" s="1"/>
  <c r="R1944" i="1"/>
  <c r="K1944" i="1"/>
  <c r="L1944" i="1" s="1"/>
  <c r="N1944" i="1" s="1"/>
  <c r="R1943" i="1"/>
  <c r="K1943" i="1"/>
  <c r="L1943" i="1" s="1"/>
  <c r="N1943" i="1" s="1"/>
  <c r="R1942" i="1"/>
  <c r="K1942" i="1"/>
  <c r="L1942" i="1" s="1"/>
  <c r="N1942" i="1" s="1"/>
  <c r="R1941" i="1"/>
  <c r="K1941" i="1"/>
  <c r="L1941" i="1" s="1"/>
  <c r="N1941" i="1" s="1"/>
  <c r="R1939" i="1"/>
  <c r="S1939" i="1" s="1"/>
  <c r="K1939" i="1"/>
  <c r="L1939" i="1" s="1"/>
  <c r="N1939" i="1" s="1"/>
  <c r="P1939" i="1" s="1"/>
  <c r="U1939" i="1" s="1"/>
  <c r="R1932" i="1"/>
  <c r="K1932" i="1"/>
  <c r="L1932" i="1" s="1"/>
  <c r="R1938" i="1"/>
  <c r="K1938" i="1"/>
  <c r="L1938" i="1" s="1"/>
  <c r="N1938" i="1" s="1"/>
  <c r="R1937" i="1"/>
  <c r="K1937" i="1"/>
  <c r="L1937" i="1" s="1"/>
  <c r="R1936" i="1"/>
  <c r="K1936" i="1"/>
  <c r="L1936" i="1" s="1"/>
  <c r="R1935" i="1"/>
  <c r="K1935" i="1"/>
  <c r="L1935" i="1" s="1"/>
  <c r="R1934" i="1"/>
  <c r="K1934" i="1"/>
  <c r="L1934" i="1" s="1"/>
  <c r="R1933" i="1"/>
  <c r="K1933" i="1"/>
  <c r="L1933" i="1" s="1"/>
  <c r="R1930" i="1"/>
  <c r="K1930" i="1"/>
  <c r="L1930" i="1" s="1"/>
  <c r="N1930" i="1" s="1"/>
  <c r="R1931" i="1"/>
  <c r="K1931" i="1"/>
  <c r="L1931" i="1" s="1"/>
  <c r="N1931" i="1" s="1"/>
  <c r="R1926" i="1"/>
  <c r="K1926" i="1"/>
  <c r="L1926" i="1" s="1"/>
  <c r="N1926" i="1" s="1"/>
  <c r="R1929" i="1"/>
  <c r="K1929" i="1"/>
  <c r="L1929" i="1" s="1"/>
  <c r="R1928" i="1"/>
  <c r="K1928" i="1"/>
  <c r="L1928" i="1" s="1"/>
  <c r="N1928" i="1" s="1"/>
  <c r="R1927" i="1"/>
  <c r="K1927" i="1"/>
  <c r="L1927" i="1" s="1"/>
  <c r="N1927" i="1" s="1"/>
  <c r="R1924" i="1"/>
  <c r="K1924" i="1"/>
  <c r="L1924" i="1" s="1"/>
  <c r="R1925" i="1"/>
  <c r="K1925" i="1"/>
  <c r="L1925" i="1" s="1"/>
  <c r="N1925" i="1" s="1"/>
  <c r="R1921" i="1"/>
  <c r="K1921" i="1"/>
  <c r="L1921" i="1" s="1"/>
  <c r="N1921" i="1" s="1"/>
  <c r="R1923" i="1"/>
  <c r="K1923" i="1"/>
  <c r="L1923" i="1" s="1"/>
  <c r="N1923" i="1" s="1"/>
  <c r="R1922" i="1"/>
  <c r="K1922" i="1"/>
  <c r="L1922" i="1" s="1"/>
  <c r="N1922" i="1" s="1"/>
  <c r="R1919" i="1"/>
  <c r="K1919" i="1"/>
  <c r="L1919" i="1" s="1"/>
  <c r="R1920" i="1"/>
  <c r="K1920" i="1"/>
  <c r="L1920" i="1" s="1"/>
  <c r="R1918" i="1"/>
  <c r="S1918" i="1" s="1"/>
  <c r="K1918" i="1"/>
  <c r="L1918" i="1" s="1"/>
  <c r="N1918" i="1" s="1"/>
  <c r="P1918" i="1" s="1"/>
  <c r="U1918" i="1" s="1"/>
  <c r="R1917" i="1"/>
  <c r="S1917" i="1" s="1"/>
  <c r="K1917" i="1"/>
  <c r="L1917" i="1" s="1"/>
  <c r="N1917" i="1" s="1"/>
  <c r="P1917" i="1" s="1"/>
  <c r="U1917" i="1" s="1"/>
  <c r="R1916" i="1"/>
  <c r="S1916" i="1" s="1"/>
  <c r="K1916" i="1"/>
  <c r="L1916" i="1" s="1"/>
  <c r="R1913" i="1"/>
  <c r="K1913" i="1"/>
  <c r="L1913" i="1" s="1"/>
  <c r="N1913" i="1" s="1"/>
  <c r="R1915" i="1"/>
  <c r="K1915" i="1"/>
  <c r="L1915" i="1" s="1"/>
  <c r="N1915" i="1" s="1"/>
  <c r="R1914" i="1"/>
  <c r="K1914" i="1"/>
  <c r="L1914" i="1" s="1"/>
  <c r="R1910" i="1"/>
  <c r="K1910" i="1"/>
  <c r="L1910" i="1" s="1"/>
  <c r="R1912" i="1"/>
  <c r="K1912" i="1"/>
  <c r="L1912" i="1" s="1"/>
  <c r="N1912" i="1" s="1"/>
  <c r="R1911" i="1"/>
  <c r="K1911" i="1"/>
  <c r="L1911" i="1" s="1"/>
  <c r="R1903" i="1"/>
  <c r="K1903" i="1"/>
  <c r="L1903" i="1" s="1"/>
  <c r="R1909" i="1"/>
  <c r="K1909" i="1"/>
  <c r="L1909" i="1" s="1"/>
  <c r="N1909" i="1" s="1"/>
  <c r="R1908" i="1"/>
  <c r="K1908" i="1"/>
  <c r="L1908" i="1" s="1"/>
  <c r="N1908" i="1" s="1"/>
  <c r="R1907" i="1"/>
  <c r="K1907" i="1"/>
  <c r="L1907" i="1" s="1"/>
  <c r="R1906" i="1"/>
  <c r="K1906" i="1"/>
  <c r="L1906" i="1" s="1"/>
  <c r="R1905" i="1"/>
  <c r="K1905" i="1"/>
  <c r="L1905" i="1" s="1"/>
  <c r="R1904" i="1"/>
  <c r="K1904" i="1"/>
  <c r="L1904" i="1" s="1"/>
  <c r="R1902" i="1"/>
  <c r="K1902" i="1"/>
  <c r="L1902" i="1" s="1"/>
  <c r="N1902" i="1" s="1"/>
  <c r="R1901" i="1"/>
  <c r="K1901" i="1"/>
  <c r="L1901" i="1" s="1"/>
  <c r="N1901" i="1" s="1"/>
  <c r="R1889" i="1"/>
  <c r="K1889" i="1"/>
  <c r="L1889" i="1" s="1"/>
  <c r="R1900" i="1"/>
  <c r="K1900" i="1"/>
  <c r="L1900" i="1" s="1"/>
  <c r="R1897" i="1"/>
  <c r="K1897" i="1"/>
  <c r="L1897" i="1" s="1"/>
  <c r="R1896" i="1"/>
  <c r="K1896" i="1"/>
  <c r="L1896" i="1" s="1"/>
  <c r="R1895" i="1"/>
  <c r="K1895" i="1"/>
  <c r="L1895" i="1" s="1"/>
  <c r="R1894" i="1"/>
  <c r="K1894" i="1"/>
  <c r="L1894" i="1" s="1"/>
  <c r="R1893" i="1"/>
  <c r="K1893" i="1"/>
  <c r="L1893" i="1" s="1"/>
  <c r="R1892" i="1"/>
  <c r="K1892" i="1"/>
  <c r="L1892" i="1" s="1"/>
  <c r="N1892" i="1" s="1"/>
  <c r="R1891" i="1"/>
  <c r="K1891" i="1"/>
  <c r="L1891" i="1" s="1"/>
  <c r="R1898" i="1"/>
  <c r="S1898" i="1" s="1"/>
  <c r="K1898" i="1"/>
  <c r="L1898" i="1" s="1"/>
  <c r="R1890" i="1"/>
  <c r="K1890" i="1"/>
  <c r="L1890" i="1" s="1"/>
  <c r="N1890" i="1" s="1"/>
  <c r="R1748" i="1"/>
  <c r="K1748" i="1"/>
  <c r="L1748" i="1" s="1"/>
  <c r="R1747" i="1"/>
  <c r="K1747" i="1"/>
  <c r="L1747" i="1" s="1"/>
  <c r="N1747" i="1" s="1"/>
  <c r="R1888" i="1"/>
  <c r="S1888" i="1" s="1"/>
  <c r="K1888" i="1"/>
  <c r="L1888" i="1" s="1"/>
  <c r="N1888" i="1" s="1"/>
  <c r="P1888" i="1" s="1"/>
  <c r="U1888" i="1" s="1"/>
  <c r="R1887" i="1"/>
  <c r="S1887" i="1" s="1"/>
  <c r="K1887" i="1"/>
  <c r="L1887" i="1" s="1"/>
  <c r="R1885" i="1"/>
  <c r="K1885" i="1"/>
  <c r="L1885" i="1" s="1"/>
  <c r="R1886" i="1"/>
  <c r="K1886" i="1"/>
  <c r="L1886" i="1" s="1"/>
  <c r="N1886" i="1" s="1"/>
  <c r="R1884" i="1"/>
  <c r="S1884" i="1" s="1"/>
  <c r="K1884" i="1"/>
  <c r="L1884" i="1" s="1"/>
  <c r="R1881" i="1"/>
  <c r="K1881" i="1"/>
  <c r="L1881" i="1" s="1"/>
  <c r="R1883" i="1"/>
  <c r="K1883" i="1"/>
  <c r="L1883" i="1" s="1"/>
  <c r="R1882" i="1"/>
  <c r="K1882" i="1"/>
  <c r="L1882" i="1" s="1"/>
  <c r="R1876" i="1"/>
  <c r="K1876" i="1"/>
  <c r="L1876" i="1" s="1"/>
  <c r="N1876" i="1" s="1"/>
  <c r="R1880" i="1"/>
  <c r="K1880" i="1"/>
  <c r="L1880" i="1" s="1"/>
  <c r="R1879" i="1"/>
  <c r="K1879" i="1"/>
  <c r="L1879" i="1" s="1"/>
  <c r="N1879" i="1" s="1"/>
  <c r="R1878" i="1"/>
  <c r="K1878" i="1"/>
  <c r="L1878" i="1" s="1"/>
  <c r="N1878" i="1" s="1"/>
  <c r="R1877" i="1"/>
  <c r="K1877" i="1"/>
  <c r="L1877" i="1" s="1"/>
  <c r="R1873" i="1"/>
  <c r="K1873" i="1"/>
  <c r="L1873" i="1" s="1"/>
  <c r="R1875" i="1"/>
  <c r="K1875" i="1"/>
  <c r="L1875" i="1" s="1"/>
  <c r="N1875" i="1" s="1"/>
  <c r="R1874" i="1"/>
  <c r="K1874" i="1"/>
  <c r="L1874" i="1" s="1"/>
  <c r="R1867" i="1"/>
  <c r="L1867" i="1"/>
  <c r="R1872" i="1"/>
  <c r="K1872" i="1"/>
  <c r="L1872" i="1" s="1"/>
  <c r="R1871" i="1"/>
  <c r="K1871" i="1"/>
  <c r="L1871" i="1" s="1"/>
  <c r="N1871" i="1" s="1"/>
  <c r="R1870" i="1"/>
  <c r="K1870" i="1"/>
  <c r="L1870" i="1" s="1"/>
  <c r="N1870" i="1" s="1"/>
  <c r="R1869" i="1"/>
  <c r="K1869" i="1"/>
  <c r="L1869" i="1" s="1"/>
  <c r="N1869" i="1" s="1"/>
  <c r="R1868" i="1"/>
  <c r="K1868" i="1"/>
  <c r="L1868" i="1" s="1"/>
  <c r="R1865" i="1"/>
  <c r="K1865" i="1"/>
  <c r="L1865" i="1" s="1"/>
  <c r="N1865" i="1" s="1"/>
  <c r="R1866" i="1"/>
  <c r="K1866" i="1"/>
  <c r="L1866" i="1" s="1"/>
  <c r="R1863" i="1"/>
  <c r="K1863" i="1"/>
  <c r="L1863" i="1" s="1"/>
  <c r="R1864" i="1"/>
  <c r="K1864" i="1"/>
  <c r="L1864" i="1" s="1"/>
  <c r="N1864" i="1" s="1"/>
  <c r="R1860" i="1"/>
  <c r="K1860" i="1"/>
  <c r="L1860" i="1" s="1"/>
  <c r="R1862" i="1"/>
  <c r="K1862" i="1"/>
  <c r="L1862" i="1" s="1"/>
  <c r="R1861" i="1"/>
  <c r="K1861" i="1"/>
  <c r="L1861" i="1" s="1"/>
  <c r="N1861" i="1" s="1"/>
  <c r="R1854" i="1"/>
  <c r="K1854" i="1"/>
  <c r="L1854" i="1" s="1"/>
  <c r="N1854" i="1" s="1"/>
  <c r="R1859" i="1"/>
  <c r="K1859" i="1"/>
  <c r="L1859" i="1" s="1"/>
  <c r="R1858" i="1"/>
  <c r="K1858" i="1"/>
  <c r="L1858" i="1" s="1"/>
  <c r="R1857" i="1"/>
  <c r="K1857" i="1"/>
  <c r="L1857" i="1" s="1"/>
  <c r="R1856" i="1"/>
  <c r="K1856" i="1"/>
  <c r="L1856" i="1" s="1"/>
  <c r="N1856" i="1" s="1"/>
  <c r="R1855" i="1"/>
  <c r="K1855" i="1"/>
  <c r="L1855" i="1" s="1"/>
  <c r="R1850" i="1"/>
  <c r="L1850" i="1"/>
  <c r="R1853" i="1"/>
  <c r="K1853" i="1"/>
  <c r="L1853" i="1" s="1"/>
  <c r="R1852" i="1"/>
  <c r="K1852" i="1"/>
  <c r="L1852" i="1" s="1"/>
  <c r="N1852" i="1" s="1"/>
  <c r="R1851" i="1"/>
  <c r="K1851" i="1"/>
  <c r="L1851" i="1" s="1"/>
  <c r="R1848" i="1"/>
  <c r="K1848" i="1"/>
  <c r="L1848" i="1" s="1"/>
  <c r="R1849" i="1"/>
  <c r="K1849" i="1"/>
  <c r="L1849" i="1" s="1"/>
  <c r="R1841" i="1"/>
  <c r="K1841" i="1"/>
  <c r="L1841" i="1" s="1"/>
  <c r="N1841" i="1" s="1"/>
  <c r="R1847" i="1"/>
  <c r="K1847" i="1"/>
  <c r="L1847" i="1" s="1"/>
  <c r="R1846" i="1"/>
  <c r="K1846" i="1"/>
  <c r="L1846" i="1" s="1"/>
  <c r="R1845" i="1"/>
  <c r="K1845" i="1"/>
  <c r="L1845" i="1" s="1"/>
  <c r="N1845" i="1" s="1"/>
  <c r="R1844" i="1"/>
  <c r="K1844" i="1"/>
  <c r="L1844" i="1" s="1"/>
  <c r="R1843" i="1"/>
  <c r="K1843" i="1"/>
  <c r="L1843" i="1" s="1"/>
  <c r="N1843" i="1" s="1"/>
  <c r="R1842" i="1"/>
  <c r="K1842" i="1"/>
  <c r="L1842" i="1" s="1"/>
  <c r="N1842" i="1" s="1"/>
  <c r="R1840" i="1"/>
  <c r="S1840" i="1" s="1"/>
  <c r="K1840" i="1"/>
  <c r="L1840" i="1" s="1"/>
  <c r="R1837" i="1"/>
  <c r="K1837" i="1"/>
  <c r="L1837" i="1" s="1"/>
  <c r="R1839" i="1"/>
  <c r="K1839" i="1"/>
  <c r="L1839" i="1" s="1"/>
  <c r="R1838" i="1"/>
  <c r="K1838" i="1"/>
  <c r="L1838" i="1" s="1"/>
  <c r="R1836" i="1"/>
  <c r="S1836" i="1" s="1"/>
  <c r="K1836" i="1"/>
  <c r="L1836" i="1" s="1"/>
  <c r="R1835" i="1"/>
  <c r="S1835" i="1" s="1"/>
  <c r="K1835" i="1"/>
  <c r="L1835" i="1" s="1"/>
  <c r="R1832" i="1"/>
  <c r="K1832" i="1"/>
  <c r="L1832" i="1" s="1"/>
  <c r="N1832" i="1" s="1"/>
  <c r="R1834" i="1"/>
  <c r="K1834" i="1"/>
  <c r="L1834" i="1" s="1"/>
  <c r="N1834" i="1" s="1"/>
  <c r="R1833" i="1"/>
  <c r="K1833" i="1"/>
  <c r="L1833" i="1" s="1"/>
  <c r="R1830" i="1"/>
  <c r="K1830" i="1"/>
  <c r="L1830" i="1" s="1"/>
  <c r="R1831" i="1"/>
  <c r="K1831" i="1"/>
  <c r="L1831" i="1" s="1"/>
  <c r="N1831" i="1" s="1"/>
  <c r="R1828" i="1"/>
  <c r="K1828" i="1"/>
  <c r="L1828" i="1" s="1"/>
  <c r="R1829" i="1"/>
  <c r="K1829" i="1"/>
  <c r="L1829" i="1" s="1"/>
  <c r="R1819" i="1"/>
  <c r="K1819" i="1"/>
  <c r="L1819" i="1" s="1"/>
  <c r="R1827" i="1"/>
  <c r="K1827" i="1"/>
  <c r="L1827" i="1" s="1"/>
  <c r="N1827" i="1" s="1"/>
  <c r="R1826" i="1"/>
  <c r="K1826" i="1"/>
  <c r="L1826" i="1" s="1"/>
  <c r="R1825" i="1"/>
  <c r="K1825" i="1"/>
  <c r="L1825" i="1" s="1"/>
  <c r="R1824" i="1"/>
  <c r="K1824" i="1"/>
  <c r="L1824" i="1" s="1"/>
  <c r="R1823" i="1"/>
  <c r="K1823" i="1"/>
  <c r="L1823" i="1" s="1"/>
  <c r="R1822" i="1"/>
  <c r="K1822" i="1"/>
  <c r="L1822" i="1" s="1"/>
  <c r="R1821" i="1"/>
  <c r="K1821" i="1"/>
  <c r="L1821" i="1" s="1"/>
  <c r="N1821" i="1" s="1"/>
  <c r="R1820" i="1"/>
  <c r="K1820" i="1"/>
  <c r="L1820" i="1" s="1"/>
  <c r="R1817" i="1"/>
  <c r="K1817" i="1"/>
  <c r="L1817" i="1" s="1"/>
  <c r="R1818" i="1"/>
  <c r="K1818" i="1"/>
  <c r="L1818" i="1" s="1"/>
  <c r="N1818" i="1" s="1"/>
  <c r="R1811" i="1"/>
  <c r="K1811" i="1"/>
  <c r="L1811" i="1" s="1"/>
  <c r="R1816" i="1"/>
  <c r="K1816" i="1"/>
  <c r="L1816" i="1" s="1"/>
  <c r="R1815" i="1"/>
  <c r="K1815" i="1"/>
  <c r="L1815" i="1" s="1"/>
  <c r="N1815" i="1" s="1"/>
  <c r="R1814" i="1"/>
  <c r="K1814" i="1"/>
  <c r="L1814" i="1" s="1"/>
  <c r="N1814" i="1" s="1"/>
  <c r="R1813" i="1"/>
  <c r="K1813" i="1"/>
  <c r="L1813" i="1" s="1"/>
  <c r="N1813" i="1" s="1"/>
  <c r="R1812" i="1"/>
  <c r="K1812" i="1"/>
  <c r="L1812" i="1" s="1"/>
  <c r="N1812" i="1" s="1"/>
  <c r="R1810" i="1"/>
  <c r="K1810" i="1"/>
  <c r="L1810" i="1" s="1"/>
  <c r="R1809" i="1"/>
  <c r="K1809" i="1"/>
  <c r="L1809" i="1" s="1"/>
  <c r="R1808" i="1"/>
  <c r="K1808" i="1"/>
  <c r="L1808" i="1" s="1"/>
  <c r="R1807" i="1"/>
  <c r="K1807" i="1"/>
  <c r="L1807" i="1" s="1"/>
  <c r="R1806" i="1"/>
  <c r="K1806" i="1"/>
  <c r="L1806" i="1" s="1"/>
  <c r="N1806" i="1" s="1"/>
  <c r="R1805" i="1"/>
  <c r="K1805" i="1"/>
  <c r="L1805" i="1" s="1"/>
  <c r="N1805" i="1" s="1"/>
  <c r="R1804" i="1"/>
  <c r="K1804" i="1"/>
  <c r="L1804" i="1" s="1"/>
  <c r="N1804" i="1" s="1"/>
  <c r="R1796" i="1"/>
  <c r="K1796" i="1"/>
  <c r="L1796" i="1" s="1"/>
  <c r="R1801" i="1"/>
  <c r="K1801" i="1"/>
  <c r="L1801" i="1" s="1"/>
  <c r="N1801" i="1" s="1"/>
  <c r="R1800" i="1"/>
  <c r="K1800" i="1"/>
  <c r="L1800" i="1" s="1"/>
  <c r="R1799" i="1"/>
  <c r="K1799" i="1"/>
  <c r="L1799" i="1" s="1"/>
  <c r="R1798" i="1"/>
  <c r="K1798" i="1"/>
  <c r="L1798" i="1" s="1"/>
  <c r="R1797" i="1"/>
  <c r="K1797" i="1"/>
  <c r="L1797" i="1" s="1"/>
  <c r="R1802" i="1"/>
  <c r="S1802" i="1" s="1"/>
  <c r="K1802" i="1"/>
  <c r="L1802" i="1" s="1"/>
  <c r="R1793" i="1"/>
  <c r="K1793" i="1"/>
  <c r="L1793" i="1" s="1"/>
  <c r="R1795" i="1"/>
  <c r="K1795" i="1"/>
  <c r="L1795" i="1" s="1"/>
  <c r="R1794" i="1"/>
  <c r="K1794" i="1"/>
  <c r="L1794" i="1" s="1"/>
  <c r="N1794" i="1" s="1"/>
  <c r="R1791" i="1"/>
  <c r="K1791" i="1"/>
  <c r="L1791" i="1" s="1"/>
  <c r="N1791" i="1" s="1"/>
  <c r="R1792" i="1"/>
  <c r="K1792" i="1"/>
  <c r="L1792" i="1" s="1"/>
  <c r="N1792" i="1" s="1"/>
  <c r="R1787" i="1"/>
  <c r="K1787" i="1"/>
  <c r="L1787" i="1" s="1"/>
  <c r="R1790" i="1"/>
  <c r="K1790" i="1"/>
  <c r="L1790" i="1" s="1"/>
  <c r="R1789" i="1"/>
  <c r="K1789" i="1"/>
  <c r="L1789" i="1" s="1"/>
  <c r="R1788" i="1"/>
  <c r="K1788" i="1"/>
  <c r="L1788" i="1" s="1"/>
  <c r="R1782" i="1"/>
  <c r="K1782" i="1"/>
  <c r="L1782" i="1" s="1"/>
  <c r="R1786" i="1"/>
  <c r="K1786" i="1"/>
  <c r="L1786" i="1" s="1"/>
  <c r="R1785" i="1"/>
  <c r="K1785" i="1"/>
  <c r="L1785" i="1" s="1"/>
  <c r="N1785" i="1" s="1"/>
  <c r="R1784" i="1"/>
  <c r="K1784" i="1"/>
  <c r="L1784" i="1" s="1"/>
  <c r="N1784" i="1" s="1"/>
  <c r="R1783" i="1"/>
  <c r="K1783" i="1"/>
  <c r="L1783" i="1" s="1"/>
  <c r="R1781" i="1"/>
  <c r="S1781" i="1" s="1"/>
  <c r="K1781" i="1"/>
  <c r="L1781" i="1" s="1"/>
  <c r="R1775" i="1"/>
  <c r="K1775" i="1"/>
  <c r="L1775" i="1" s="1"/>
  <c r="N1775" i="1" s="1"/>
  <c r="R1780" i="1"/>
  <c r="K1780" i="1"/>
  <c r="L1780" i="1" s="1"/>
  <c r="R1779" i="1"/>
  <c r="K1779" i="1"/>
  <c r="L1779" i="1" s="1"/>
  <c r="N1779" i="1" s="1"/>
  <c r="R1778" i="1"/>
  <c r="K1778" i="1"/>
  <c r="L1778" i="1" s="1"/>
  <c r="N1778" i="1" s="1"/>
  <c r="R1777" i="1"/>
  <c r="K1777" i="1"/>
  <c r="L1777" i="1" s="1"/>
  <c r="N1777" i="1" s="1"/>
  <c r="R1776" i="1"/>
  <c r="K1776" i="1"/>
  <c r="L1776" i="1" s="1"/>
  <c r="R1774" i="1"/>
  <c r="S1774" i="1" s="1"/>
  <c r="K1774" i="1"/>
  <c r="L1774" i="1" s="1"/>
  <c r="N1774" i="1" s="1"/>
  <c r="P1774" i="1" s="1"/>
  <c r="U1774" i="1" s="1"/>
  <c r="R1770" i="1"/>
  <c r="K1770" i="1"/>
  <c r="L1770" i="1" s="1"/>
  <c r="R1773" i="1"/>
  <c r="K1773" i="1"/>
  <c r="L1773" i="1" s="1"/>
  <c r="R1772" i="1"/>
  <c r="K1772" i="1"/>
  <c r="L1772" i="1" s="1"/>
  <c r="N1772" i="1" s="1"/>
  <c r="R1771" i="1"/>
  <c r="K1771" i="1"/>
  <c r="L1771" i="1" s="1"/>
  <c r="R1767" i="1"/>
  <c r="K1767" i="1"/>
  <c r="L1767" i="1" s="1"/>
  <c r="N1767" i="1" s="1"/>
  <c r="R1769" i="1"/>
  <c r="K1769" i="1"/>
  <c r="L1769" i="1" s="1"/>
  <c r="N1769" i="1" s="1"/>
  <c r="R1768" i="1"/>
  <c r="K1768" i="1"/>
  <c r="L1768" i="1" s="1"/>
  <c r="R1763" i="1"/>
  <c r="K1763" i="1"/>
  <c r="L1763" i="1" s="1"/>
  <c r="R1766" i="1"/>
  <c r="K1766" i="1"/>
  <c r="L1766" i="1" s="1"/>
  <c r="R1765" i="1"/>
  <c r="K1765" i="1"/>
  <c r="L1765" i="1" s="1"/>
  <c r="R1764" i="1"/>
  <c r="K1764" i="1"/>
  <c r="L1764" i="1" s="1"/>
  <c r="R1761" i="1"/>
  <c r="L1761" i="1"/>
  <c r="R1762" i="1"/>
  <c r="K1762" i="1"/>
  <c r="L1762" i="1" s="1"/>
  <c r="N1762" i="1" s="1"/>
  <c r="P1761" i="1" s="1"/>
  <c r="U1761" i="1" s="1"/>
  <c r="R1758" i="1"/>
  <c r="L1758" i="1"/>
  <c r="R1760" i="1"/>
  <c r="K1760" i="1"/>
  <c r="L1760" i="1" s="1"/>
  <c r="N1760" i="1" s="1"/>
  <c r="R1759" i="1"/>
  <c r="K1759" i="1"/>
  <c r="L1759" i="1" s="1"/>
  <c r="R1756" i="1"/>
  <c r="K1756" i="1"/>
  <c r="L1756" i="1" s="1"/>
  <c r="N1756" i="1" s="1"/>
  <c r="R1757" i="1"/>
  <c r="K1757" i="1"/>
  <c r="L1757" i="1" s="1"/>
  <c r="R1753" i="1"/>
  <c r="K1753" i="1"/>
  <c r="L1753" i="1" s="1"/>
  <c r="N1753" i="1" s="1"/>
  <c r="R1755" i="1"/>
  <c r="K1755" i="1"/>
  <c r="L1755" i="1" s="1"/>
  <c r="N1755" i="1" s="1"/>
  <c r="R1754" i="1"/>
  <c r="K1754" i="1"/>
  <c r="L1754" i="1" s="1"/>
  <c r="R1749" i="1"/>
  <c r="K1749" i="1"/>
  <c r="L1749" i="1" s="1"/>
  <c r="N1749" i="1" s="1"/>
  <c r="R1752" i="1"/>
  <c r="K1752" i="1"/>
  <c r="L1752" i="1" s="1"/>
  <c r="R1751" i="1"/>
  <c r="K1751" i="1"/>
  <c r="L1751" i="1" s="1"/>
  <c r="R1750" i="1"/>
  <c r="K1750" i="1"/>
  <c r="L1750" i="1" s="1"/>
  <c r="R1744" i="1"/>
  <c r="S1744" i="1" s="1"/>
  <c r="K1744" i="1"/>
  <c r="L1744" i="1" s="1"/>
  <c r="R1746" i="1"/>
  <c r="K1746" i="1"/>
  <c r="L1746" i="1" s="1"/>
  <c r="R1745" i="1"/>
  <c r="K1745" i="1"/>
  <c r="L1745" i="1" s="1"/>
  <c r="N1745" i="1" s="1"/>
  <c r="R1740" i="1"/>
  <c r="K1740" i="1"/>
  <c r="L1740" i="1" s="1"/>
  <c r="R1743" i="1"/>
  <c r="K1743" i="1"/>
  <c r="L1743" i="1" s="1"/>
  <c r="N1743" i="1" s="1"/>
  <c r="R1742" i="1"/>
  <c r="K1742" i="1"/>
  <c r="L1742" i="1" s="1"/>
  <c r="N1742" i="1" s="1"/>
  <c r="R1741" i="1"/>
  <c r="K1741" i="1"/>
  <c r="L1741" i="1" s="1"/>
  <c r="R1724" i="1"/>
  <c r="K1724" i="1"/>
  <c r="L1724" i="1" s="1"/>
  <c r="R1739" i="1"/>
  <c r="L1739" i="1"/>
  <c r="R1738" i="1"/>
  <c r="K1738" i="1"/>
  <c r="L1738" i="1" s="1"/>
  <c r="N1738" i="1" s="1"/>
  <c r="R1737" i="1"/>
  <c r="K1737" i="1"/>
  <c r="L1737" i="1" s="1"/>
  <c r="N1737" i="1" s="1"/>
  <c r="R1736" i="1"/>
  <c r="K1736" i="1"/>
  <c r="L1736" i="1" s="1"/>
  <c r="R1735" i="1"/>
  <c r="K1735" i="1"/>
  <c r="L1735" i="1" s="1"/>
  <c r="N1735" i="1" s="1"/>
  <c r="R1734" i="1"/>
  <c r="K1734" i="1"/>
  <c r="L1734" i="1" s="1"/>
  <c r="R1733" i="1"/>
  <c r="K1733" i="1"/>
  <c r="L1733" i="1" s="1"/>
  <c r="R1732" i="1"/>
  <c r="K1732" i="1"/>
  <c r="L1732" i="1" s="1"/>
  <c r="R1731" i="1"/>
  <c r="K1731" i="1"/>
  <c r="L1731" i="1" s="1"/>
  <c r="R1730" i="1"/>
  <c r="K1730" i="1"/>
  <c r="L1730" i="1" s="1"/>
  <c r="N1730" i="1" s="1"/>
  <c r="R1729" i="1"/>
  <c r="K1729" i="1"/>
  <c r="L1729" i="1" s="1"/>
  <c r="R1728" i="1"/>
  <c r="K1728" i="1"/>
  <c r="L1728" i="1" s="1"/>
  <c r="N1728" i="1" s="1"/>
  <c r="R1727" i="1"/>
  <c r="K1727" i="1"/>
  <c r="L1727" i="1" s="1"/>
  <c r="N1727" i="1" s="1"/>
  <c r="R1726" i="1"/>
  <c r="K1726" i="1"/>
  <c r="L1726" i="1" s="1"/>
  <c r="N1726" i="1" s="1"/>
  <c r="R1725" i="1"/>
  <c r="K1725" i="1"/>
  <c r="L1725" i="1" s="1"/>
  <c r="N1725" i="1" s="1"/>
  <c r="R1718" i="1"/>
  <c r="K1718" i="1"/>
  <c r="L1718" i="1" s="1"/>
  <c r="R1723" i="1"/>
  <c r="K1723" i="1"/>
  <c r="L1723" i="1" s="1"/>
  <c r="R1722" i="1"/>
  <c r="K1722" i="1"/>
  <c r="L1722" i="1" s="1"/>
  <c r="R1721" i="1"/>
  <c r="K1721" i="1"/>
  <c r="L1721" i="1" s="1"/>
  <c r="R1720" i="1"/>
  <c r="K1720" i="1"/>
  <c r="L1720" i="1" s="1"/>
  <c r="R1719" i="1"/>
  <c r="K1719" i="1"/>
  <c r="L1719" i="1" s="1"/>
  <c r="R1713" i="1"/>
  <c r="K1713" i="1"/>
  <c r="L1713" i="1" s="1"/>
  <c r="N1713" i="1" s="1"/>
  <c r="R1716" i="1"/>
  <c r="S1716" i="1" s="1"/>
  <c r="K1716" i="1"/>
  <c r="L1716" i="1" s="1"/>
  <c r="N1716" i="1" s="1"/>
  <c r="P1716" i="1" s="1"/>
  <c r="U1716" i="1" s="1"/>
  <c r="R1715" i="1"/>
  <c r="K1715" i="1"/>
  <c r="L1715" i="1" s="1"/>
  <c r="R1714" i="1"/>
  <c r="K1714" i="1"/>
  <c r="L1714" i="1" s="1"/>
  <c r="N1714" i="1" s="1"/>
  <c r="R1711" i="1"/>
  <c r="K1711" i="1"/>
  <c r="L1711" i="1" s="1"/>
  <c r="N1711" i="1" s="1"/>
  <c r="R1712" i="1"/>
  <c r="K1712" i="1"/>
  <c r="L1712" i="1" s="1"/>
  <c r="N1712" i="1" s="1"/>
  <c r="R1709" i="1"/>
  <c r="K1709" i="1"/>
  <c r="L1709" i="1" s="1"/>
  <c r="R1710" i="1"/>
  <c r="K1710" i="1"/>
  <c r="L1710" i="1" s="1"/>
  <c r="R1707" i="1"/>
  <c r="K1707" i="1"/>
  <c r="L1707" i="1" s="1"/>
  <c r="N1707" i="1" s="1"/>
  <c r="R1708" i="1"/>
  <c r="K1708" i="1"/>
  <c r="L1708" i="1" s="1"/>
  <c r="R1695" i="1"/>
  <c r="K1695" i="1"/>
  <c r="L1695" i="1" s="1"/>
  <c r="R1706" i="1"/>
  <c r="K1706" i="1"/>
  <c r="L1706" i="1" s="1"/>
  <c r="R1705" i="1"/>
  <c r="K1705" i="1"/>
  <c r="L1705" i="1" s="1"/>
  <c r="N1705" i="1" s="1"/>
  <c r="R1704" i="1"/>
  <c r="K1704" i="1"/>
  <c r="L1704" i="1" s="1"/>
  <c r="R1703" i="1"/>
  <c r="K1703" i="1"/>
  <c r="L1703" i="1" s="1"/>
  <c r="R1702" i="1"/>
  <c r="K1702" i="1"/>
  <c r="L1702" i="1" s="1"/>
  <c r="R1701" i="1"/>
  <c r="K1701" i="1"/>
  <c r="L1701" i="1" s="1"/>
  <c r="R1700" i="1"/>
  <c r="K1700" i="1"/>
  <c r="L1700" i="1" s="1"/>
  <c r="R1699" i="1"/>
  <c r="K1699" i="1"/>
  <c r="L1699" i="1" s="1"/>
  <c r="R1698" i="1"/>
  <c r="K1698" i="1"/>
  <c r="L1698" i="1" s="1"/>
  <c r="N1698" i="1" s="1"/>
  <c r="R1697" i="1"/>
  <c r="K1697" i="1"/>
  <c r="L1697" i="1" s="1"/>
  <c r="N1697" i="1" s="1"/>
  <c r="R1696" i="1"/>
  <c r="K1696" i="1"/>
  <c r="L1696" i="1" s="1"/>
  <c r="N1696" i="1" s="1"/>
  <c r="R1694" i="1"/>
  <c r="S1694" i="1" s="1"/>
  <c r="L1694" i="1"/>
  <c r="R1692" i="1"/>
  <c r="K1692" i="1"/>
  <c r="L1692" i="1" s="1"/>
  <c r="N1692" i="1" s="1"/>
  <c r="R1693" i="1"/>
  <c r="K1693" i="1"/>
  <c r="L1693" i="1" s="1"/>
  <c r="N1693" i="1" s="1"/>
  <c r="R1691" i="1"/>
  <c r="S1691" i="1" s="1"/>
  <c r="K1691" i="1"/>
  <c r="L1691" i="1" s="1"/>
  <c r="R1687" i="1"/>
  <c r="K1687" i="1"/>
  <c r="L1687" i="1" s="1"/>
  <c r="N1687" i="1" s="1"/>
  <c r="R1690" i="1"/>
  <c r="K1690" i="1"/>
  <c r="L1690" i="1" s="1"/>
  <c r="N1690" i="1" s="1"/>
  <c r="R1689" i="1"/>
  <c r="K1689" i="1"/>
  <c r="L1689" i="1" s="1"/>
  <c r="R1688" i="1"/>
  <c r="K1688" i="1"/>
  <c r="L1688" i="1" s="1"/>
  <c r="R1685" i="1"/>
  <c r="K1685" i="1"/>
  <c r="L1685" i="1" s="1"/>
  <c r="R1686" i="1"/>
  <c r="K1686" i="1"/>
  <c r="L1686" i="1" s="1"/>
  <c r="R1682" i="1"/>
  <c r="K1682" i="1"/>
  <c r="L1682" i="1" s="1"/>
  <c r="R1684" i="1"/>
  <c r="K1684" i="1"/>
  <c r="L1684" i="1" s="1"/>
  <c r="N1684" i="1" s="1"/>
  <c r="R1683" i="1"/>
  <c r="K1683" i="1"/>
  <c r="L1683" i="1" s="1"/>
  <c r="N1683" i="1" s="1"/>
  <c r="R1680" i="1"/>
  <c r="K1680" i="1"/>
  <c r="L1680" i="1" s="1"/>
  <c r="N1680" i="1" s="1"/>
  <c r="R1681" i="1"/>
  <c r="K1681" i="1"/>
  <c r="L1681" i="1" s="1"/>
  <c r="N1681" i="1" s="1"/>
  <c r="R1677" i="1"/>
  <c r="K1677" i="1"/>
  <c r="L1677" i="1" s="1"/>
  <c r="N1677" i="1" s="1"/>
  <c r="R1678" i="1"/>
  <c r="K1678" i="1"/>
  <c r="L1678" i="1" s="1"/>
  <c r="N1678" i="1" s="1"/>
  <c r="R1679" i="1"/>
  <c r="K1679" i="1"/>
  <c r="L1679" i="1" s="1"/>
  <c r="R1675" i="1"/>
  <c r="K1675" i="1"/>
  <c r="L1675" i="1" s="1"/>
  <c r="R1676" i="1"/>
  <c r="K1676" i="1"/>
  <c r="L1676" i="1" s="1"/>
  <c r="N1676" i="1" s="1"/>
  <c r="R1673" i="1"/>
  <c r="K1673" i="1"/>
  <c r="L1673" i="1" s="1"/>
  <c r="R1674" i="1"/>
  <c r="K1674" i="1"/>
  <c r="L1674" i="1" s="1"/>
  <c r="R1671" i="1"/>
  <c r="K1671" i="1"/>
  <c r="L1671" i="1" s="1"/>
  <c r="R1672" i="1"/>
  <c r="K1672" i="1"/>
  <c r="L1672" i="1" s="1"/>
  <c r="R1668" i="1"/>
  <c r="K1668" i="1"/>
  <c r="L1668" i="1" s="1"/>
  <c r="R1670" i="1"/>
  <c r="K1670" i="1"/>
  <c r="L1670" i="1" s="1"/>
  <c r="R1669" i="1"/>
  <c r="K1669" i="1"/>
  <c r="L1669" i="1" s="1"/>
  <c r="N1669" i="1" s="1"/>
  <c r="R1659" i="1"/>
  <c r="K1659" i="1"/>
  <c r="L1659" i="1" s="1"/>
  <c r="N1659" i="1" s="1"/>
  <c r="R1667" i="1"/>
  <c r="K1667" i="1"/>
  <c r="L1667" i="1" s="1"/>
  <c r="N1667" i="1" s="1"/>
  <c r="R1666" i="1"/>
  <c r="K1666" i="1"/>
  <c r="L1666" i="1" s="1"/>
  <c r="N1666" i="1" s="1"/>
  <c r="R1665" i="1"/>
  <c r="K1665" i="1"/>
  <c r="L1665" i="1" s="1"/>
  <c r="R1664" i="1"/>
  <c r="K1664" i="1"/>
  <c r="L1664" i="1" s="1"/>
  <c r="R1663" i="1"/>
  <c r="K1663" i="1"/>
  <c r="L1663" i="1" s="1"/>
  <c r="N1663" i="1" s="1"/>
  <c r="R1662" i="1"/>
  <c r="K1662" i="1"/>
  <c r="L1662" i="1" s="1"/>
  <c r="N1662" i="1" s="1"/>
  <c r="R1661" i="1"/>
  <c r="K1661" i="1"/>
  <c r="L1661" i="1" s="1"/>
  <c r="R1660" i="1"/>
  <c r="K1660" i="1"/>
  <c r="L1660" i="1" s="1"/>
  <c r="R1658" i="1"/>
  <c r="S1658" i="1" s="1"/>
  <c r="K1658" i="1"/>
  <c r="L1658" i="1" s="1"/>
  <c r="N1658" i="1" s="1"/>
  <c r="P1658" i="1" s="1"/>
  <c r="U1658" i="1" s="1"/>
  <c r="R1650" i="1"/>
  <c r="K1650" i="1"/>
  <c r="L1650" i="1" s="1"/>
  <c r="R1657" i="1"/>
  <c r="K1657" i="1"/>
  <c r="L1657" i="1" s="1"/>
  <c r="N1657" i="1" s="1"/>
  <c r="R1656" i="1"/>
  <c r="K1656" i="1"/>
  <c r="L1656" i="1" s="1"/>
  <c r="N1656" i="1" s="1"/>
  <c r="R1655" i="1"/>
  <c r="K1655" i="1"/>
  <c r="L1655" i="1" s="1"/>
  <c r="R1654" i="1"/>
  <c r="K1654" i="1"/>
  <c r="L1654" i="1" s="1"/>
  <c r="N1654" i="1" s="1"/>
  <c r="R1653" i="1"/>
  <c r="K1653" i="1"/>
  <c r="L1653" i="1" s="1"/>
  <c r="R1652" i="1"/>
  <c r="K1652" i="1"/>
  <c r="L1652" i="1" s="1"/>
  <c r="R1651" i="1"/>
  <c r="K1651" i="1"/>
  <c r="L1651" i="1" s="1"/>
  <c r="N1651" i="1" s="1"/>
  <c r="R1645" i="1"/>
  <c r="K1645" i="1"/>
  <c r="L1645" i="1" s="1"/>
  <c r="R1649" i="1"/>
  <c r="K1649" i="1"/>
  <c r="L1649" i="1" s="1"/>
  <c r="N1649" i="1" s="1"/>
  <c r="R1648" i="1"/>
  <c r="K1648" i="1"/>
  <c r="L1648" i="1" s="1"/>
  <c r="N1648" i="1" s="1"/>
  <c r="R1647" i="1"/>
  <c r="K1647" i="1"/>
  <c r="L1647" i="1" s="1"/>
  <c r="N1647" i="1" s="1"/>
  <c r="R1646" i="1"/>
  <c r="K1646" i="1"/>
  <c r="L1646" i="1" s="1"/>
  <c r="R1642" i="1"/>
  <c r="K1642" i="1"/>
  <c r="L1642" i="1" s="1"/>
  <c r="N1642" i="1" s="1"/>
  <c r="R1644" i="1"/>
  <c r="K1644" i="1"/>
  <c r="L1644" i="1" s="1"/>
  <c r="N1644" i="1" s="1"/>
  <c r="R1643" i="1"/>
  <c r="K1643" i="1"/>
  <c r="L1643" i="1" s="1"/>
  <c r="N1643" i="1" s="1"/>
  <c r="R1639" i="1"/>
  <c r="K1639" i="1"/>
  <c r="L1639" i="1" s="1"/>
  <c r="R1641" i="1"/>
  <c r="K1641" i="1"/>
  <c r="L1641" i="1" s="1"/>
  <c r="R1640" i="1"/>
  <c r="K1640" i="1"/>
  <c r="L1640" i="1" s="1"/>
  <c r="N1640" i="1" s="1"/>
  <c r="R1638" i="1"/>
  <c r="S1638" i="1" s="1"/>
  <c r="K1638" i="1"/>
  <c r="L1638" i="1" s="1"/>
  <c r="R1631" i="1"/>
  <c r="K1631" i="1"/>
  <c r="L1631" i="1" s="1"/>
  <c r="N1631" i="1" s="1"/>
  <c r="R1637" i="1"/>
  <c r="K1637" i="1"/>
  <c r="L1637" i="1" s="1"/>
  <c r="R1636" i="1"/>
  <c r="K1636" i="1"/>
  <c r="L1636" i="1" s="1"/>
  <c r="R1635" i="1"/>
  <c r="K1635" i="1"/>
  <c r="L1635" i="1" s="1"/>
  <c r="R1634" i="1"/>
  <c r="K1634" i="1"/>
  <c r="L1634" i="1" s="1"/>
  <c r="R1633" i="1"/>
  <c r="K1633" i="1"/>
  <c r="L1633" i="1" s="1"/>
  <c r="N1633" i="1" s="1"/>
  <c r="R1632" i="1"/>
  <c r="K1632" i="1"/>
  <c r="L1632" i="1" s="1"/>
  <c r="N1632" i="1" s="1"/>
  <c r="R1630" i="1"/>
  <c r="S1630" i="1" s="1"/>
  <c r="K1630" i="1"/>
  <c r="L1630" i="1" s="1"/>
  <c r="R1629" i="1"/>
  <c r="S1629" i="1" s="1"/>
  <c r="K1629" i="1"/>
  <c r="L1629" i="1" s="1"/>
  <c r="N1629" i="1" s="1"/>
  <c r="P1629" i="1" s="1"/>
  <c r="U1629" i="1" s="1"/>
  <c r="R1619" i="1"/>
  <c r="K1619" i="1"/>
  <c r="L1619" i="1" s="1"/>
  <c r="N1619" i="1" s="1"/>
  <c r="R1628" i="1"/>
  <c r="K1628" i="1"/>
  <c r="L1628" i="1" s="1"/>
  <c r="R1622" i="1"/>
  <c r="K1622" i="1"/>
  <c r="L1622" i="1" s="1"/>
  <c r="R1625" i="1"/>
  <c r="K1625" i="1"/>
  <c r="L1625" i="1" s="1"/>
  <c r="R1627" i="1"/>
  <c r="K1627" i="1"/>
  <c r="L1627" i="1" s="1"/>
  <c r="R1621" i="1"/>
  <c r="K1621" i="1"/>
  <c r="L1621" i="1" s="1"/>
  <c r="R1624" i="1"/>
  <c r="K1624" i="1"/>
  <c r="L1624" i="1" s="1"/>
  <c r="R1626" i="1"/>
  <c r="K1626" i="1"/>
  <c r="L1626" i="1" s="1"/>
  <c r="N1626" i="1" s="1"/>
  <c r="R1620" i="1"/>
  <c r="K1620" i="1"/>
  <c r="L1620" i="1" s="1"/>
  <c r="N1620" i="1" s="1"/>
  <c r="R1623" i="1"/>
  <c r="K1623" i="1"/>
  <c r="L1623" i="1" s="1"/>
  <c r="N1623" i="1" s="1"/>
  <c r="R1618" i="1"/>
  <c r="K1618" i="1"/>
  <c r="L1618" i="1" s="1"/>
  <c r="R1617" i="1"/>
  <c r="K1617" i="1"/>
  <c r="L1617" i="1" s="1"/>
  <c r="R1616" i="1"/>
  <c r="K1616" i="1"/>
  <c r="L1616" i="1" s="1"/>
  <c r="N1616" i="1" s="1"/>
  <c r="R1615" i="1"/>
  <c r="K1615" i="1"/>
  <c r="L1615" i="1" s="1"/>
  <c r="R1608" i="1"/>
  <c r="K1608" i="1"/>
  <c r="L1608" i="1" s="1"/>
  <c r="N1608" i="1" s="1"/>
  <c r="R1611" i="1"/>
  <c r="K1611" i="1"/>
  <c r="L1611" i="1" s="1"/>
  <c r="N1611" i="1" s="1"/>
  <c r="R1613" i="1"/>
  <c r="K1613" i="1"/>
  <c r="L1613" i="1" s="1"/>
  <c r="N1613" i="1" s="1"/>
  <c r="R1610" i="1"/>
  <c r="K1610" i="1"/>
  <c r="L1610" i="1" s="1"/>
  <c r="R1612" i="1"/>
  <c r="K1612" i="1"/>
  <c r="L1612" i="1" s="1"/>
  <c r="R1609" i="1"/>
  <c r="K1609" i="1"/>
  <c r="L1609" i="1" s="1"/>
  <c r="R1604" i="1"/>
  <c r="K1604" i="1"/>
  <c r="L1604" i="1" s="1"/>
  <c r="R1607" i="1"/>
  <c r="K1607" i="1"/>
  <c r="L1607" i="1" s="1"/>
  <c r="R1606" i="1"/>
  <c r="K1606" i="1"/>
  <c r="L1606" i="1" s="1"/>
  <c r="R1605" i="1"/>
  <c r="K1605" i="1"/>
  <c r="L1605" i="1" s="1"/>
  <c r="R1599" i="1"/>
  <c r="K1599" i="1"/>
  <c r="L1599" i="1" s="1"/>
  <c r="R1603" i="1"/>
  <c r="K1603" i="1"/>
  <c r="L1603" i="1" s="1"/>
  <c r="R1602" i="1"/>
  <c r="K1602" i="1"/>
  <c r="L1602" i="1" s="1"/>
  <c r="R1601" i="1"/>
  <c r="K1601" i="1"/>
  <c r="L1601" i="1" s="1"/>
  <c r="N1601" i="1" s="1"/>
  <c r="R1600" i="1"/>
  <c r="K1600" i="1"/>
  <c r="L1600" i="1" s="1"/>
  <c r="R1597" i="1"/>
  <c r="K1597" i="1"/>
  <c r="L1597" i="1" s="1"/>
  <c r="R1598" i="1"/>
  <c r="K1598" i="1"/>
  <c r="L1598" i="1" s="1"/>
  <c r="R1592" i="1"/>
  <c r="K1592" i="1"/>
  <c r="L1592" i="1" s="1"/>
  <c r="N1592" i="1" s="1"/>
  <c r="R1596" i="1"/>
  <c r="K1596" i="1"/>
  <c r="L1596" i="1" s="1"/>
  <c r="R1595" i="1"/>
  <c r="K1595" i="1"/>
  <c r="L1595" i="1" s="1"/>
  <c r="R1594" i="1"/>
  <c r="K1594" i="1"/>
  <c r="L1594" i="1" s="1"/>
  <c r="N1594" i="1" s="1"/>
  <c r="R1593" i="1"/>
  <c r="K1593" i="1"/>
  <c r="L1593" i="1" s="1"/>
  <c r="R1590" i="1"/>
  <c r="K1590" i="1"/>
  <c r="L1590" i="1" s="1"/>
  <c r="R1591" i="1"/>
  <c r="K1591" i="1"/>
  <c r="L1591" i="1" s="1"/>
  <c r="R1589" i="1"/>
  <c r="S1589" i="1" s="1"/>
  <c r="L1589" i="1"/>
  <c r="R1588" i="1"/>
  <c r="S1588" i="1" s="1"/>
  <c r="K1588" i="1"/>
  <c r="L1588" i="1" s="1"/>
  <c r="R1584" i="1"/>
  <c r="K1584" i="1"/>
  <c r="L1584" i="1" s="1"/>
  <c r="N1584" i="1" s="1"/>
  <c r="R1587" i="1"/>
  <c r="K1587" i="1"/>
  <c r="L1587" i="1" s="1"/>
  <c r="R1586" i="1"/>
  <c r="K1586" i="1"/>
  <c r="L1586" i="1" s="1"/>
  <c r="R1585" i="1"/>
  <c r="K1585" i="1"/>
  <c r="L1585" i="1" s="1"/>
  <c r="N1585" i="1" s="1"/>
  <c r="R1571" i="1"/>
  <c r="K1571" i="1"/>
  <c r="L1571" i="1" s="1"/>
  <c r="N1571" i="1" s="1"/>
  <c r="R1583" i="1"/>
  <c r="K1583" i="1"/>
  <c r="L1583" i="1" s="1"/>
  <c r="R1582" i="1"/>
  <c r="K1582" i="1"/>
  <c r="L1582" i="1" s="1"/>
  <c r="R1581" i="1"/>
  <c r="K1581" i="1"/>
  <c r="L1581" i="1" s="1"/>
  <c r="R1580" i="1"/>
  <c r="K1580" i="1"/>
  <c r="L1580" i="1" s="1"/>
  <c r="N1580" i="1" s="1"/>
  <c r="R1579" i="1"/>
  <c r="K1579" i="1"/>
  <c r="L1579" i="1" s="1"/>
  <c r="R1578" i="1"/>
  <c r="K1578" i="1"/>
  <c r="L1578" i="1" s="1"/>
  <c r="N1578" i="1" s="1"/>
  <c r="R1577" i="1"/>
  <c r="K1577" i="1"/>
  <c r="L1577" i="1" s="1"/>
  <c r="N1577" i="1" s="1"/>
  <c r="R1576" i="1"/>
  <c r="K1576" i="1"/>
  <c r="L1576" i="1" s="1"/>
  <c r="N1576" i="1" s="1"/>
  <c r="R1575" i="1"/>
  <c r="K1575" i="1"/>
  <c r="L1575" i="1" s="1"/>
  <c r="N1575" i="1" s="1"/>
  <c r="R1574" i="1"/>
  <c r="K1574" i="1"/>
  <c r="L1574" i="1" s="1"/>
  <c r="R1573" i="1"/>
  <c r="K1573" i="1"/>
  <c r="L1573" i="1" s="1"/>
  <c r="R1572" i="1"/>
  <c r="K1572" i="1"/>
  <c r="L1572" i="1" s="1"/>
  <c r="N1572" i="1" s="1"/>
  <c r="R1570" i="1"/>
  <c r="S1570" i="1" s="1"/>
  <c r="K1570" i="1"/>
  <c r="L1570" i="1" s="1"/>
  <c r="N1570" i="1" s="1"/>
  <c r="P1570" i="1" s="1"/>
  <c r="U1570" i="1" s="1"/>
  <c r="R1564" i="1"/>
  <c r="K1564" i="1"/>
  <c r="L1564" i="1" s="1"/>
  <c r="R1569" i="1"/>
  <c r="K1569" i="1"/>
  <c r="L1569" i="1" s="1"/>
  <c r="R1568" i="1"/>
  <c r="K1568" i="1"/>
  <c r="L1568" i="1" s="1"/>
  <c r="R1567" i="1"/>
  <c r="K1567" i="1"/>
  <c r="L1567" i="1" s="1"/>
  <c r="N1567" i="1" s="1"/>
  <c r="R1566" i="1"/>
  <c r="K1566" i="1"/>
  <c r="L1566" i="1" s="1"/>
  <c r="R1565" i="1"/>
  <c r="K1565" i="1"/>
  <c r="L1565" i="1" s="1"/>
  <c r="R1557" i="1"/>
  <c r="K1557" i="1"/>
  <c r="L1557" i="1" s="1"/>
  <c r="R1563" i="1"/>
  <c r="K1563" i="1"/>
  <c r="L1563" i="1" s="1"/>
  <c r="R1562" i="1"/>
  <c r="K1562" i="1"/>
  <c r="L1562" i="1" s="1"/>
  <c r="N1562" i="1" s="1"/>
  <c r="R1561" i="1"/>
  <c r="K1561" i="1"/>
  <c r="L1561" i="1" s="1"/>
  <c r="N1561" i="1" s="1"/>
  <c r="R1560" i="1"/>
  <c r="K1560" i="1"/>
  <c r="L1560" i="1" s="1"/>
  <c r="R1559" i="1"/>
  <c r="K1559" i="1"/>
  <c r="L1559" i="1" s="1"/>
  <c r="R1558" i="1"/>
  <c r="K1558" i="1"/>
  <c r="L1558" i="1" s="1"/>
  <c r="N1558" i="1" s="1"/>
  <c r="R1552" i="1"/>
  <c r="K1552" i="1"/>
  <c r="L1552" i="1" s="1"/>
  <c r="R1556" i="1"/>
  <c r="K1556" i="1"/>
  <c r="L1556" i="1" s="1"/>
  <c r="N1556" i="1" s="1"/>
  <c r="R1555" i="1"/>
  <c r="K1555" i="1"/>
  <c r="L1555" i="1" s="1"/>
  <c r="N1555" i="1" s="1"/>
  <c r="R1554" i="1"/>
  <c r="K1554" i="1"/>
  <c r="L1554" i="1" s="1"/>
  <c r="N1554" i="1" s="1"/>
  <c r="R1553" i="1"/>
  <c r="K1553" i="1"/>
  <c r="L1553" i="1" s="1"/>
  <c r="N1553" i="1" s="1"/>
  <c r="R1543" i="1"/>
  <c r="K1543" i="1"/>
  <c r="L1543" i="1" s="1"/>
  <c r="N1543" i="1" s="1"/>
  <c r="R1551" i="1"/>
  <c r="K1551" i="1"/>
  <c r="L1551" i="1" s="1"/>
  <c r="R1550" i="1"/>
  <c r="K1550" i="1"/>
  <c r="L1550" i="1" s="1"/>
  <c r="N1550" i="1" s="1"/>
  <c r="R1549" i="1"/>
  <c r="K1549" i="1"/>
  <c r="L1549" i="1" s="1"/>
  <c r="N1549" i="1" s="1"/>
  <c r="R1548" i="1"/>
  <c r="K1548" i="1"/>
  <c r="L1548" i="1" s="1"/>
  <c r="N1548" i="1" s="1"/>
  <c r="R1547" i="1"/>
  <c r="K1547" i="1"/>
  <c r="L1547" i="1" s="1"/>
  <c r="N1547" i="1" s="1"/>
  <c r="R1546" i="1"/>
  <c r="K1546" i="1"/>
  <c r="L1546" i="1" s="1"/>
  <c r="N1546" i="1" s="1"/>
  <c r="R1545" i="1"/>
  <c r="K1545" i="1"/>
  <c r="L1545" i="1" s="1"/>
  <c r="N1545" i="1" s="1"/>
  <c r="R1544" i="1"/>
  <c r="K1544" i="1"/>
  <c r="L1544" i="1" s="1"/>
  <c r="N1544" i="1" s="1"/>
  <c r="R1537" i="1"/>
  <c r="K1537" i="1"/>
  <c r="L1537" i="1" s="1"/>
  <c r="R1542" i="1"/>
  <c r="K1542" i="1"/>
  <c r="L1542" i="1" s="1"/>
  <c r="R1541" i="1"/>
  <c r="K1541" i="1"/>
  <c r="L1541" i="1" s="1"/>
  <c r="N1541" i="1" s="1"/>
  <c r="R1540" i="1"/>
  <c r="K1540" i="1"/>
  <c r="L1540" i="1" s="1"/>
  <c r="N1540" i="1" s="1"/>
  <c r="R1539" i="1"/>
  <c r="K1539" i="1"/>
  <c r="L1539" i="1" s="1"/>
  <c r="R1538" i="1"/>
  <c r="K1538" i="1"/>
  <c r="L1538" i="1" s="1"/>
  <c r="R1533" i="1"/>
  <c r="K1533" i="1"/>
  <c r="L1533" i="1" s="1"/>
  <c r="R1536" i="1"/>
  <c r="K1536" i="1"/>
  <c r="L1536" i="1" s="1"/>
  <c r="N1536" i="1" s="1"/>
  <c r="R1535" i="1"/>
  <c r="K1535" i="1"/>
  <c r="L1535" i="1" s="1"/>
  <c r="R1534" i="1"/>
  <c r="K1534" i="1"/>
  <c r="L1534" i="1" s="1"/>
  <c r="N1534" i="1" s="1"/>
  <c r="R1531" i="1"/>
  <c r="K1531" i="1"/>
  <c r="L1531" i="1" s="1"/>
  <c r="N1531" i="1" s="1"/>
  <c r="R1532" i="1"/>
  <c r="K1532" i="1"/>
  <c r="L1532" i="1" s="1"/>
  <c r="R1528" i="1"/>
  <c r="K1528" i="1"/>
  <c r="L1528" i="1" s="1"/>
  <c r="R1530" i="1"/>
  <c r="K1530" i="1"/>
  <c r="L1530" i="1" s="1"/>
  <c r="R1529" i="1"/>
  <c r="K1529" i="1"/>
  <c r="L1529" i="1" s="1"/>
  <c r="R1520" i="1"/>
  <c r="K1520" i="1"/>
  <c r="L1520" i="1" s="1"/>
  <c r="R1527" i="1"/>
  <c r="K1527" i="1"/>
  <c r="L1527" i="1" s="1"/>
  <c r="N1527" i="1" s="1"/>
  <c r="R1526" i="1"/>
  <c r="K1526" i="1"/>
  <c r="L1526" i="1" s="1"/>
  <c r="R1525" i="1"/>
  <c r="K1525" i="1"/>
  <c r="L1525" i="1" s="1"/>
  <c r="R1524" i="1"/>
  <c r="K1524" i="1"/>
  <c r="L1524" i="1" s="1"/>
  <c r="N1524" i="1" s="1"/>
  <c r="R1523" i="1"/>
  <c r="K1523" i="1"/>
  <c r="L1523" i="1" s="1"/>
  <c r="R1522" i="1"/>
  <c r="K1522" i="1"/>
  <c r="L1522" i="1" s="1"/>
  <c r="R1521" i="1"/>
  <c r="K1521" i="1"/>
  <c r="L1521" i="1" s="1"/>
  <c r="N1521" i="1" s="1"/>
  <c r="R1518" i="1"/>
  <c r="L1518" i="1"/>
  <c r="R1519" i="1"/>
  <c r="K1519" i="1"/>
  <c r="L1519" i="1" s="1"/>
  <c r="R1512" i="1"/>
  <c r="K1512" i="1"/>
  <c r="L1512" i="1" s="1"/>
  <c r="R1517" i="1"/>
  <c r="K1517" i="1"/>
  <c r="L1517" i="1" s="1"/>
  <c r="N1517" i="1" s="1"/>
  <c r="R1516" i="1"/>
  <c r="K1516" i="1"/>
  <c r="L1516" i="1" s="1"/>
  <c r="R1515" i="1"/>
  <c r="K1515" i="1"/>
  <c r="L1515" i="1" s="1"/>
  <c r="N1515" i="1" s="1"/>
  <c r="R1514" i="1"/>
  <c r="K1514" i="1"/>
  <c r="L1514" i="1" s="1"/>
  <c r="R1513" i="1"/>
  <c r="K1513" i="1"/>
  <c r="L1513" i="1" s="1"/>
  <c r="R1509" i="1"/>
  <c r="K1509" i="1"/>
  <c r="L1509" i="1" s="1"/>
  <c r="N1509" i="1" s="1"/>
  <c r="R1511" i="1"/>
  <c r="K1511" i="1"/>
  <c r="L1511" i="1" s="1"/>
  <c r="N1511" i="1" s="1"/>
  <c r="R1510" i="1"/>
  <c r="K1510" i="1"/>
  <c r="L1510" i="1" s="1"/>
  <c r="R1507" i="1"/>
  <c r="K1507" i="1"/>
  <c r="L1507" i="1" s="1"/>
  <c r="N1507" i="1" s="1"/>
  <c r="R1508" i="1"/>
  <c r="K1508" i="1"/>
  <c r="L1508" i="1" s="1"/>
  <c r="R1505" i="1"/>
  <c r="K1505" i="1"/>
  <c r="L1505" i="1" s="1"/>
  <c r="N1505" i="1" s="1"/>
  <c r="R1506" i="1"/>
  <c r="K1506" i="1"/>
  <c r="L1506" i="1" s="1"/>
  <c r="N1506" i="1" s="1"/>
  <c r="R1500" i="1"/>
  <c r="K1500" i="1"/>
  <c r="L1500" i="1" s="1"/>
  <c r="N1500" i="1" s="1"/>
  <c r="R1504" i="1"/>
  <c r="K1504" i="1"/>
  <c r="L1504" i="1" s="1"/>
  <c r="R1503" i="1"/>
  <c r="K1503" i="1"/>
  <c r="L1503" i="1" s="1"/>
  <c r="R1502" i="1"/>
  <c r="K1502" i="1"/>
  <c r="L1502" i="1" s="1"/>
  <c r="N1502" i="1" s="1"/>
  <c r="R1501" i="1"/>
  <c r="K1501" i="1"/>
  <c r="L1501" i="1" s="1"/>
  <c r="N1501" i="1" s="1"/>
  <c r="R1493" i="1"/>
  <c r="K1493" i="1"/>
  <c r="L1493" i="1" s="1"/>
  <c r="N1493" i="1" s="1"/>
  <c r="R1499" i="1"/>
  <c r="K1499" i="1"/>
  <c r="L1499" i="1" s="1"/>
  <c r="R1498" i="1"/>
  <c r="K1498" i="1"/>
  <c r="L1498" i="1" s="1"/>
  <c r="R1497" i="1"/>
  <c r="K1497" i="1"/>
  <c r="L1497" i="1" s="1"/>
  <c r="R1496" i="1"/>
  <c r="K1496" i="1"/>
  <c r="L1496" i="1" s="1"/>
  <c r="R1495" i="1"/>
  <c r="K1495" i="1"/>
  <c r="L1495" i="1" s="1"/>
  <c r="R1494" i="1"/>
  <c r="K1494" i="1"/>
  <c r="L1494" i="1" s="1"/>
  <c r="N1494" i="1" s="1"/>
  <c r="R1490" i="1"/>
  <c r="L1490" i="1"/>
  <c r="R1492" i="1"/>
  <c r="K1492" i="1"/>
  <c r="L1492" i="1" s="1"/>
  <c r="N1492" i="1" s="1"/>
  <c r="R1491" i="1"/>
  <c r="K1491" i="1"/>
  <c r="L1491" i="1" s="1"/>
  <c r="R1489" i="1"/>
  <c r="S1489" i="1" s="1"/>
  <c r="L1489" i="1"/>
  <c r="R1484" i="1"/>
  <c r="K1484" i="1"/>
  <c r="L1484" i="1" s="1"/>
  <c r="N1484" i="1" s="1"/>
  <c r="R1488" i="1"/>
  <c r="K1488" i="1"/>
  <c r="L1488" i="1" s="1"/>
  <c r="R1487" i="1"/>
  <c r="K1487" i="1"/>
  <c r="L1487" i="1" s="1"/>
  <c r="R1486" i="1"/>
  <c r="K1486" i="1"/>
  <c r="L1486" i="1" s="1"/>
  <c r="R1485" i="1"/>
  <c r="K1485" i="1"/>
  <c r="L1485" i="1" s="1"/>
  <c r="N1485" i="1" s="1"/>
  <c r="R1478" i="1"/>
  <c r="K1478" i="1"/>
  <c r="L1478" i="1" s="1"/>
  <c r="N1478" i="1" s="1"/>
  <c r="R1483" i="1"/>
  <c r="K1483" i="1"/>
  <c r="L1483" i="1" s="1"/>
  <c r="R1482" i="1"/>
  <c r="K1482" i="1"/>
  <c r="L1482" i="1" s="1"/>
  <c r="R1481" i="1"/>
  <c r="K1481" i="1"/>
  <c r="L1481" i="1" s="1"/>
  <c r="R1480" i="1"/>
  <c r="K1480" i="1"/>
  <c r="L1480" i="1" s="1"/>
  <c r="N1480" i="1" s="1"/>
  <c r="R1479" i="1"/>
  <c r="K1479" i="1"/>
  <c r="L1479" i="1" s="1"/>
  <c r="N1479" i="1" s="1"/>
  <c r="R1476" i="1"/>
  <c r="K1476" i="1"/>
  <c r="L1476" i="1" s="1"/>
  <c r="N1476" i="1" s="1"/>
  <c r="R1477" i="1"/>
  <c r="K1477" i="1"/>
  <c r="L1477" i="1" s="1"/>
  <c r="N1477" i="1" s="1"/>
  <c r="R1472" i="1"/>
  <c r="K1472" i="1"/>
  <c r="L1472" i="1" s="1"/>
  <c r="R1475" i="1"/>
  <c r="K1475" i="1"/>
  <c r="L1475" i="1" s="1"/>
  <c r="R1474" i="1"/>
  <c r="K1474" i="1"/>
  <c r="L1474" i="1" s="1"/>
  <c r="N1474" i="1" s="1"/>
  <c r="R1473" i="1"/>
  <c r="K1473" i="1"/>
  <c r="L1473" i="1" s="1"/>
  <c r="N1473" i="1" s="1"/>
  <c r="R1469" i="1"/>
  <c r="K1469" i="1"/>
  <c r="L1469" i="1" s="1"/>
  <c r="N1469" i="1" s="1"/>
  <c r="R1471" i="1"/>
  <c r="K1471" i="1"/>
  <c r="L1471" i="1" s="1"/>
  <c r="N1471" i="1" s="1"/>
  <c r="R1470" i="1"/>
  <c r="K1470" i="1"/>
  <c r="L1470" i="1" s="1"/>
  <c r="R1466" i="1"/>
  <c r="K1466" i="1"/>
  <c r="L1466" i="1" s="1"/>
  <c r="R1468" i="1"/>
  <c r="K1468" i="1"/>
  <c r="L1468" i="1" s="1"/>
  <c r="R1467" i="1"/>
  <c r="K1467" i="1"/>
  <c r="L1467" i="1" s="1"/>
  <c r="R1463" i="1"/>
  <c r="K1463" i="1"/>
  <c r="L1463" i="1" s="1"/>
  <c r="R1465" i="1"/>
  <c r="K1465" i="1"/>
  <c r="L1465" i="1" s="1"/>
  <c r="R1464" i="1"/>
  <c r="K1464" i="1"/>
  <c r="L1464" i="1" s="1"/>
  <c r="N1464" i="1" s="1"/>
  <c r="R1462" i="1"/>
  <c r="K1462" i="1"/>
  <c r="L1462" i="1" s="1"/>
  <c r="R1459" i="1"/>
  <c r="K1459" i="1"/>
  <c r="L1459" i="1" s="1"/>
  <c r="R1461" i="1"/>
  <c r="K1461" i="1"/>
  <c r="L1461" i="1" s="1"/>
  <c r="R1460" i="1"/>
  <c r="K1460" i="1"/>
  <c r="L1460" i="1" s="1"/>
  <c r="N1460" i="1" s="1"/>
  <c r="R1454" i="1"/>
  <c r="K1454" i="1"/>
  <c r="L1454" i="1" s="1"/>
  <c r="N1454" i="1" s="1"/>
  <c r="R1458" i="1"/>
  <c r="K1458" i="1"/>
  <c r="L1458" i="1" s="1"/>
  <c r="N1458" i="1" s="1"/>
  <c r="R1457" i="1"/>
  <c r="K1457" i="1"/>
  <c r="L1457" i="1" s="1"/>
  <c r="N1457" i="1" s="1"/>
  <c r="R1456" i="1"/>
  <c r="K1456" i="1"/>
  <c r="L1456" i="1" s="1"/>
  <c r="R1455" i="1"/>
  <c r="K1455" i="1"/>
  <c r="L1455" i="1" s="1"/>
  <c r="R1453" i="1"/>
  <c r="S1453" i="1" s="1"/>
  <c r="K1453" i="1"/>
  <c r="L1453" i="1" s="1"/>
  <c r="R1452" i="1"/>
  <c r="S1452" i="1" s="1"/>
  <c r="L1452" i="1"/>
  <c r="R1449" i="1"/>
  <c r="K1449" i="1"/>
  <c r="L1449" i="1" s="1"/>
  <c r="R1451" i="1"/>
  <c r="K1451" i="1"/>
  <c r="L1451" i="1" s="1"/>
  <c r="R1450" i="1"/>
  <c r="K1450" i="1"/>
  <c r="L1450" i="1" s="1"/>
  <c r="N1450" i="1" s="1"/>
  <c r="R1445" i="1"/>
  <c r="K1445" i="1"/>
  <c r="L1445" i="1" s="1"/>
  <c r="R1448" i="1"/>
  <c r="K1448" i="1"/>
  <c r="L1448" i="1" s="1"/>
  <c r="N1448" i="1" s="1"/>
  <c r="R1447" i="1"/>
  <c r="K1447" i="1"/>
  <c r="L1447" i="1" s="1"/>
  <c r="R1446" i="1"/>
  <c r="K1446" i="1"/>
  <c r="L1446" i="1" s="1"/>
  <c r="R1439" i="1"/>
  <c r="K1439" i="1"/>
  <c r="L1439" i="1" s="1"/>
  <c r="N1439" i="1" s="1"/>
  <c r="R1444" i="1"/>
  <c r="K1444" i="1"/>
  <c r="L1444" i="1" s="1"/>
  <c r="N1444" i="1" s="1"/>
  <c r="R1443" i="1"/>
  <c r="K1443" i="1"/>
  <c r="L1443" i="1" s="1"/>
  <c r="R1442" i="1"/>
  <c r="K1442" i="1"/>
  <c r="L1442" i="1" s="1"/>
  <c r="R1441" i="1"/>
  <c r="K1441" i="1"/>
  <c r="L1441" i="1" s="1"/>
  <c r="R1440" i="1"/>
  <c r="K1440" i="1"/>
  <c r="L1440" i="1" s="1"/>
  <c r="N1440" i="1" s="1"/>
  <c r="R1437" i="1"/>
  <c r="R1438" i="1"/>
  <c r="K1438" i="1"/>
  <c r="L1438" i="1" s="1"/>
  <c r="N1438" i="1" s="1"/>
  <c r="P1437" i="1" s="1"/>
  <c r="U1437" i="1" s="1"/>
  <c r="R1436" i="1"/>
  <c r="S1436" i="1" s="1"/>
  <c r="K1436" i="1"/>
  <c r="L1436" i="1" s="1"/>
  <c r="R1429" i="1"/>
  <c r="K1429" i="1"/>
  <c r="L1429" i="1" s="1"/>
  <c r="R1433" i="1"/>
  <c r="K1433" i="1"/>
  <c r="L1433" i="1" s="1"/>
  <c r="N1433" i="1" s="1"/>
  <c r="R1434" i="1"/>
  <c r="K1434" i="1"/>
  <c r="L1434" i="1" s="1"/>
  <c r="N1434" i="1" s="1"/>
  <c r="P1434" i="1" s="1"/>
  <c r="U1434" i="1" s="1"/>
  <c r="R1432" i="1"/>
  <c r="K1432" i="1"/>
  <c r="L1432" i="1" s="1"/>
  <c r="N1432" i="1" s="1"/>
  <c r="R1431" i="1"/>
  <c r="K1431" i="1"/>
  <c r="L1431" i="1" s="1"/>
  <c r="N1431" i="1" s="1"/>
  <c r="R1428" i="1"/>
  <c r="S1428" i="1" s="1"/>
  <c r="K1428" i="1"/>
  <c r="L1428" i="1" s="1"/>
  <c r="N1428" i="1" s="1"/>
  <c r="P1428" i="1" s="1"/>
  <c r="U1428" i="1" s="1"/>
  <c r="R1424" i="1"/>
  <c r="K1424" i="1"/>
  <c r="L1424" i="1" s="1"/>
  <c r="N1424" i="1" s="1"/>
  <c r="R1427" i="1"/>
  <c r="K1427" i="1"/>
  <c r="L1427" i="1" s="1"/>
  <c r="N1427" i="1" s="1"/>
  <c r="R1426" i="1"/>
  <c r="K1426" i="1"/>
  <c r="L1426" i="1" s="1"/>
  <c r="R1425" i="1"/>
  <c r="K1425" i="1"/>
  <c r="L1425" i="1" s="1"/>
  <c r="N1425" i="1" s="1"/>
  <c r="R1419" i="1"/>
  <c r="K1419" i="1"/>
  <c r="L1419" i="1" s="1"/>
  <c r="N1419" i="1" s="1"/>
  <c r="R1423" i="1"/>
  <c r="K1423" i="1"/>
  <c r="L1423" i="1" s="1"/>
  <c r="N1423" i="1" s="1"/>
  <c r="R1422" i="1"/>
  <c r="K1422" i="1"/>
  <c r="L1422" i="1" s="1"/>
  <c r="R1421" i="1"/>
  <c r="K1421" i="1"/>
  <c r="L1421" i="1" s="1"/>
  <c r="R1420" i="1"/>
  <c r="K1420" i="1"/>
  <c r="L1420" i="1" s="1"/>
  <c r="K1417" i="1"/>
  <c r="L1417" i="1" s="1"/>
  <c r="N1417" i="1" s="1"/>
  <c r="R1416" i="1"/>
  <c r="K1416" i="1"/>
  <c r="L1416" i="1" s="1"/>
  <c r="N1416" i="1" s="1"/>
  <c r="R1418" i="1"/>
  <c r="K1418" i="1"/>
  <c r="L1418" i="1" s="1"/>
  <c r="N1418" i="1" s="1"/>
  <c r="R1415" i="1"/>
  <c r="S1415" i="1" s="1"/>
  <c r="K1415" i="1"/>
  <c r="L1415" i="1" s="1"/>
  <c r="R1413" i="1"/>
  <c r="K1413" i="1"/>
  <c r="L1413" i="1" s="1"/>
  <c r="R1414" i="1"/>
  <c r="K1414" i="1"/>
  <c r="L1414" i="1" s="1"/>
  <c r="R1412" i="1"/>
  <c r="S1412" i="1" s="1"/>
  <c r="K1412" i="1"/>
  <c r="L1412" i="1" s="1"/>
  <c r="R1411" i="1"/>
  <c r="S1411" i="1" s="1"/>
  <c r="K1411" i="1"/>
  <c r="L1411" i="1" s="1"/>
  <c r="R1410" i="1"/>
  <c r="S1410" i="1" s="1"/>
  <c r="K1410" i="1"/>
  <c r="L1410" i="1" s="1"/>
  <c r="R1406" i="1"/>
  <c r="K1406" i="1"/>
  <c r="L1406" i="1" s="1"/>
  <c r="N1406" i="1" s="1"/>
  <c r="R1409" i="1"/>
  <c r="K1409" i="1"/>
  <c r="L1409" i="1" s="1"/>
  <c r="R1408" i="1"/>
  <c r="K1408" i="1"/>
  <c r="L1408" i="1" s="1"/>
  <c r="R1407" i="1"/>
  <c r="K1407" i="1"/>
  <c r="L1407" i="1" s="1"/>
  <c r="R1402" i="1"/>
  <c r="K1402" i="1"/>
  <c r="L1402" i="1" s="1"/>
  <c r="R1403" i="1"/>
  <c r="K1403" i="1"/>
  <c r="L1403" i="1" s="1"/>
  <c r="N1403" i="1" s="1"/>
  <c r="R1405" i="1"/>
  <c r="K1405" i="1"/>
  <c r="L1405" i="1" s="1"/>
  <c r="N1405" i="1" s="1"/>
  <c r="R1404" i="1"/>
  <c r="K1404" i="1"/>
  <c r="L1404" i="1" s="1"/>
  <c r="R1401" i="1"/>
  <c r="S1401" i="1" s="1"/>
  <c r="K1401" i="1"/>
  <c r="L1401" i="1" s="1"/>
  <c r="R1400" i="1"/>
  <c r="S1400" i="1" s="1"/>
  <c r="K1400" i="1"/>
  <c r="L1400" i="1" s="1"/>
  <c r="N1400" i="1" s="1"/>
  <c r="P1400" i="1" s="1"/>
  <c r="U1400" i="1" s="1"/>
  <c r="R1398" i="1"/>
  <c r="K1398" i="1"/>
  <c r="L1398" i="1" s="1"/>
  <c r="R1399" i="1"/>
  <c r="K1399" i="1"/>
  <c r="L1399" i="1" s="1"/>
  <c r="R1397" i="1"/>
  <c r="K1397" i="1"/>
  <c r="L1397" i="1" s="1"/>
  <c r="R1394" i="1"/>
  <c r="K1394" i="1"/>
  <c r="L1394" i="1" s="1"/>
  <c r="R1396" i="1"/>
  <c r="K1396" i="1"/>
  <c r="L1396" i="1" s="1"/>
  <c r="R1395" i="1"/>
  <c r="K1395" i="1"/>
  <c r="L1395" i="1" s="1"/>
  <c r="R1392" i="1"/>
  <c r="K1392" i="1"/>
  <c r="L1392" i="1" s="1"/>
  <c r="R1393" i="1"/>
  <c r="K1393" i="1"/>
  <c r="L1393" i="1" s="1"/>
  <c r="R1391" i="1"/>
  <c r="S1391" i="1" s="1"/>
  <c r="K1391" i="1"/>
  <c r="L1391" i="1" s="1"/>
  <c r="R1390" i="1"/>
  <c r="S1390" i="1" s="1"/>
  <c r="K1390" i="1"/>
  <c r="L1390" i="1" s="1"/>
  <c r="R1388" i="1"/>
  <c r="K1388" i="1"/>
  <c r="L1388" i="1" s="1"/>
  <c r="R1389" i="1"/>
  <c r="K1389" i="1"/>
  <c r="L1389" i="1" s="1"/>
  <c r="R1387" i="1"/>
  <c r="S1387" i="1" s="1"/>
  <c r="K1387" i="1"/>
  <c r="L1387" i="1" s="1"/>
  <c r="R1382" i="1"/>
  <c r="K1382" i="1"/>
  <c r="L1382" i="1" s="1"/>
  <c r="N1382" i="1" s="1"/>
  <c r="R1386" i="1"/>
  <c r="K1386" i="1"/>
  <c r="L1386" i="1" s="1"/>
  <c r="R1385" i="1"/>
  <c r="K1385" i="1"/>
  <c r="L1385" i="1" s="1"/>
  <c r="R1384" i="1"/>
  <c r="K1384" i="1"/>
  <c r="L1384" i="1" s="1"/>
  <c r="N1384" i="1" s="1"/>
  <c r="R1383" i="1"/>
  <c r="K1383" i="1"/>
  <c r="L1383" i="1" s="1"/>
  <c r="N1383" i="1" s="1"/>
  <c r="R1379" i="1"/>
  <c r="K1379" i="1"/>
  <c r="L1379" i="1" s="1"/>
  <c r="R1381" i="1"/>
  <c r="K1381" i="1"/>
  <c r="L1381" i="1" s="1"/>
  <c r="R1380" i="1"/>
  <c r="K1380" i="1"/>
  <c r="L1380" i="1" s="1"/>
  <c r="R1375" i="1"/>
  <c r="K1375" i="1"/>
  <c r="L1375" i="1" s="1"/>
  <c r="R1378" i="1"/>
  <c r="K1378" i="1"/>
  <c r="L1378" i="1" s="1"/>
  <c r="R1377" i="1"/>
  <c r="K1377" i="1"/>
  <c r="L1377" i="1" s="1"/>
  <c r="R1376" i="1"/>
  <c r="K1376" i="1"/>
  <c r="L1376" i="1" s="1"/>
  <c r="R1372" i="1"/>
  <c r="K1372" i="1"/>
  <c r="L1372" i="1" s="1"/>
  <c r="R1374" i="1"/>
  <c r="K1374" i="1"/>
  <c r="L1374" i="1" s="1"/>
  <c r="N1374" i="1" s="1"/>
  <c r="R1373" i="1"/>
  <c r="K1373" i="1"/>
  <c r="L1373" i="1" s="1"/>
  <c r="N1373" i="1" s="1"/>
  <c r="R1370" i="1"/>
  <c r="K1370" i="1"/>
  <c r="L1370" i="1" s="1"/>
  <c r="R1371" i="1"/>
  <c r="K1371" i="1"/>
  <c r="L1371" i="1" s="1"/>
  <c r="R1368" i="1"/>
  <c r="S1368" i="1" s="1"/>
  <c r="K1368" i="1"/>
  <c r="L1368" i="1" s="1"/>
  <c r="R1362" i="1"/>
  <c r="K1362" i="1"/>
  <c r="L1362" i="1" s="1"/>
  <c r="N1362" i="1" s="1"/>
  <c r="R1367" i="1"/>
  <c r="K1367" i="1"/>
  <c r="L1367" i="1" s="1"/>
  <c r="R1366" i="1"/>
  <c r="K1366" i="1"/>
  <c r="L1366" i="1" s="1"/>
  <c r="R1365" i="1"/>
  <c r="K1365" i="1"/>
  <c r="L1365" i="1" s="1"/>
  <c r="N1365" i="1" s="1"/>
  <c r="R1364" i="1"/>
  <c r="K1364" i="1"/>
  <c r="L1364" i="1" s="1"/>
  <c r="N1364" i="1" s="1"/>
  <c r="R1363" i="1"/>
  <c r="K1363" i="1"/>
  <c r="L1363" i="1" s="1"/>
  <c r="R1360" i="1"/>
  <c r="K1360" i="1"/>
  <c r="L1360" i="1" s="1"/>
  <c r="R1361" i="1"/>
  <c r="K1361" i="1"/>
  <c r="L1361" i="1" s="1"/>
  <c r="R1359" i="1"/>
  <c r="S1359" i="1" s="1"/>
  <c r="K1359" i="1"/>
  <c r="L1359" i="1" s="1"/>
  <c r="N1359" i="1" s="1"/>
  <c r="P1359" i="1" s="1"/>
  <c r="U1359" i="1" s="1"/>
  <c r="R1356" i="1"/>
  <c r="K1356" i="1"/>
  <c r="L1356" i="1" s="1"/>
  <c r="R1358" i="1"/>
  <c r="K1358" i="1"/>
  <c r="L1358" i="1" s="1"/>
  <c r="R1357" i="1"/>
  <c r="K1357" i="1"/>
  <c r="L1357" i="1" s="1"/>
  <c r="N1357" i="1" s="1"/>
  <c r="R1355" i="1"/>
  <c r="S1355" i="1" s="1"/>
  <c r="K1355" i="1"/>
  <c r="L1355" i="1" s="1"/>
  <c r="R1352" i="1"/>
  <c r="K1352" i="1"/>
  <c r="L1352" i="1" s="1"/>
  <c r="R1354" i="1"/>
  <c r="K1354" i="1"/>
  <c r="L1354" i="1" s="1"/>
  <c r="N1354" i="1" s="1"/>
  <c r="R1353" i="1"/>
  <c r="K1353" i="1"/>
  <c r="L1353" i="1" s="1"/>
  <c r="R1350" i="1"/>
  <c r="K1350" i="1"/>
  <c r="L1350" i="1" s="1"/>
  <c r="R1351" i="1"/>
  <c r="K1351" i="1"/>
  <c r="L1351" i="1" s="1"/>
  <c r="N1351" i="1" s="1"/>
  <c r="R1349" i="1"/>
  <c r="S1349" i="1" s="1"/>
  <c r="K1349" i="1"/>
  <c r="L1349" i="1" s="1"/>
  <c r="N1349" i="1" s="1"/>
  <c r="P1349" i="1" s="1"/>
  <c r="U1349" i="1" s="1"/>
  <c r="R1345" i="1"/>
  <c r="K1345" i="1"/>
  <c r="L1345" i="1" s="1"/>
  <c r="N1345" i="1" s="1"/>
  <c r="R1348" i="1"/>
  <c r="K1348" i="1"/>
  <c r="L1348" i="1" s="1"/>
  <c r="R1347" i="1"/>
  <c r="K1347" i="1"/>
  <c r="L1347" i="1" s="1"/>
  <c r="N1347" i="1" s="1"/>
  <c r="R1346" i="1"/>
  <c r="K1346" i="1"/>
  <c r="L1346" i="1" s="1"/>
  <c r="N1346" i="1" s="1"/>
  <c r="R1339" i="1"/>
  <c r="K1339" i="1"/>
  <c r="L1339" i="1" s="1"/>
  <c r="R1344" i="1"/>
  <c r="K1344" i="1"/>
  <c r="L1344" i="1" s="1"/>
  <c r="R1343" i="1"/>
  <c r="K1343" i="1"/>
  <c r="L1343" i="1" s="1"/>
  <c r="R1342" i="1"/>
  <c r="K1342" i="1"/>
  <c r="L1342" i="1" s="1"/>
  <c r="N1342" i="1" s="1"/>
  <c r="R1341" i="1"/>
  <c r="K1341" i="1"/>
  <c r="L1341" i="1" s="1"/>
  <c r="N1341" i="1" s="1"/>
  <c r="R1340" i="1"/>
  <c r="K1340" i="1"/>
  <c r="L1340" i="1" s="1"/>
  <c r="R1335" i="1"/>
  <c r="K1335" i="1"/>
  <c r="L1335" i="1" s="1"/>
  <c r="R1338" i="1"/>
  <c r="K1338" i="1"/>
  <c r="L1338" i="1" s="1"/>
  <c r="N1338" i="1" s="1"/>
  <c r="R1337" i="1"/>
  <c r="K1337" i="1"/>
  <c r="L1337" i="1" s="1"/>
  <c r="N1337" i="1" s="1"/>
  <c r="R1336" i="1"/>
  <c r="K1336" i="1"/>
  <c r="L1336" i="1" s="1"/>
  <c r="N1336" i="1" s="1"/>
  <c r="R1329" i="1"/>
  <c r="K1329" i="1"/>
  <c r="L1329" i="1" s="1"/>
  <c r="N1329" i="1" s="1"/>
  <c r="R1332" i="1"/>
  <c r="K1332" i="1"/>
  <c r="L1332" i="1" s="1"/>
  <c r="N1332" i="1" s="1"/>
  <c r="R1326" i="1"/>
  <c r="K1326" i="1"/>
  <c r="L1326" i="1" s="1"/>
  <c r="N1326" i="1" s="1"/>
  <c r="R1334" i="1"/>
  <c r="K1334" i="1"/>
  <c r="L1334" i="1" s="1"/>
  <c r="R1328" i="1"/>
  <c r="K1328" i="1"/>
  <c r="L1328" i="1" s="1"/>
  <c r="R1331" i="1"/>
  <c r="K1331" i="1"/>
  <c r="L1331" i="1" s="1"/>
  <c r="R1333" i="1"/>
  <c r="K1333" i="1"/>
  <c r="L1333" i="1" s="1"/>
  <c r="N1333" i="1" s="1"/>
  <c r="R1327" i="1"/>
  <c r="K1327" i="1"/>
  <c r="L1327" i="1" s="1"/>
  <c r="N1327" i="1" s="1"/>
  <c r="R1330" i="1"/>
  <c r="K1330" i="1"/>
  <c r="L1330" i="1" s="1"/>
  <c r="N1330" i="1" s="1"/>
  <c r="R1325" i="1"/>
  <c r="S1325" i="1" s="1"/>
  <c r="K1325" i="1"/>
  <c r="L1325" i="1" s="1"/>
  <c r="K1321" i="1"/>
  <c r="L1321" i="1" s="1"/>
  <c r="N1321" i="1" s="1"/>
  <c r="K1320" i="1"/>
  <c r="L1320" i="1" s="1"/>
  <c r="N1320" i="1" s="1"/>
  <c r="R1319" i="1"/>
  <c r="K1319" i="1"/>
  <c r="L1319" i="1" s="1"/>
  <c r="R1324" i="1"/>
  <c r="K1324" i="1"/>
  <c r="L1324" i="1" s="1"/>
  <c r="R1323" i="1"/>
  <c r="K1323" i="1"/>
  <c r="L1323" i="1" s="1"/>
  <c r="N1323" i="1" s="1"/>
  <c r="R1322" i="1"/>
  <c r="K1322" i="1"/>
  <c r="L1322" i="1" s="1"/>
  <c r="N1322" i="1" s="1"/>
  <c r="R1316" i="1"/>
  <c r="K1316" i="1"/>
  <c r="L1316" i="1" s="1"/>
  <c r="R1318" i="1"/>
  <c r="K1318" i="1"/>
  <c r="L1318" i="1" s="1"/>
  <c r="N1318" i="1" s="1"/>
  <c r="R1317" i="1"/>
  <c r="K1317" i="1"/>
  <c r="L1317" i="1" s="1"/>
  <c r="R1308" i="1"/>
  <c r="K1308" i="1"/>
  <c r="L1308" i="1" s="1"/>
  <c r="N1308" i="1" s="1"/>
  <c r="R1315" i="1"/>
  <c r="K1315" i="1"/>
  <c r="L1315" i="1" s="1"/>
  <c r="N1315" i="1" s="1"/>
  <c r="R1314" i="1"/>
  <c r="K1314" i="1"/>
  <c r="L1314" i="1" s="1"/>
  <c r="N1314" i="1" s="1"/>
  <c r="R1313" i="1"/>
  <c r="K1313" i="1"/>
  <c r="L1313" i="1" s="1"/>
  <c r="N1313" i="1" s="1"/>
  <c r="R1312" i="1"/>
  <c r="K1312" i="1"/>
  <c r="L1312" i="1" s="1"/>
  <c r="N1312" i="1" s="1"/>
  <c r="R1311" i="1"/>
  <c r="K1311" i="1"/>
  <c r="L1311" i="1" s="1"/>
  <c r="N1311" i="1" s="1"/>
  <c r="R1310" i="1"/>
  <c r="K1310" i="1"/>
  <c r="L1310" i="1" s="1"/>
  <c r="R1309" i="1"/>
  <c r="K1309" i="1"/>
  <c r="L1309" i="1" s="1"/>
  <c r="N1309" i="1" s="1"/>
  <c r="R1307" i="1"/>
  <c r="S1307" i="1" s="1"/>
  <c r="K1307" i="1"/>
  <c r="L1307" i="1" s="1"/>
  <c r="N1307" i="1" s="1"/>
  <c r="P1307" i="1" s="1"/>
  <c r="U1307" i="1" s="1"/>
  <c r="R1306" i="1"/>
  <c r="S1306" i="1" s="1"/>
  <c r="K1306" i="1"/>
  <c r="L1306" i="1" s="1"/>
  <c r="R1301" i="1"/>
  <c r="K1301" i="1"/>
  <c r="L1301" i="1" s="1"/>
  <c r="R1305" i="1"/>
  <c r="K1305" i="1"/>
  <c r="L1305" i="1" s="1"/>
  <c r="N1305" i="1" s="1"/>
  <c r="R1304" i="1"/>
  <c r="K1304" i="1"/>
  <c r="L1304" i="1" s="1"/>
  <c r="R1303" i="1"/>
  <c r="K1303" i="1"/>
  <c r="L1303" i="1" s="1"/>
  <c r="R1302" i="1"/>
  <c r="K1302" i="1"/>
  <c r="L1302" i="1" s="1"/>
  <c r="R1298" i="1"/>
  <c r="K1298" i="1"/>
  <c r="L1298" i="1" s="1"/>
  <c r="R1300" i="1"/>
  <c r="K1300" i="1"/>
  <c r="L1300" i="1" s="1"/>
  <c r="R1299" i="1"/>
  <c r="K1299" i="1"/>
  <c r="L1299" i="1" s="1"/>
  <c r="R1294" i="1"/>
  <c r="K1294" i="1"/>
  <c r="L1294" i="1" s="1"/>
  <c r="R1297" i="1"/>
  <c r="K1297" i="1"/>
  <c r="L1297" i="1" s="1"/>
  <c r="R1296" i="1"/>
  <c r="K1296" i="1"/>
  <c r="L1296" i="1" s="1"/>
  <c r="R1295" i="1"/>
  <c r="K1295" i="1"/>
  <c r="L1295" i="1" s="1"/>
  <c r="R1291" i="1"/>
  <c r="K1291" i="1"/>
  <c r="L1291" i="1" s="1"/>
  <c r="R1293" i="1"/>
  <c r="K1293" i="1"/>
  <c r="L1293" i="1" s="1"/>
  <c r="N1293" i="1" s="1"/>
  <c r="R1292" i="1"/>
  <c r="K1292" i="1"/>
  <c r="L1292" i="1" s="1"/>
  <c r="R1288" i="1"/>
  <c r="K1288" i="1"/>
  <c r="L1288" i="1" s="1"/>
  <c r="R1290" i="1"/>
  <c r="K1290" i="1"/>
  <c r="L1290" i="1" s="1"/>
  <c r="N1290" i="1" s="1"/>
  <c r="R1289" i="1"/>
  <c r="K1289" i="1"/>
  <c r="L1289" i="1" s="1"/>
  <c r="N1289" i="1" s="1"/>
  <c r="R1286" i="1"/>
  <c r="K1286" i="1"/>
  <c r="L1286" i="1" s="1"/>
  <c r="R1287" i="1"/>
  <c r="K1287" i="1"/>
  <c r="L1287" i="1" s="1"/>
  <c r="N1287" i="1" s="1"/>
  <c r="K1282" i="1"/>
  <c r="L1282" i="1" s="1"/>
  <c r="N1282" i="1" s="1"/>
  <c r="R1281" i="1"/>
  <c r="K1281" i="1"/>
  <c r="L1281" i="1" s="1"/>
  <c r="R1285" i="1"/>
  <c r="K1285" i="1"/>
  <c r="L1285" i="1" s="1"/>
  <c r="R1284" i="1"/>
  <c r="K1284" i="1"/>
  <c r="L1284" i="1" s="1"/>
  <c r="R1283" i="1"/>
  <c r="K1283" i="1"/>
  <c r="L1283" i="1" s="1"/>
  <c r="N1283" i="1" s="1"/>
  <c r="R1280" i="1"/>
  <c r="S1280" i="1" s="1"/>
  <c r="K1280" i="1"/>
  <c r="L1280" i="1" s="1"/>
  <c r="N1280" i="1" s="1"/>
  <c r="P1280" i="1" s="1"/>
  <c r="U1280" i="1" s="1"/>
  <c r="R1278" i="1"/>
  <c r="K1278" i="1"/>
  <c r="L1278" i="1" s="1"/>
  <c r="R1279" i="1"/>
  <c r="K1279" i="1"/>
  <c r="L1279" i="1" s="1"/>
  <c r="N1279" i="1" s="1"/>
  <c r="R1277" i="1"/>
  <c r="S1277" i="1" s="1"/>
  <c r="K1277" i="1"/>
  <c r="L1277" i="1" s="1"/>
  <c r="R1270" i="1"/>
  <c r="K1270" i="1"/>
  <c r="L1270" i="1" s="1"/>
  <c r="R1276" i="1"/>
  <c r="K1276" i="1"/>
  <c r="L1276" i="1" s="1"/>
  <c r="N1276" i="1" s="1"/>
  <c r="R1275" i="1"/>
  <c r="K1275" i="1"/>
  <c r="L1275" i="1" s="1"/>
  <c r="R1274" i="1"/>
  <c r="K1274" i="1"/>
  <c r="L1274" i="1" s="1"/>
  <c r="N1274" i="1" s="1"/>
  <c r="R1273" i="1"/>
  <c r="K1273" i="1"/>
  <c r="L1273" i="1" s="1"/>
  <c r="N1273" i="1" s="1"/>
  <c r="R1272" i="1"/>
  <c r="K1272" i="1"/>
  <c r="L1272" i="1" s="1"/>
  <c r="N1272" i="1" s="1"/>
  <c r="R1271" i="1"/>
  <c r="K1271" i="1"/>
  <c r="L1271" i="1" s="1"/>
  <c r="N1271" i="1" s="1"/>
  <c r="R1269" i="1"/>
  <c r="S1269" i="1" s="1"/>
  <c r="K1269" i="1"/>
  <c r="L1269" i="1" s="1"/>
  <c r="K1265" i="1"/>
  <c r="L1265" i="1" s="1"/>
  <c r="N1265" i="1" s="1"/>
  <c r="R1262" i="1"/>
  <c r="K1262" i="1"/>
  <c r="L1262" i="1" s="1"/>
  <c r="R1264" i="1"/>
  <c r="K1264" i="1"/>
  <c r="L1264" i="1" s="1"/>
  <c r="R1267" i="1"/>
  <c r="K1267" i="1"/>
  <c r="L1267" i="1" s="1"/>
  <c r="R1268" i="1"/>
  <c r="K1268" i="1"/>
  <c r="L1268" i="1" s="1"/>
  <c r="N1268" i="1" s="1"/>
  <c r="R1263" i="1"/>
  <c r="K1263" i="1"/>
  <c r="L1263" i="1" s="1"/>
  <c r="N1263" i="1" s="1"/>
  <c r="R1266" i="1"/>
  <c r="K1266" i="1"/>
  <c r="L1266" i="1" s="1"/>
  <c r="N1266" i="1" s="1"/>
  <c r="R1259" i="1"/>
  <c r="K1259" i="1"/>
  <c r="L1259" i="1" s="1"/>
  <c r="N1259" i="1" s="1"/>
  <c r="R1261" i="1"/>
  <c r="K1261" i="1"/>
  <c r="L1261" i="1" s="1"/>
  <c r="N1261" i="1" s="1"/>
  <c r="R1260" i="1"/>
  <c r="K1260" i="1"/>
  <c r="L1260" i="1" s="1"/>
  <c r="N1260" i="1" s="1"/>
  <c r="R1258" i="1"/>
  <c r="S1258" i="1" s="1"/>
  <c r="K1258" i="1"/>
  <c r="L1258" i="1" s="1"/>
  <c r="R1249" i="1"/>
  <c r="K1249" i="1"/>
  <c r="L1249" i="1" s="1"/>
  <c r="N1249" i="1" s="1"/>
  <c r="R1257" i="1"/>
  <c r="K1257" i="1"/>
  <c r="L1257" i="1" s="1"/>
  <c r="R1254" i="1"/>
  <c r="K1254" i="1"/>
  <c r="L1254" i="1" s="1"/>
  <c r="R1256" i="1"/>
  <c r="K1256" i="1"/>
  <c r="L1256" i="1" s="1"/>
  <c r="N1256" i="1" s="1"/>
  <c r="R1251" i="1"/>
  <c r="K1251" i="1"/>
  <c r="L1251" i="1" s="1"/>
  <c r="R1255" i="1"/>
  <c r="K1255" i="1"/>
  <c r="L1255" i="1" s="1"/>
  <c r="R1250" i="1"/>
  <c r="K1250" i="1"/>
  <c r="L1250" i="1" s="1"/>
  <c r="R1253" i="1"/>
  <c r="K1253" i="1"/>
  <c r="L1253" i="1" s="1"/>
  <c r="N1253" i="1" s="1"/>
  <c r="R1252" i="1"/>
  <c r="K1252" i="1"/>
  <c r="L1252" i="1" s="1"/>
  <c r="R1246" i="1"/>
  <c r="K1246" i="1"/>
  <c r="L1246" i="1" s="1"/>
  <c r="R1248" i="1"/>
  <c r="K1248" i="1"/>
  <c r="L1248" i="1" s="1"/>
  <c r="N1248" i="1" s="1"/>
  <c r="R1247" i="1"/>
  <c r="K1247" i="1"/>
  <c r="L1247" i="1" s="1"/>
  <c r="R1242" i="1"/>
  <c r="K1242" i="1"/>
  <c r="L1242" i="1" s="1"/>
  <c r="N1242" i="1" s="1"/>
  <c r="R1245" i="1"/>
  <c r="K1245" i="1"/>
  <c r="L1245" i="1" s="1"/>
  <c r="R1244" i="1"/>
  <c r="K1244" i="1"/>
  <c r="L1244" i="1" s="1"/>
  <c r="N1244" i="1" s="1"/>
  <c r="R1243" i="1"/>
  <c r="K1243" i="1"/>
  <c r="L1243" i="1" s="1"/>
  <c r="N1243" i="1" s="1"/>
  <c r="R1241" i="1"/>
  <c r="S1241" i="1" s="1"/>
  <c r="K1241" i="1"/>
  <c r="L1241" i="1" s="1"/>
  <c r="N1241" i="1" s="1"/>
  <c r="P1241" i="1" s="1"/>
  <c r="U1241" i="1" s="1"/>
  <c r="R1240" i="1"/>
  <c r="S1240" i="1" s="1"/>
  <c r="K1240" i="1"/>
  <c r="L1240" i="1" s="1"/>
  <c r="N1240" i="1" s="1"/>
  <c r="P1240" i="1" s="1"/>
  <c r="U1240" i="1" s="1"/>
  <c r="R1239" i="1"/>
  <c r="S1239" i="1" s="1"/>
  <c r="K1239" i="1"/>
  <c r="L1239" i="1" s="1"/>
  <c r="R1234" i="1"/>
  <c r="K1234" i="1"/>
  <c r="L1234" i="1" s="1"/>
  <c r="R1238" i="1"/>
  <c r="K1238" i="1"/>
  <c r="L1238" i="1" s="1"/>
  <c r="R1237" i="1"/>
  <c r="K1237" i="1"/>
  <c r="L1237" i="1" s="1"/>
  <c r="R1236" i="1"/>
  <c r="K1236" i="1"/>
  <c r="L1236" i="1" s="1"/>
  <c r="R1235" i="1"/>
  <c r="K1235" i="1"/>
  <c r="L1235" i="1" s="1"/>
  <c r="N1235" i="1" s="1"/>
  <c r="R1233" i="1"/>
  <c r="S1233" i="1" s="1"/>
  <c r="K1233" i="1"/>
  <c r="L1233" i="1" s="1"/>
  <c r="N1233" i="1" s="1"/>
  <c r="P1233" i="1" s="1"/>
  <c r="U1233" i="1" s="1"/>
  <c r="R1232" i="1"/>
  <c r="S1232" i="1" s="1"/>
  <c r="K1232" i="1"/>
  <c r="L1232" i="1" s="1"/>
  <c r="N1232" i="1" s="1"/>
  <c r="P1232" i="1" s="1"/>
  <c r="U1232" i="1" s="1"/>
  <c r="R1230" i="1"/>
  <c r="K1230" i="1"/>
  <c r="L1230" i="1" s="1"/>
  <c r="N1230" i="1" s="1"/>
  <c r="R1231" i="1"/>
  <c r="K1231" i="1"/>
  <c r="L1231" i="1" s="1"/>
  <c r="R1225" i="1"/>
  <c r="K1225" i="1"/>
  <c r="L1225" i="1" s="1"/>
  <c r="N1225" i="1" s="1"/>
  <c r="R1229" i="1"/>
  <c r="K1229" i="1"/>
  <c r="L1229" i="1" s="1"/>
  <c r="R1228" i="1"/>
  <c r="K1228" i="1"/>
  <c r="L1228" i="1" s="1"/>
  <c r="R1227" i="1"/>
  <c r="K1227" i="1"/>
  <c r="L1227" i="1" s="1"/>
  <c r="N1227" i="1" s="1"/>
  <c r="R1226" i="1"/>
  <c r="K1226" i="1"/>
  <c r="L1226" i="1" s="1"/>
  <c r="N1226" i="1" s="1"/>
  <c r="R1223" i="1"/>
  <c r="K1223" i="1"/>
  <c r="L1223" i="1" s="1"/>
  <c r="N1223" i="1" s="1"/>
  <c r="R1224" i="1"/>
  <c r="K1224" i="1"/>
  <c r="L1224" i="1" s="1"/>
  <c r="R1222" i="1"/>
  <c r="S1222" i="1" s="1"/>
  <c r="K1222" i="1"/>
  <c r="L1222" i="1" s="1"/>
  <c r="N1222" i="1" s="1"/>
  <c r="P1222" i="1" s="1"/>
  <c r="U1222" i="1" s="1"/>
  <c r="R1220" i="1"/>
  <c r="K1220" i="1"/>
  <c r="L1220" i="1" s="1"/>
  <c r="R1221" i="1"/>
  <c r="K1221" i="1"/>
  <c r="L1221" i="1" s="1"/>
  <c r="R1217" i="1"/>
  <c r="K1217" i="1"/>
  <c r="L1217" i="1" s="1"/>
  <c r="R1219" i="1"/>
  <c r="K1219" i="1"/>
  <c r="L1219" i="1" s="1"/>
  <c r="R1218" i="1"/>
  <c r="K1218" i="1"/>
  <c r="L1218" i="1" s="1"/>
  <c r="R1216" i="1"/>
  <c r="S1216" i="1" s="1"/>
  <c r="K1216" i="1"/>
  <c r="L1216" i="1" s="1"/>
  <c r="N1216" i="1" s="1"/>
  <c r="P1216" i="1" s="1"/>
  <c r="U1216" i="1" s="1"/>
  <c r="R1215" i="1"/>
  <c r="S1215" i="1" s="1"/>
  <c r="K1215" i="1"/>
  <c r="L1215" i="1" s="1"/>
  <c r="R1213" i="1"/>
  <c r="K1213" i="1"/>
  <c r="L1213" i="1" s="1"/>
  <c r="R1214" i="1"/>
  <c r="K1214" i="1"/>
  <c r="L1214" i="1" s="1"/>
  <c r="R1211" i="1"/>
  <c r="K1211" i="1"/>
  <c r="L1211" i="1" s="1"/>
  <c r="R1212" i="1"/>
  <c r="K1212" i="1"/>
  <c r="L1212" i="1" s="1"/>
  <c r="N1212" i="1" s="1"/>
  <c r="R1210" i="1"/>
  <c r="S1210" i="1" s="1"/>
  <c r="K1210" i="1"/>
  <c r="L1210" i="1" s="1"/>
  <c r="R1208" i="1"/>
  <c r="K1208" i="1"/>
  <c r="L1208" i="1" s="1"/>
  <c r="N1208" i="1" s="1"/>
  <c r="R1209" i="1"/>
  <c r="K1209" i="1"/>
  <c r="L1209" i="1" s="1"/>
  <c r="N1209" i="1" s="1"/>
  <c r="R1206" i="1"/>
  <c r="K1206" i="1"/>
  <c r="L1206" i="1" s="1"/>
  <c r="R1207" i="1"/>
  <c r="K1207" i="1"/>
  <c r="L1207" i="1" s="1"/>
  <c r="R1201" i="1"/>
  <c r="K1201" i="1"/>
  <c r="L1201" i="1" s="1"/>
  <c r="R1205" i="1"/>
  <c r="K1205" i="1"/>
  <c r="L1205" i="1" s="1"/>
  <c r="R1204" i="1"/>
  <c r="K1204" i="1"/>
  <c r="L1204" i="1" s="1"/>
  <c r="N1204" i="1" s="1"/>
  <c r="R1203" i="1"/>
  <c r="K1203" i="1"/>
  <c r="L1203" i="1" s="1"/>
  <c r="N1203" i="1" s="1"/>
  <c r="R1202" i="1"/>
  <c r="K1202" i="1"/>
  <c r="L1202" i="1" s="1"/>
  <c r="R1198" i="1"/>
  <c r="K1198" i="1"/>
  <c r="L1198" i="1" s="1"/>
  <c r="N1198" i="1" s="1"/>
  <c r="R1200" i="1"/>
  <c r="K1200" i="1"/>
  <c r="L1200" i="1" s="1"/>
  <c r="N1200" i="1" s="1"/>
  <c r="R1199" i="1"/>
  <c r="K1199" i="1"/>
  <c r="L1199" i="1" s="1"/>
  <c r="R1197" i="1"/>
  <c r="S1197" i="1" s="1"/>
  <c r="K1197" i="1"/>
  <c r="L1197" i="1" s="1"/>
  <c r="R1188" i="1"/>
  <c r="K1188" i="1"/>
  <c r="L1188" i="1" s="1"/>
  <c r="R1196" i="1"/>
  <c r="K1196" i="1"/>
  <c r="L1196" i="1" s="1"/>
  <c r="R1195" i="1"/>
  <c r="K1195" i="1"/>
  <c r="L1195" i="1" s="1"/>
  <c r="R1194" i="1"/>
  <c r="K1194" i="1"/>
  <c r="L1194" i="1" s="1"/>
  <c r="N1194" i="1" s="1"/>
  <c r="R1193" i="1"/>
  <c r="K1193" i="1"/>
  <c r="L1193" i="1" s="1"/>
  <c r="N1193" i="1" s="1"/>
  <c r="R1192" i="1"/>
  <c r="K1192" i="1"/>
  <c r="L1192" i="1" s="1"/>
  <c r="N1192" i="1" s="1"/>
  <c r="R1191" i="1"/>
  <c r="K1191" i="1"/>
  <c r="L1191" i="1" s="1"/>
  <c r="N1191" i="1" s="1"/>
  <c r="R1190" i="1"/>
  <c r="K1190" i="1"/>
  <c r="L1190" i="1" s="1"/>
  <c r="N1190" i="1" s="1"/>
  <c r="R1189" i="1"/>
  <c r="K1189" i="1"/>
  <c r="L1189" i="1" s="1"/>
  <c r="R1186" i="1"/>
  <c r="K1186" i="1"/>
  <c r="L1186" i="1" s="1"/>
  <c r="R1187" i="1"/>
  <c r="K1187" i="1"/>
  <c r="L1187" i="1" s="1"/>
  <c r="N1187" i="1" s="1"/>
  <c r="R1183" i="1"/>
  <c r="K1183" i="1"/>
  <c r="L1183" i="1" s="1"/>
  <c r="R1185" i="1"/>
  <c r="K1185" i="1"/>
  <c r="L1185" i="1" s="1"/>
  <c r="N1185" i="1" s="1"/>
  <c r="R1184" i="1"/>
  <c r="K1184" i="1"/>
  <c r="L1184" i="1" s="1"/>
  <c r="R1181" i="1"/>
  <c r="K1181" i="1"/>
  <c r="L1181" i="1" s="1"/>
  <c r="N1181" i="1" s="1"/>
  <c r="R1182" i="1"/>
  <c r="K1182" i="1"/>
  <c r="L1182" i="1" s="1"/>
  <c r="N1182" i="1" s="1"/>
  <c r="R1178" i="1"/>
  <c r="K1178" i="1"/>
  <c r="L1178" i="1" s="1"/>
  <c r="R1180" i="1"/>
  <c r="K1180" i="1"/>
  <c r="L1180" i="1" s="1"/>
  <c r="N1180" i="1" s="1"/>
  <c r="R1179" i="1"/>
  <c r="K1179" i="1"/>
  <c r="L1179" i="1" s="1"/>
  <c r="R1175" i="1"/>
  <c r="K1175" i="1"/>
  <c r="L1175" i="1" s="1"/>
  <c r="R1172" i="1"/>
  <c r="K1172" i="1"/>
  <c r="L1172" i="1" s="1"/>
  <c r="R1177" i="1"/>
  <c r="K1177" i="1"/>
  <c r="L1177" i="1" s="1"/>
  <c r="N1177" i="1" s="1"/>
  <c r="R1174" i="1"/>
  <c r="K1174" i="1"/>
  <c r="L1174" i="1" s="1"/>
  <c r="N1174" i="1" s="1"/>
  <c r="R1168" i="1"/>
  <c r="K1168" i="1"/>
  <c r="L1168" i="1" s="1"/>
  <c r="R1171" i="1"/>
  <c r="K1171" i="1"/>
  <c r="L1171" i="1" s="1"/>
  <c r="N1171" i="1" s="1"/>
  <c r="R1170" i="1"/>
  <c r="K1170" i="1"/>
  <c r="L1170" i="1" s="1"/>
  <c r="N1170" i="1" s="1"/>
  <c r="R1169" i="1"/>
  <c r="K1169" i="1"/>
  <c r="L1169" i="1" s="1"/>
  <c r="R1167" i="1"/>
  <c r="S1167" i="1" s="1"/>
  <c r="K1167" i="1"/>
  <c r="L1167" i="1" s="1"/>
  <c r="R1161" i="1"/>
  <c r="K1161" i="1"/>
  <c r="L1161" i="1" s="1"/>
  <c r="R1166" i="1"/>
  <c r="K1166" i="1"/>
  <c r="L1166" i="1" s="1"/>
  <c r="R1165" i="1"/>
  <c r="K1165" i="1"/>
  <c r="L1165" i="1" s="1"/>
  <c r="R1164" i="1"/>
  <c r="K1164" i="1"/>
  <c r="L1164" i="1" s="1"/>
  <c r="R1163" i="1"/>
  <c r="K1163" i="1"/>
  <c r="L1163" i="1" s="1"/>
  <c r="R1162" i="1"/>
  <c r="K1162" i="1"/>
  <c r="L1162" i="1" s="1"/>
  <c r="R1157" i="1"/>
  <c r="K1157" i="1"/>
  <c r="L1157" i="1" s="1"/>
  <c r="N1157" i="1" s="1"/>
  <c r="R1156" i="1"/>
  <c r="S1156" i="1" s="1"/>
  <c r="K1156" i="1"/>
  <c r="L1156" i="1" s="1"/>
  <c r="N1156" i="1" s="1"/>
  <c r="P1156" i="1" s="1"/>
  <c r="U1156" i="1" s="1"/>
  <c r="R1160" i="1"/>
  <c r="K1160" i="1"/>
  <c r="L1160" i="1" s="1"/>
  <c r="N1160" i="1" s="1"/>
  <c r="R1159" i="1"/>
  <c r="K1159" i="1"/>
  <c r="L1159" i="1" s="1"/>
  <c r="N1159" i="1" s="1"/>
  <c r="R1145" i="1"/>
  <c r="K1145" i="1"/>
  <c r="L1145" i="1" s="1"/>
  <c r="R1152" i="1"/>
  <c r="K1152" i="1"/>
  <c r="L1152" i="1" s="1"/>
  <c r="R1155" i="1"/>
  <c r="K1155" i="1"/>
  <c r="L1155" i="1" s="1"/>
  <c r="R1151" i="1"/>
  <c r="K1151" i="1"/>
  <c r="L1151" i="1" s="1"/>
  <c r="N1151" i="1" s="1"/>
  <c r="R1150" i="1"/>
  <c r="K1150" i="1"/>
  <c r="L1150" i="1" s="1"/>
  <c r="R1149" i="1"/>
  <c r="K1149" i="1"/>
  <c r="L1149" i="1" s="1"/>
  <c r="N1149" i="1" s="1"/>
  <c r="R1148" i="1"/>
  <c r="K1148" i="1"/>
  <c r="L1148" i="1" s="1"/>
  <c r="R1154" i="1"/>
  <c r="K1154" i="1"/>
  <c r="L1154" i="1" s="1"/>
  <c r="N1154" i="1" s="1"/>
  <c r="R1147" i="1"/>
  <c r="K1147" i="1"/>
  <c r="L1147" i="1" s="1"/>
  <c r="N1147" i="1" s="1"/>
  <c r="R1146" i="1"/>
  <c r="K1146" i="1"/>
  <c r="L1146" i="1" s="1"/>
  <c r="R1141" i="1"/>
  <c r="K1141" i="1"/>
  <c r="L1141" i="1" s="1"/>
  <c r="R1144" i="1"/>
  <c r="K1144" i="1"/>
  <c r="L1144" i="1" s="1"/>
  <c r="R1143" i="1"/>
  <c r="K1143" i="1"/>
  <c r="L1143" i="1" s="1"/>
  <c r="R1142" i="1"/>
  <c r="K1142" i="1"/>
  <c r="L1142" i="1" s="1"/>
  <c r="R1139" i="1"/>
  <c r="K1139" i="1"/>
  <c r="L1139" i="1" s="1"/>
  <c r="R1140" i="1"/>
  <c r="K1140" i="1"/>
  <c r="L1140" i="1" s="1"/>
  <c r="N1140" i="1" s="1"/>
  <c r="R1138" i="1"/>
  <c r="K1138" i="1"/>
  <c r="L1138" i="1" s="1"/>
  <c r="R1137" i="1"/>
  <c r="K1137" i="1"/>
  <c r="L1137" i="1" s="1"/>
  <c r="R1136" i="1"/>
  <c r="K1136" i="1"/>
  <c r="L1136" i="1" s="1"/>
  <c r="R1132" i="1"/>
  <c r="S1132" i="1" s="1"/>
  <c r="K1132" i="1"/>
  <c r="L1132" i="1" s="1"/>
  <c r="N1132" i="1" s="1"/>
  <c r="P1132" i="1" s="1"/>
  <c r="U1132" i="1" s="1"/>
  <c r="R1133" i="1"/>
  <c r="K1133" i="1"/>
  <c r="L1133" i="1" s="1"/>
  <c r="N1133" i="1" s="1"/>
  <c r="R1130" i="1"/>
  <c r="K1130" i="1"/>
  <c r="L1130" i="1" s="1"/>
  <c r="R1131" i="1"/>
  <c r="K1131" i="1"/>
  <c r="L1131" i="1" s="1"/>
  <c r="N1131" i="1" s="1"/>
  <c r="R1113" i="1"/>
  <c r="K1113" i="1"/>
  <c r="L1113" i="1" s="1"/>
  <c r="N1113" i="1" s="1"/>
  <c r="R1115" i="1"/>
  <c r="K1115" i="1"/>
  <c r="L1115" i="1" s="1"/>
  <c r="R1114" i="1"/>
  <c r="K1114" i="1"/>
  <c r="L1114" i="1" s="1"/>
  <c r="R1111" i="1"/>
  <c r="K1111" i="1"/>
  <c r="L1111" i="1" s="1"/>
  <c r="R1112" i="1"/>
  <c r="K1112" i="1"/>
  <c r="L1112" i="1" s="1"/>
  <c r="R1109" i="1"/>
  <c r="K1109" i="1"/>
  <c r="L1109" i="1" s="1"/>
  <c r="R1110" i="1"/>
  <c r="K1110" i="1"/>
  <c r="L1110" i="1" s="1"/>
  <c r="N1110" i="1" s="1"/>
  <c r="R1105" i="1"/>
  <c r="K1105" i="1"/>
  <c r="L1105" i="1" s="1"/>
  <c r="R1108" i="1"/>
  <c r="K1108" i="1"/>
  <c r="L1108" i="1" s="1"/>
  <c r="R1107" i="1"/>
  <c r="K1107" i="1"/>
  <c r="L1107" i="1" s="1"/>
  <c r="N1107" i="1" s="1"/>
  <c r="R1106" i="1"/>
  <c r="K1106" i="1"/>
  <c r="L1106" i="1" s="1"/>
  <c r="N1106" i="1" s="1"/>
  <c r="R1099" i="1"/>
  <c r="K1099" i="1"/>
  <c r="L1099" i="1" s="1"/>
  <c r="N1099" i="1" s="1"/>
  <c r="R1104" i="1"/>
  <c r="K1104" i="1"/>
  <c r="L1104" i="1" s="1"/>
  <c r="R1103" i="1"/>
  <c r="K1103" i="1"/>
  <c r="L1103" i="1" s="1"/>
  <c r="R1102" i="1"/>
  <c r="K1102" i="1"/>
  <c r="L1102" i="1" s="1"/>
  <c r="N1102" i="1" s="1"/>
  <c r="R1101" i="1"/>
  <c r="K1101" i="1"/>
  <c r="L1101" i="1" s="1"/>
  <c r="N1101" i="1" s="1"/>
  <c r="R1100" i="1"/>
  <c r="K1100" i="1"/>
  <c r="L1100" i="1" s="1"/>
  <c r="N1100" i="1" s="1"/>
  <c r="R1095" i="1"/>
  <c r="K1095" i="1"/>
  <c r="L1095" i="1" s="1"/>
  <c r="N1095" i="1" s="1"/>
  <c r="R1098" i="1"/>
  <c r="K1098" i="1"/>
  <c r="L1098" i="1" s="1"/>
  <c r="N1098" i="1" s="1"/>
  <c r="R1097" i="1"/>
  <c r="K1097" i="1"/>
  <c r="L1097" i="1" s="1"/>
  <c r="R1096" i="1"/>
  <c r="K1096" i="1"/>
  <c r="L1096" i="1" s="1"/>
  <c r="N1096" i="1" s="1"/>
  <c r="R1091" i="1"/>
  <c r="K1091" i="1"/>
  <c r="L1091" i="1" s="1"/>
  <c r="R1094" i="1"/>
  <c r="K1094" i="1"/>
  <c r="L1094" i="1" s="1"/>
  <c r="R1093" i="1"/>
  <c r="K1093" i="1"/>
  <c r="L1093" i="1" s="1"/>
  <c r="R1092" i="1"/>
  <c r="K1092" i="1"/>
  <c r="L1092" i="1" s="1"/>
  <c r="N1092" i="1" s="1"/>
  <c r="R1085" i="1"/>
  <c r="K1085" i="1"/>
  <c r="L1085" i="1" s="1"/>
  <c r="R1090" i="1"/>
  <c r="K1090" i="1"/>
  <c r="L1090" i="1" s="1"/>
  <c r="N1090" i="1" s="1"/>
  <c r="R1089" i="1"/>
  <c r="K1089" i="1"/>
  <c r="L1089" i="1" s="1"/>
  <c r="N1089" i="1" s="1"/>
  <c r="R1088" i="1"/>
  <c r="K1088" i="1"/>
  <c r="L1088" i="1" s="1"/>
  <c r="R1087" i="1"/>
  <c r="K1087" i="1"/>
  <c r="L1087" i="1" s="1"/>
  <c r="R1086" i="1"/>
  <c r="K1086" i="1"/>
  <c r="L1086" i="1" s="1"/>
  <c r="N1086" i="1" s="1"/>
  <c r="R1080" i="1"/>
  <c r="K1080" i="1"/>
  <c r="L1080" i="1" s="1"/>
  <c r="R1084" i="1"/>
  <c r="K1084" i="1"/>
  <c r="L1084" i="1" s="1"/>
  <c r="R1083" i="1"/>
  <c r="K1083" i="1"/>
  <c r="L1083" i="1" s="1"/>
  <c r="N1083" i="1" s="1"/>
  <c r="R1082" i="1"/>
  <c r="K1082" i="1"/>
  <c r="L1082" i="1" s="1"/>
  <c r="N1082" i="1" s="1"/>
  <c r="R1081" i="1"/>
  <c r="K1081" i="1"/>
  <c r="L1081" i="1" s="1"/>
  <c r="R1077" i="1"/>
  <c r="K1077" i="1"/>
  <c r="L1077" i="1" s="1"/>
  <c r="R1079" i="1"/>
  <c r="K1079" i="1"/>
  <c r="L1079" i="1" s="1"/>
  <c r="R1078" i="1"/>
  <c r="K1078" i="1"/>
  <c r="L1078" i="1" s="1"/>
  <c r="N1078" i="1" s="1"/>
  <c r="R1074" i="1"/>
  <c r="K1074" i="1"/>
  <c r="L1074" i="1" s="1"/>
  <c r="R1076" i="1"/>
  <c r="K1076" i="1"/>
  <c r="L1076" i="1" s="1"/>
  <c r="R1075" i="1"/>
  <c r="K1075" i="1"/>
  <c r="L1075" i="1" s="1"/>
  <c r="R1072" i="1"/>
  <c r="K1072" i="1"/>
  <c r="L1072" i="1" s="1"/>
  <c r="R1073" i="1"/>
  <c r="K1073" i="1"/>
  <c r="L1073" i="1" s="1"/>
  <c r="N1073" i="1" s="1"/>
  <c r="R1071" i="1"/>
  <c r="S1071" i="1" s="1"/>
  <c r="K1071" i="1"/>
  <c r="L1071" i="1" s="1"/>
  <c r="N1071" i="1" s="1"/>
  <c r="P1071" i="1" s="1"/>
  <c r="U1071" i="1" s="1"/>
  <c r="R1070" i="1"/>
  <c r="S1070" i="1" s="1"/>
  <c r="K1070" i="1"/>
  <c r="L1070" i="1" s="1"/>
  <c r="R1067" i="1"/>
  <c r="K1067" i="1"/>
  <c r="L1067" i="1" s="1"/>
  <c r="N1067" i="1" s="1"/>
  <c r="R1069" i="1"/>
  <c r="K1069" i="1"/>
  <c r="L1069" i="1" s="1"/>
  <c r="R1068" i="1"/>
  <c r="K1068" i="1"/>
  <c r="L1068" i="1" s="1"/>
  <c r="R1064" i="1"/>
  <c r="K1064" i="1"/>
  <c r="L1064" i="1" s="1"/>
  <c r="R1066" i="1"/>
  <c r="K1066" i="1"/>
  <c r="L1066" i="1" s="1"/>
  <c r="R1065" i="1"/>
  <c r="K1065" i="1"/>
  <c r="L1065" i="1" s="1"/>
  <c r="R1062" i="1"/>
  <c r="K1062" i="1"/>
  <c r="L1062" i="1" s="1"/>
  <c r="R1063" i="1"/>
  <c r="K1063" i="1"/>
  <c r="L1063" i="1" s="1"/>
  <c r="R1059" i="1"/>
  <c r="K1059" i="1"/>
  <c r="L1059" i="1" s="1"/>
  <c r="R1061" i="1"/>
  <c r="K1061" i="1"/>
  <c r="L1061" i="1" s="1"/>
  <c r="R1060" i="1"/>
  <c r="K1060" i="1"/>
  <c r="L1060" i="1" s="1"/>
  <c r="R1058" i="1"/>
  <c r="S1058" i="1" s="1"/>
  <c r="K1058" i="1"/>
  <c r="L1058" i="1" s="1"/>
  <c r="N1058" i="1" s="1"/>
  <c r="P1058" i="1" s="1"/>
  <c r="U1058" i="1" s="1"/>
  <c r="R1055" i="1"/>
  <c r="K1055" i="1"/>
  <c r="L1055" i="1" s="1"/>
  <c r="R1057" i="1"/>
  <c r="K1057" i="1"/>
  <c r="L1057" i="1" s="1"/>
  <c r="R1056" i="1"/>
  <c r="K1056" i="1"/>
  <c r="L1056" i="1" s="1"/>
  <c r="R1049" i="1"/>
  <c r="K1049" i="1"/>
  <c r="L1049" i="1" s="1"/>
  <c r="R1054" i="1"/>
  <c r="K1054" i="1"/>
  <c r="L1054" i="1" s="1"/>
  <c r="N1054" i="1" s="1"/>
  <c r="R1053" i="1"/>
  <c r="K1053" i="1"/>
  <c r="L1053" i="1" s="1"/>
  <c r="R1052" i="1"/>
  <c r="K1052" i="1"/>
  <c r="L1052" i="1" s="1"/>
  <c r="R1051" i="1"/>
  <c r="K1051" i="1"/>
  <c r="L1051" i="1" s="1"/>
  <c r="R1050" i="1"/>
  <c r="K1050" i="1"/>
  <c r="L1050" i="1" s="1"/>
  <c r="R1048" i="1"/>
  <c r="S1048" i="1" s="1"/>
  <c r="K1048" i="1"/>
  <c r="L1048" i="1" s="1"/>
  <c r="R1039" i="1"/>
  <c r="K1039" i="1"/>
  <c r="L1039" i="1" s="1"/>
  <c r="N1039" i="1" s="1"/>
  <c r="R1047" i="1"/>
  <c r="K1047" i="1"/>
  <c r="L1047" i="1" s="1"/>
  <c r="R1046" i="1"/>
  <c r="K1046" i="1"/>
  <c r="L1046" i="1" s="1"/>
  <c r="R1045" i="1"/>
  <c r="K1045" i="1"/>
  <c r="L1045" i="1" s="1"/>
  <c r="R1044" i="1"/>
  <c r="K1044" i="1"/>
  <c r="L1044" i="1" s="1"/>
  <c r="R1043" i="1"/>
  <c r="K1043" i="1"/>
  <c r="L1043" i="1" s="1"/>
  <c r="R1042" i="1"/>
  <c r="K1042" i="1"/>
  <c r="L1042" i="1" s="1"/>
  <c r="R1041" i="1"/>
  <c r="K1041" i="1"/>
  <c r="L1041" i="1" s="1"/>
  <c r="R1040" i="1"/>
  <c r="K1040" i="1"/>
  <c r="L1040" i="1" s="1"/>
  <c r="R1038" i="1"/>
  <c r="S1038" i="1" s="1"/>
  <c r="K1038" i="1"/>
  <c r="L1038" i="1" s="1"/>
  <c r="N1038" i="1" s="1"/>
  <c r="P1038" i="1" s="1"/>
  <c r="U1038" i="1" s="1"/>
  <c r="R1034" i="1"/>
  <c r="K1034" i="1"/>
  <c r="L1034" i="1" s="1"/>
  <c r="R1037" i="1"/>
  <c r="K1037" i="1"/>
  <c r="L1037" i="1" s="1"/>
  <c r="R1036" i="1"/>
  <c r="K1036" i="1"/>
  <c r="L1036" i="1" s="1"/>
  <c r="R1035" i="1"/>
  <c r="K1035" i="1"/>
  <c r="L1035" i="1" s="1"/>
  <c r="R1033" i="1"/>
  <c r="S1033" i="1" s="1"/>
  <c r="K1033" i="1"/>
  <c r="L1033" i="1" s="1"/>
  <c r="R1134" i="1"/>
  <c r="K1134" i="1"/>
  <c r="L1134" i="1" s="1"/>
  <c r="N1134" i="1" s="1"/>
  <c r="R1028" i="1"/>
  <c r="K1028" i="1"/>
  <c r="L1028" i="1" s="1"/>
  <c r="N1028" i="1" s="1"/>
  <c r="R1032" i="1"/>
  <c r="K1032" i="1"/>
  <c r="L1032" i="1" s="1"/>
  <c r="R1031" i="1"/>
  <c r="K1031" i="1"/>
  <c r="L1031" i="1" s="1"/>
  <c r="R1030" i="1"/>
  <c r="K1030" i="1"/>
  <c r="L1030" i="1" s="1"/>
  <c r="R1029" i="1"/>
  <c r="K1029" i="1"/>
  <c r="L1029" i="1" s="1"/>
  <c r="R1026" i="1"/>
  <c r="K1026" i="1"/>
  <c r="L1026" i="1" s="1"/>
  <c r="N1026" i="1" s="1"/>
  <c r="R1027" i="1"/>
  <c r="K1027" i="1"/>
  <c r="L1027" i="1" s="1"/>
  <c r="R1025" i="1"/>
  <c r="S1025" i="1" s="1"/>
  <c r="K1025" i="1"/>
  <c r="L1025" i="1" s="1"/>
  <c r="R1023" i="1"/>
  <c r="K1023" i="1"/>
  <c r="L1023" i="1" s="1"/>
  <c r="R1024" i="1"/>
  <c r="K1024" i="1"/>
  <c r="L1024" i="1" s="1"/>
  <c r="N1024" i="1" s="1"/>
  <c r="R1022" i="1"/>
  <c r="S1022" i="1" s="1"/>
  <c r="K1022" i="1"/>
  <c r="L1022" i="1" s="1"/>
  <c r="R1020" i="1"/>
  <c r="K1020" i="1"/>
  <c r="L1020" i="1" s="1"/>
  <c r="R1021" i="1"/>
  <c r="K1021" i="1"/>
  <c r="L1021" i="1" s="1"/>
  <c r="R1010" i="1"/>
  <c r="K1010" i="1"/>
  <c r="L1010" i="1" s="1"/>
  <c r="R1019" i="1"/>
  <c r="K1019" i="1"/>
  <c r="L1019" i="1" s="1"/>
  <c r="R1018" i="1"/>
  <c r="K1018" i="1"/>
  <c r="L1018" i="1" s="1"/>
  <c r="R1017" i="1"/>
  <c r="K1017" i="1"/>
  <c r="L1017" i="1" s="1"/>
  <c r="N1017" i="1" s="1"/>
  <c r="R1016" i="1"/>
  <c r="K1016" i="1"/>
  <c r="L1016" i="1" s="1"/>
  <c r="R1015" i="1"/>
  <c r="K1015" i="1"/>
  <c r="L1015" i="1" s="1"/>
  <c r="N1015" i="1" s="1"/>
  <c r="R1014" i="1"/>
  <c r="K1014" i="1"/>
  <c r="L1014" i="1" s="1"/>
  <c r="N1014" i="1" s="1"/>
  <c r="R1013" i="1"/>
  <c r="K1013" i="1"/>
  <c r="L1013" i="1" s="1"/>
  <c r="N1013" i="1" s="1"/>
  <c r="R1012" i="1"/>
  <c r="K1012" i="1"/>
  <c r="L1012" i="1" s="1"/>
  <c r="N1012" i="1" s="1"/>
  <c r="R1011" i="1"/>
  <c r="K1011" i="1"/>
  <c r="L1011" i="1" s="1"/>
  <c r="N1011" i="1" s="1"/>
  <c r="R1006" i="1"/>
  <c r="K1006" i="1"/>
  <c r="L1006" i="1" s="1"/>
  <c r="R1009" i="1"/>
  <c r="K1009" i="1"/>
  <c r="L1009" i="1" s="1"/>
  <c r="R1008" i="1"/>
  <c r="K1008" i="1"/>
  <c r="L1008" i="1" s="1"/>
  <c r="N1008" i="1" s="1"/>
  <c r="R1007" i="1"/>
  <c r="K1007" i="1"/>
  <c r="L1007" i="1" s="1"/>
  <c r="N1007" i="1" s="1"/>
  <c r="R1003" i="1"/>
  <c r="K1003" i="1"/>
  <c r="L1003" i="1" s="1"/>
  <c r="R1005" i="1"/>
  <c r="K1005" i="1"/>
  <c r="L1005" i="1" s="1"/>
  <c r="R1004" i="1"/>
  <c r="K1004" i="1"/>
  <c r="L1004" i="1" s="1"/>
  <c r="N1004" i="1" s="1"/>
  <c r="R1002" i="1"/>
  <c r="K1002" i="1"/>
  <c r="L1002" i="1" s="1"/>
  <c r="N1002" i="1" s="1"/>
  <c r="R999" i="1"/>
  <c r="K999" i="1"/>
  <c r="L999" i="1" s="1"/>
  <c r="N999" i="1" s="1"/>
  <c r="R1001" i="1"/>
  <c r="K1001" i="1"/>
  <c r="L1001" i="1" s="1"/>
  <c r="N1001" i="1" s="1"/>
  <c r="R1000" i="1"/>
  <c r="K1000" i="1"/>
  <c r="L1000" i="1" s="1"/>
  <c r="R998" i="1"/>
  <c r="S998" i="1" s="1"/>
  <c r="K998" i="1"/>
  <c r="L998" i="1" s="1"/>
  <c r="N998" i="1" s="1"/>
  <c r="P998" i="1" s="1"/>
  <c r="U998" i="1" s="1"/>
  <c r="R994" i="1"/>
  <c r="K994" i="1"/>
  <c r="L994" i="1" s="1"/>
  <c r="N994" i="1" s="1"/>
  <c r="R996" i="1"/>
  <c r="K996" i="1"/>
  <c r="L996" i="1" s="1"/>
  <c r="N996" i="1" s="1"/>
  <c r="R997" i="1"/>
  <c r="K997" i="1"/>
  <c r="L997" i="1" s="1"/>
  <c r="N997" i="1" s="1"/>
  <c r="R995" i="1"/>
  <c r="K995" i="1"/>
  <c r="L995" i="1" s="1"/>
  <c r="N995" i="1" s="1"/>
  <c r="R712" i="1"/>
  <c r="K712" i="1"/>
  <c r="L712" i="1" s="1"/>
  <c r="R993" i="1"/>
  <c r="S993" i="1" s="1"/>
  <c r="K993" i="1"/>
  <c r="L993" i="1" s="1"/>
  <c r="N993" i="1" s="1"/>
  <c r="P993" i="1" s="1"/>
  <c r="U993" i="1" s="1"/>
  <c r="R991" i="1"/>
  <c r="K991" i="1"/>
  <c r="L991" i="1" s="1"/>
  <c r="R992" i="1"/>
  <c r="K992" i="1"/>
  <c r="L992" i="1" s="1"/>
  <c r="R988" i="1"/>
  <c r="K988" i="1"/>
  <c r="L988" i="1" s="1"/>
  <c r="R990" i="1"/>
  <c r="K990" i="1"/>
  <c r="L990" i="1" s="1"/>
  <c r="N990" i="1" s="1"/>
  <c r="R989" i="1"/>
  <c r="K989" i="1"/>
  <c r="L989" i="1" s="1"/>
  <c r="N989" i="1" s="1"/>
  <c r="R985" i="1"/>
  <c r="K985" i="1"/>
  <c r="L985" i="1" s="1"/>
  <c r="R987" i="1"/>
  <c r="K987" i="1"/>
  <c r="L987" i="1" s="1"/>
  <c r="R986" i="1"/>
  <c r="K986" i="1"/>
  <c r="L986" i="1" s="1"/>
  <c r="N986" i="1" s="1"/>
  <c r="R982" i="1"/>
  <c r="K982" i="1"/>
  <c r="L982" i="1" s="1"/>
  <c r="R984" i="1"/>
  <c r="K984" i="1"/>
  <c r="L984" i="1" s="1"/>
  <c r="R983" i="1"/>
  <c r="K983" i="1"/>
  <c r="L983" i="1" s="1"/>
  <c r="N983" i="1" s="1"/>
  <c r="R980" i="1"/>
  <c r="K980" i="1"/>
  <c r="L980" i="1" s="1"/>
  <c r="R981" i="1"/>
  <c r="K981" i="1"/>
  <c r="L981" i="1" s="1"/>
  <c r="N981" i="1" s="1"/>
  <c r="R979" i="1"/>
  <c r="S979" i="1" s="1"/>
  <c r="K979" i="1"/>
  <c r="L979" i="1" s="1"/>
  <c r="N979" i="1" s="1"/>
  <c r="P979" i="1" s="1"/>
  <c r="U979" i="1" s="1"/>
  <c r="R978" i="1"/>
  <c r="S978" i="1" s="1"/>
  <c r="K978" i="1"/>
  <c r="L978" i="1" s="1"/>
  <c r="R811" i="1"/>
  <c r="K811" i="1"/>
  <c r="L811" i="1" s="1"/>
  <c r="N811" i="1" s="1"/>
  <c r="R819" i="1"/>
  <c r="K819" i="1"/>
  <c r="L819" i="1" s="1"/>
  <c r="N819" i="1" s="1"/>
  <c r="R818" i="1"/>
  <c r="K818" i="1"/>
  <c r="L818" i="1" s="1"/>
  <c r="N818" i="1" s="1"/>
  <c r="R810" i="1"/>
  <c r="K810" i="1"/>
  <c r="L810" i="1" s="1"/>
  <c r="R973" i="1"/>
  <c r="K973" i="1"/>
  <c r="L973" i="1" s="1"/>
  <c r="N973" i="1" s="1"/>
  <c r="R977" i="1"/>
  <c r="K977" i="1"/>
  <c r="L977" i="1" s="1"/>
  <c r="R976" i="1"/>
  <c r="K976" i="1"/>
  <c r="L976" i="1" s="1"/>
  <c r="R975" i="1"/>
  <c r="K975" i="1"/>
  <c r="L975" i="1" s="1"/>
  <c r="N975" i="1" s="1"/>
  <c r="R974" i="1"/>
  <c r="K974" i="1"/>
  <c r="L974" i="1" s="1"/>
  <c r="N974" i="1" s="1"/>
  <c r="R970" i="1"/>
  <c r="K970" i="1"/>
  <c r="L970" i="1" s="1"/>
  <c r="N970" i="1" s="1"/>
  <c r="R972" i="1"/>
  <c r="K972" i="1"/>
  <c r="L972" i="1" s="1"/>
  <c r="R971" i="1"/>
  <c r="K971" i="1"/>
  <c r="L971" i="1" s="1"/>
  <c r="N971" i="1" s="1"/>
  <c r="R967" i="1"/>
  <c r="K967" i="1"/>
  <c r="L967" i="1" s="1"/>
  <c r="R969" i="1"/>
  <c r="K969" i="1"/>
  <c r="L969" i="1" s="1"/>
  <c r="R968" i="1"/>
  <c r="K968" i="1"/>
  <c r="L968" i="1" s="1"/>
  <c r="R966" i="1"/>
  <c r="S966" i="1" s="1"/>
  <c r="K966" i="1"/>
  <c r="L966" i="1" s="1"/>
  <c r="R962" i="1"/>
  <c r="K962" i="1"/>
  <c r="L962" i="1" s="1"/>
  <c r="N962" i="1" s="1"/>
  <c r="R965" i="1"/>
  <c r="K965" i="1"/>
  <c r="L965" i="1" s="1"/>
  <c r="R964" i="1"/>
  <c r="K964" i="1"/>
  <c r="L964" i="1" s="1"/>
  <c r="R963" i="1"/>
  <c r="K963" i="1"/>
  <c r="L963" i="1" s="1"/>
  <c r="N963" i="1" s="1"/>
  <c r="R958" i="1"/>
  <c r="K958" i="1"/>
  <c r="L958" i="1" s="1"/>
  <c r="N958" i="1" s="1"/>
  <c r="R961" i="1"/>
  <c r="K961" i="1"/>
  <c r="L961" i="1" s="1"/>
  <c r="R960" i="1"/>
  <c r="K960" i="1"/>
  <c r="L960" i="1" s="1"/>
  <c r="R959" i="1"/>
  <c r="K959" i="1"/>
  <c r="L959" i="1" s="1"/>
  <c r="N959" i="1" s="1"/>
  <c r="R956" i="1"/>
  <c r="K956" i="1"/>
  <c r="L956" i="1" s="1"/>
  <c r="N956" i="1" s="1"/>
  <c r="R957" i="1"/>
  <c r="K957" i="1"/>
  <c r="L957" i="1" s="1"/>
  <c r="R955" i="1"/>
  <c r="S955" i="1" s="1"/>
  <c r="K955" i="1"/>
  <c r="L955" i="1" s="1"/>
  <c r="R952" i="1"/>
  <c r="K952" i="1"/>
  <c r="L952" i="1" s="1"/>
  <c r="R954" i="1"/>
  <c r="K954" i="1"/>
  <c r="L954" i="1" s="1"/>
  <c r="R953" i="1"/>
  <c r="K953" i="1"/>
  <c r="L953" i="1" s="1"/>
  <c r="R944" i="1"/>
  <c r="K944" i="1"/>
  <c r="L944" i="1" s="1"/>
  <c r="N944" i="1" s="1"/>
  <c r="R951" i="1"/>
  <c r="K951" i="1"/>
  <c r="L951" i="1" s="1"/>
  <c r="N951" i="1" s="1"/>
  <c r="R950" i="1"/>
  <c r="K950" i="1"/>
  <c r="L950" i="1" s="1"/>
  <c r="R949" i="1"/>
  <c r="K949" i="1"/>
  <c r="L949" i="1" s="1"/>
  <c r="R948" i="1"/>
  <c r="K948" i="1"/>
  <c r="L948" i="1" s="1"/>
  <c r="R947" i="1"/>
  <c r="K947" i="1"/>
  <c r="L947" i="1" s="1"/>
  <c r="N947" i="1" s="1"/>
  <c r="R946" i="1"/>
  <c r="K946" i="1"/>
  <c r="L946" i="1" s="1"/>
  <c r="N946" i="1" s="1"/>
  <c r="R945" i="1"/>
  <c r="K945" i="1"/>
  <c r="L945" i="1" s="1"/>
  <c r="N945" i="1" s="1"/>
  <c r="R943" i="1"/>
  <c r="S943" i="1" s="1"/>
  <c r="K943" i="1"/>
  <c r="L943" i="1" s="1"/>
  <c r="R941" i="1"/>
  <c r="K941" i="1"/>
  <c r="L941" i="1" s="1"/>
  <c r="N941" i="1" s="1"/>
  <c r="R942" i="1"/>
  <c r="K942" i="1"/>
  <c r="L942" i="1" s="1"/>
  <c r="N942" i="1" s="1"/>
  <c r="R937" i="1"/>
  <c r="K937" i="1"/>
  <c r="L937" i="1" s="1"/>
  <c r="R940" i="1"/>
  <c r="K940" i="1"/>
  <c r="L940" i="1" s="1"/>
  <c r="R939" i="1"/>
  <c r="K939" i="1"/>
  <c r="L939" i="1" s="1"/>
  <c r="R938" i="1"/>
  <c r="K938" i="1"/>
  <c r="L938" i="1" s="1"/>
  <c r="N938" i="1" s="1"/>
  <c r="R935" i="1"/>
  <c r="K935" i="1"/>
  <c r="L935" i="1" s="1"/>
  <c r="N935" i="1" s="1"/>
  <c r="R936" i="1"/>
  <c r="K936" i="1"/>
  <c r="L936" i="1" s="1"/>
  <c r="N936" i="1" s="1"/>
  <c r="R934" i="1"/>
  <c r="S934" i="1" s="1"/>
  <c r="K934" i="1"/>
  <c r="L934" i="1" s="1"/>
  <c r="N934" i="1" s="1"/>
  <c r="P934" i="1" s="1"/>
  <c r="U934" i="1" s="1"/>
  <c r="R929" i="1"/>
  <c r="K929" i="1"/>
  <c r="L929" i="1" s="1"/>
  <c r="N929" i="1" s="1"/>
  <c r="R933" i="1"/>
  <c r="K933" i="1"/>
  <c r="L933" i="1" s="1"/>
  <c r="N933" i="1" s="1"/>
  <c r="R932" i="1"/>
  <c r="K932" i="1"/>
  <c r="L932" i="1" s="1"/>
  <c r="N932" i="1" s="1"/>
  <c r="R931" i="1"/>
  <c r="K931" i="1"/>
  <c r="L931" i="1" s="1"/>
  <c r="R930" i="1"/>
  <c r="K930" i="1"/>
  <c r="L930" i="1" s="1"/>
  <c r="R928" i="1"/>
  <c r="S928" i="1" s="1"/>
  <c r="K928" i="1"/>
  <c r="L928" i="1" s="1"/>
  <c r="R927" i="1"/>
  <c r="S927" i="1" s="1"/>
  <c r="K927" i="1"/>
  <c r="L927" i="1" s="1"/>
  <c r="R926" i="1"/>
  <c r="S926" i="1" s="1"/>
  <c r="K926" i="1"/>
  <c r="L926" i="1" s="1"/>
  <c r="R925" i="1"/>
  <c r="K925" i="1"/>
  <c r="L925" i="1" s="1"/>
  <c r="N925" i="1" s="1"/>
  <c r="R924" i="1"/>
  <c r="K924" i="1"/>
  <c r="L924" i="1" s="1"/>
  <c r="N924" i="1" s="1"/>
  <c r="R922" i="1"/>
  <c r="K922" i="1"/>
  <c r="L922" i="1" s="1"/>
  <c r="N922" i="1" s="1"/>
  <c r="R923" i="1"/>
  <c r="K923" i="1"/>
  <c r="L923" i="1" s="1"/>
  <c r="N923" i="1" s="1"/>
  <c r="R919" i="1"/>
  <c r="K919" i="1"/>
  <c r="L919" i="1" s="1"/>
  <c r="N919" i="1" s="1"/>
  <c r="R921" i="1"/>
  <c r="K921" i="1"/>
  <c r="L921" i="1" s="1"/>
  <c r="R920" i="1"/>
  <c r="K920" i="1"/>
  <c r="L920" i="1" s="1"/>
  <c r="N920" i="1" s="1"/>
  <c r="R1122" i="1"/>
  <c r="K1122" i="1"/>
  <c r="L1122" i="1" s="1"/>
  <c r="N1122" i="1" s="1"/>
  <c r="R1121" i="1"/>
  <c r="K1121" i="1"/>
  <c r="L1121" i="1" s="1"/>
  <c r="N1121" i="1" s="1"/>
  <c r="R1120" i="1"/>
  <c r="K1120" i="1"/>
  <c r="L1120" i="1" s="1"/>
  <c r="N1120" i="1" s="1"/>
  <c r="R1119" i="1"/>
  <c r="K1119" i="1"/>
  <c r="L1119" i="1" s="1"/>
  <c r="N1119" i="1" s="1"/>
  <c r="R1118" i="1"/>
  <c r="K1118" i="1"/>
  <c r="L1118" i="1" s="1"/>
  <c r="R1117" i="1"/>
  <c r="K1117" i="1"/>
  <c r="L1117" i="1" s="1"/>
  <c r="R1116" i="1"/>
  <c r="K1116" i="1"/>
  <c r="L1116" i="1" s="1"/>
  <c r="N1116" i="1" s="1"/>
  <c r="R918" i="1"/>
  <c r="S918" i="1" s="1"/>
  <c r="K918" i="1"/>
  <c r="L918" i="1" s="1"/>
  <c r="N918" i="1" s="1"/>
  <c r="P918" i="1" s="1"/>
  <c r="U918" i="1" s="1"/>
  <c r="R917" i="1"/>
  <c r="S917" i="1" s="1"/>
  <c r="K917" i="1"/>
  <c r="L917" i="1" s="1"/>
  <c r="N917" i="1" s="1"/>
  <c r="P917" i="1" s="1"/>
  <c r="U917" i="1" s="1"/>
  <c r="R912" i="1"/>
  <c r="K912" i="1"/>
  <c r="L912" i="1" s="1"/>
  <c r="R911" i="1"/>
  <c r="K911" i="1"/>
  <c r="L911" i="1" s="1"/>
  <c r="R916" i="1"/>
  <c r="K916" i="1"/>
  <c r="L916" i="1" s="1"/>
  <c r="R915" i="1"/>
  <c r="K915" i="1"/>
  <c r="L915" i="1" s="1"/>
  <c r="R914" i="1"/>
  <c r="K914" i="1"/>
  <c r="L914" i="1" s="1"/>
  <c r="R913" i="1"/>
  <c r="K913" i="1"/>
  <c r="L913" i="1" s="1"/>
  <c r="N913" i="1" s="1"/>
  <c r="R908" i="1"/>
  <c r="K908" i="1"/>
  <c r="L908" i="1" s="1"/>
  <c r="R910" i="1"/>
  <c r="K910" i="1"/>
  <c r="L910" i="1" s="1"/>
  <c r="R909" i="1"/>
  <c r="K909" i="1"/>
  <c r="L909" i="1" s="1"/>
  <c r="N909" i="1" s="1"/>
  <c r="R898" i="1"/>
  <c r="K898" i="1"/>
  <c r="L898" i="1" s="1"/>
  <c r="R907" i="1"/>
  <c r="K907" i="1"/>
  <c r="L907" i="1" s="1"/>
  <c r="R906" i="1"/>
  <c r="K906" i="1"/>
  <c r="L906" i="1" s="1"/>
  <c r="R905" i="1"/>
  <c r="K905" i="1"/>
  <c r="L905" i="1" s="1"/>
  <c r="R904" i="1"/>
  <c r="K904" i="1"/>
  <c r="L904" i="1" s="1"/>
  <c r="N904" i="1" s="1"/>
  <c r="R903" i="1"/>
  <c r="K903" i="1"/>
  <c r="L903" i="1" s="1"/>
  <c r="R902" i="1"/>
  <c r="K902" i="1"/>
  <c r="L902" i="1" s="1"/>
  <c r="N902" i="1" s="1"/>
  <c r="R901" i="1"/>
  <c r="K901" i="1"/>
  <c r="L901" i="1" s="1"/>
  <c r="N901" i="1" s="1"/>
  <c r="R900" i="1"/>
  <c r="K900" i="1"/>
  <c r="L900" i="1" s="1"/>
  <c r="R899" i="1"/>
  <c r="K899" i="1"/>
  <c r="L899" i="1" s="1"/>
  <c r="R895" i="1"/>
  <c r="K895" i="1"/>
  <c r="L895" i="1" s="1"/>
  <c r="R897" i="1"/>
  <c r="K897" i="1"/>
  <c r="L897" i="1" s="1"/>
  <c r="R896" i="1"/>
  <c r="K896" i="1"/>
  <c r="L896" i="1" s="1"/>
  <c r="N896" i="1" s="1"/>
  <c r="R893" i="1"/>
  <c r="K893" i="1"/>
  <c r="L893" i="1" s="1"/>
  <c r="R894" i="1"/>
  <c r="K894" i="1"/>
  <c r="L894" i="1" s="1"/>
  <c r="N894" i="1" s="1"/>
  <c r="R891" i="1"/>
  <c r="K891" i="1"/>
  <c r="L891" i="1" s="1"/>
  <c r="R892" i="1"/>
  <c r="K892" i="1"/>
  <c r="L892" i="1" s="1"/>
  <c r="R889" i="1"/>
  <c r="K889" i="1"/>
  <c r="L889" i="1" s="1"/>
  <c r="N889" i="1" s="1"/>
  <c r="R890" i="1"/>
  <c r="K890" i="1"/>
  <c r="L890" i="1" s="1"/>
  <c r="N890" i="1" s="1"/>
  <c r="R884" i="1"/>
  <c r="K884" i="1"/>
  <c r="L884" i="1" s="1"/>
  <c r="R888" i="1"/>
  <c r="K888" i="1"/>
  <c r="L888" i="1" s="1"/>
  <c r="R887" i="1"/>
  <c r="K887" i="1"/>
  <c r="L887" i="1" s="1"/>
  <c r="N887" i="1" s="1"/>
  <c r="R886" i="1"/>
  <c r="K886" i="1"/>
  <c r="L886" i="1" s="1"/>
  <c r="R885" i="1"/>
  <c r="K885" i="1"/>
  <c r="L885" i="1" s="1"/>
  <c r="N885" i="1" s="1"/>
  <c r="R883" i="1"/>
  <c r="S883" i="1" s="1"/>
  <c r="K883" i="1"/>
  <c r="L883" i="1" s="1"/>
  <c r="N883" i="1" s="1"/>
  <c r="P883" i="1" s="1"/>
  <c r="U883" i="1" s="1"/>
  <c r="R876" i="1"/>
  <c r="K876" i="1"/>
  <c r="L876" i="1" s="1"/>
  <c r="R882" i="1"/>
  <c r="K882" i="1"/>
  <c r="L882" i="1" s="1"/>
  <c r="R881" i="1"/>
  <c r="K881" i="1"/>
  <c r="L881" i="1" s="1"/>
  <c r="R880" i="1"/>
  <c r="K880" i="1"/>
  <c r="L880" i="1" s="1"/>
  <c r="R879" i="1"/>
  <c r="K879" i="1"/>
  <c r="L879" i="1" s="1"/>
  <c r="N879" i="1" s="1"/>
  <c r="R878" i="1"/>
  <c r="K878" i="1"/>
  <c r="L878" i="1" s="1"/>
  <c r="N878" i="1" s="1"/>
  <c r="R877" i="1"/>
  <c r="K877" i="1"/>
  <c r="L877" i="1" s="1"/>
  <c r="N877" i="1" s="1"/>
  <c r="R873" i="1"/>
  <c r="K873" i="1"/>
  <c r="L873" i="1" s="1"/>
  <c r="N873" i="1" s="1"/>
  <c r="R875" i="1"/>
  <c r="K875" i="1"/>
  <c r="L875" i="1" s="1"/>
  <c r="R874" i="1"/>
  <c r="K874" i="1"/>
  <c r="L874" i="1" s="1"/>
  <c r="R869" i="1"/>
  <c r="K869" i="1"/>
  <c r="L869" i="1" s="1"/>
  <c r="R872" i="1"/>
  <c r="K872" i="1"/>
  <c r="L872" i="1" s="1"/>
  <c r="R871" i="1"/>
  <c r="K871" i="1"/>
  <c r="L871" i="1" s="1"/>
  <c r="N871" i="1" s="1"/>
  <c r="R870" i="1"/>
  <c r="K870" i="1"/>
  <c r="L870" i="1" s="1"/>
  <c r="N870" i="1" s="1"/>
  <c r="R863" i="1"/>
  <c r="K863" i="1"/>
  <c r="L863" i="1" s="1"/>
  <c r="R868" i="1"/>
  <c r="K868" i="1"/>
  <c r="L868" i="1" s="1"/>
  <c r="R867" i="1"/>
  <c r="K867" i="1"/>
  <c r="L867" i="1" s="1"/>
  <c r="N867" i="1" s="1"/>
  <c r="R866" i="1"/>
  <c r="K866" i="1"/>
  <c r="L866" i="1" s="1"/>
  <c r="N866" i="1" s="1"/>
  <c r="R865" i="1"/>
  <c r="K865" i="1"/>
  <c r="L865" i="1" s="1"/>
  <c r="N865" i="1" s="1"/>
  <c r="R864" i="1"/>
  <c r="K864" i="1"/>
  <c r="L864" i="1" s="1"/>
  <c r="R861" i="1"/>
  <c r="K861" i="1"/>
  <c r="L861" i="1" s="1"/>
  <c r="N861" i="1" s="1"/>
  <c r="R862" i="1"/>
  <c r="K862" i="1"/>
  <c r="L862" i="1" s="1"/>
  <c r="N862" i="1" s="1"/>
  <c r="R860" i="1"/>
  <c r="S860" i="1" s="1"/>
  <c r="K860" i="1"/>
  <c r="L860" i="1" s="1"/>
  <c r="R857" i="1"/>
  <c r="K857" i="1"/>
  <c r="L857" i="1" s="1"/>
  <c r="R859" i="1"/>
  <c r="K859" i="1"/>
  <c r="L859" i="1" s="1"/>
  <c r="R858" i="1"/>
  <c r="K858" i="1"/>
  <c r="L858" i="1" s="1"/>
  <c r="N858" i="1" s="1"/>
  <c r="R856" i="1"/>
  <c r="K856" i="1"/>
  <c r="L856" i="1" s="1"/>
  <c r="R855" i="1"/>
  <c r="K855" i="1"/>
  <c r="L855" i="1" s="1"/>
  <c r="N855" i="1" s="1"/>
  <c r="R854" i="1"/>
  <c r="K854" i="1"/>
  <c r="L854" i="1" s="1"/>
  <c r="R853" i="1"/>
  <c r="K853" i="1"/>
  <c r="L853" i="1" s="1"/>
  <c r="R852" i="1"/>
  <c r="K852" i="1"/>
  <c r="L852" i="1" s="1"/>
  <c r="R851" i="1"/>
  <c r="K851" i="1"/>
  <c r="L851" i="1" s="1"/>
  <c r="R850" i="1"/>
  <c r="K850" i="1"/>
  <c r="L850" i="1" s="1"/>
  <c r="N850" i="1" s="1"/>
  <c r="R849" i="1"/>
  <c r="K849" i="1"/>
  <c r="L849" i="1" s="1"/>
  <c r="N849" i="1" s="1"/>
  <c r="R846" i="1"/>
  <c r="K846" i="1"/>
  <c r="L846" i="1" s="1"/>
  <c r="N846" i="1" s="1"/>
  <c r="R848" i="1"/>
  <c r="K848" i="1"/>
  <c r="L848" i="1" s="1"/>
  <c r="R847" i="1"/>
  <c r="K847" i="1"/>
  <c r="L847" i="1" s="1"/>
  <c r="N847" i="1" s="1"/>
  <c r="R845" i="1"/>
  <c r="S845" i="1" s="1"/>
  <c r="K845" i="1"/>
  <c r="L845" i="1" s="1"/>
  <c r="R843" i="1"/>
  <c r="K843" i="1"/>
  <c r="L843" i="1" s="1"/>
  <c r="R844" i="1"/>
  <c r="K844" i="1"/>
  <c r="L844" i="1" s="1"/>
  <c r="N844" i="1" s="1"/>
  <c r="R842" i="1"/>
  <c r="S842" i="1" s="1"/>
  <c r="K842" i="1"/>
  <c r="L842" i="1" s="1"/>
  <c r="R839" i="1"/>
  <c r="K839" i="1"/>
  <c r="L839" i="1" s="1"/>
  <c r="R841" i="1"/>
  <c r="K841" i="1"/>
  <c r="L841" i="1" s="1"/>
  <c r="R840" i="1"/>
  <c r="K840" i="1"/>
  <c r="L840" i="1" s="1"/>
  <c r="N840" i="1" s="1"/>
  <c r="R836" i="1"/>
  <c r="K836" i="1"/>
  <c r="L836" i="1" s="1"/>
  <c r="N836" i="1" s="1"/>
  <c r="R838" i="1"/>
  <c r="K838" i="1"/>
  <c r="L838" i="1" s="1"/>
  <c r="R837" i="1"/>
  <c r="K837" i="1"/>
  <c r="L837" i="1" s="1"/>
  <c r="N837" i="1" s="1"/>
  <c r="R832" i="1"/>
  <c r="K832" i="1"/>
  <c r="L832" i="1" s="1"/>
  <c r="R835" i="1"/>
  <c r="K835" i="1"/>
  <c r="L835" i="1" s="1"/>
  <c r="N835" i="1" s="1"/>
  <c r="R834" i="1"/>
  <c r="K834" i="1"/>
  <c r="L834" i="1" s="1"/>
  <c r="R833" i="1"/>
  <c r="K833" i="1"/>
  <c r="L833" i="1" s="1"/>
  <c r="N833" i="1" s="1"/>
  <c r="R829" i="1"/>
  <c r="K829" i="1"/>
  <c r="L829" i="1" s="1"/>
  <c r="R831" i="1"/>
  <c r="K831" i="1"/>
  <c r="L831" i="1" s="1"/>
  <c r="R830" i="1"/>
  <c r="K830" i="1"/>
  <c r="L830" i="1" s="1"/>
  <c r="N830" i="1" s="1"/>
  <c r="R826" i="1"/>
  <c r="K826" i="1"/>
  <c r="L826" i="1" s="1"/>
  <c r="R828" i="1"/>
  <c r="K828" i="1"/>
  <c r="L828" i="1" s="1"/>
  <c r="R822" i="1"/>
  <c r="K822" i="1"/>
  <c r="L822" i="1" s="1"/>
  <c r="N822" i="1" s="1"/>
  <c r="R825" i="1"/>
  <c r="K825" i="1"/>
  <c r="L825" i="1" s="1"/>
  <c r="N825" i="1" s="1"/>
  <c r="R824" i="1"/>
  <c r="K824" i="1"/>
  <c r="L824" i="1" s="1"/>
  <c r="R823" i="1"/>
  <c r="K823" i="1"/>
  <c r="L823" i="1" s="1"/>
  <c r="R289" i="1"/>
  <c r="K289" i="1"/>
  <c r="L289" i="1" s="1"/>
  <c r="N289" i="1" s="1"/>
  <c r="R294" i="1"/>
  <c r="K294" i="1"/>
  <c r="L294" i="1" s="1"/>
  <c r="N294" i="1" s="1"/>
  <c r="R817" i="1"/>
  <c r="K817" i="1"/>
  <c r="L817" i="1" s="1"/>
  <c r="N817" i="1" s="1"/>
  <c r="R816" i="1"/>
  <c r="K816" i="1"/>
  <c r="L816" i="1" s="1"/>
  <c r="N816" i="1" s="1"/>
  <c r="R809" i="1"/>
  <c r="S809" i="1" s="1"/>
  <c r="K809" i="1"/>
  <c r="L809" i="1" s="1"/>
  <c r="R806" i="1"/>
  <c r="K806" i="1"/>
  <c r="L806" i="1" s="1"/>
  <c r="R808" i="1"/>
  <c r="K808" i="1"/>
  <c r="L808" i="1" s="1"/>
  <c r="R807" i="1"/>
  <c r="K807" i="1"/>
  <c r="L807" i="1" s="1"/>
  <c r="N807" i="1" s="1"/>
  <c r="R805" i="1"/>
  <c r="S805" i="1" s="1"/>
  <c r="K805" i="1"/>
  <c r="L805" i="1" s="1"/>
  <c r="N805" i="1" s="1"/>
  <c r="P805" i="1" s="1"/>
  <c r="U805" i="1" s="1"/>
  <c r="R804" i="1"/>
  <c r="K804" i="1"/>
  <c r="L804" i="1" s="1"/>
  <c r="R801" i="1"/>
  <c r="K801" i="1"/>
  <c r="L801" i="1" s="1"/>
  <c r="R803" i="1"/>
  <c r="K803" i="1"/>
  <c r="L803" i="1" s="1"/>
  <c r="R802" i="1"/>
  <c r="K802" i="1"/>
  <c r="L802" i="1" s="1"/>
  <c r="N802" i="1" s="1"/>
  <c r="R799" i="1"/>
  <c r="K799" i="1"/>
  <c r="L799" i="1" s="1"/>
  <c r="R800" i="1"/>
  <c r="K800" i="1"/>
  <c r="L800" i="1" s="1"/>
  <c r="R795" i="1"/>
  <c r="K795" i="1"/>
  <c r="L795" i="1" s="1"/>
  <c r="R798" i="1"/>
  <c r="K798" i="1"/>
  <c r="L798" i="1" s="1"/>
  <c r="R797" i="1"/>
  <c r="K797" i="1"/>
  <c r="L797" i="1" s="1"/>
  <c r="R796" i="1"/>
  <c r="K796" i="1"/>
  <c r="L796" i="1" s="1"/>
  <c r="N796" i="1" s="1"/>
  <c r="R794" i="1"/>
  <c r="S794" i="1" s="1"/>
  <c r="K794" i="1"/>
  <c r="L794" i="1" s="1"/>
  <c r="R793" i="1"/>
  <c r="S793" i="1" s="1"/>
  <c r="K793" i="1"/>
  <c r="L793" i="1" s="1"/>
  <c r="R791" i="1"/>
  <c r="K791" i="1"/>
  <c r="L791" i="1" s="1"/>
  <c r="R792" i="1"/>
  <c r="K792" i="1"/>
  <c r="L792" i="1" s="1"/>
  <c r="R790" i="1"/>
  <c r="S790" i="1" s="1"/>
  <c r="K790" i="1"/>
  <c r="L790" i="1" s="1"/>
  <c r="R788" i="1"/>
  <c r="K788" i="1"/>
  <c r="L788" i="1" s="1"/>
  <c r="N788" i="1" s="1"/>
  <c r="R789" i="1"/>
  <c r="K789" i="1"/>
  <c r="L789" i="1" s="1"/>
  <c r="N789" i="1" s="1"/>
  <c r="R787" i="1"/>
  <c r="S787" i="1" s="1"/>
  <c r="K787" i="1"/>
  <c r="L787" i="1" s="1"/>
  <c r="R785" i="1"/>
  <c r="K785" i="1"/>
  <c r="L785" i="1" s="1"/>
  <c r="R786" i="1"/>
  <c r="K786" i="1"/>
  <c r="L786" i="1" s="1"/>
  <c r="N786" i="1" s="1"/>
  <c r="R782" i="1"/>
  <c r="K782" i="1"/>
  <c r="L782" i="1" s="1"/>
  <c r="R784" i="1"/>
  <c r="K784" i="1"/>
  <c r="L784" i="1" s="1"/>
  <c r="N784" i="1" s="1"/>
  <c r="R783" i="1"/>
  <c r="K783" i="1"/>
  <c r="L783" i="1" s="1"/>
  <c r="N783" i="1" s="1"/>
  <c r="R776" i="1"/>
  <c r="K776" i="1"/>
  <c r="L776" i="1" s="1"/>
  <c r="N776" i="1" s="1"/>
  <c r="R781" i="1"/>
  <c r="K781" i="1"/>
  <c r="L781" i="1" s="1"/>
  <c r="N781" i="1" s="1"/>
  <c r="R780" i="1"/>
  <c r="K780" i="1"/>
  <c r="L780" i="1" s="1"/>
  <c r="R779" i="1"/>
  <c r="K779" i="1"/>
  <c r="L779" i="1" s="1"/>
  <c r="R778" i="1"/>
  <c r="K778" i="1"/>
  <c r="L778" i="1" s="1"/>
  <c r="R777" i="1"/>
  <c r="K777" i="1"/>
  <c r="L777" i="1" s="1"/>
  <c r="R771" i="1"/>
  <c r="K771" i="1"/>
  <c r="L771" i="1" s="1"/>
  <c r="N771" i="1" s="1"/>
  <c r="R775" i="1"/>
  <c r="K775" i="1"/>
  <c r="L775" i="1" s="1"/>
  <c r="R774" i="1"/>
  <c r="K774" i="1"/>
  <c r="L774" i="1" s="1"/>
  <c r="R773" i="1"/>
  <c r="K773" i="1"/>
  <c r="L773" i="1" s="1"/>
  <c r="R772" i="1"/>
  <c r="K772" i="1"/>
  <c r="L772" i="1" s="1"/>
  <c r="N772" i="1" s="1"/>
  <c r="R770" i="1"/>
  <c r="S770" i="1" s="1"/>
  <c r="K770" i="1"/>
  <c r="L770" i="1" s="1"/>
  <c r="R767" i="1"/>
  <c r="K767" i="1"/>
  <c r="L767" i="1" s="1"/>
  <c r="R769" i="1"/>
  <c r="K769" i="1"/>
  <c r="L769" i="1" s="1"/>
  <c r="R768" i="1"/>
  <c r="K768" i="1"/>
  <c r="L768" i="1" s="1"/>
  <c r="N768" i="1" s="1"/>
  <c r="R764" i="1"/>
  <c r="K764" i="1"/>
  <c r="L764" i="1" s="1"/>
  <c r="N764" i="1" s="1"/>
  <c r="R766" i="1"/>
  <c r="K766" i="1"/>
  <c r="L766" i="1" s="1"/>
  <c r="N766" i="1" s="1"/>
  <c r="R765" i="1"/>
  <c r="K765" i="1"/>
  <c r="L765" i="1" s="1"/>
  <c r="N765" i="1" s="1"/>
  <c r="R761" i="1"/>
  <c r="K761" i="1"/>
  <c r="L761" i="1" s="1"/>
  <c r="N761" i="1" s="1"/>
  <c r="R763" i="1"/>
  <c r="K763" i="1"/>
  <c r="L763" i="1" s="1"/>
  <c r="N763" i="1" s="1"/>
  <c r="R762" i="1"/>
  <c r="K762" i="1"/>
  <c r="L762" i="1" s="1"/>
  <c r="N762" i="1" s="1"/>
  <c r="R759" i="1"/>
  <c r="K759" i="1"/>
  <c r="L759" i="1" s="1"/>
  <c r="R760" i="1"/>
  <c r="K760" i="1"/>
  <c r="L760" i="1" s="1"/>
  <c r="R756" i="1"/>
  <c r="K756" i="1"/>
  <c r="L756" i="1" s="1"/>
  <c r="R758" i="1"/>
  <c r="K758" i="1"/>
  <c r="L758" i="1" s="1"/>
  <c r="R757" i="1"/>
  <c r="K757" i="1"/>
  <c r="L757" i="1" s="1"/>
  <c r="N757" i="1" s="1"/>
  <c r="R755" i="1"/>
  <c r="S755" i="1" s="1"/>
  <c r="K755" i="1"/>
  <c r="L755" i="1" s="1"/>
  <c r="R751" i="1"/>
  <c r="K751" i="1"/>
  <c r="L751" i="1" s="1"/>
  <c r="R754" i="1"/>
  <c r="K754" i="1"/>
  <c r="L754" i="1" s="1"/>
  <c r="N754" i="1" s="1"/>
  <c r="R753" i="1"/>
  <c r="K753" i="1"/>
  <c r="L753" i="1" s="1"/>
  <c r="N753" i="1" s="1"/>
  <c r="R752" i="1"/>
  <c r="K752" i="1"/>
  <c r="L752" i="1" s="1"/>
  <c r="N752" i="1" s="1"/>
  <c r="R750" i="1"/>
  <c r="S750" i="1" s="1"/>
  <c r="K750" i="1"/>
  <c r="L750" i="1" s="1"/>
  <c r="R747" i="1"/>
  <c r="K747" i="1"/>
  <c r="L747" i="1" s="1"/>
  <c r="R749" i="1"/>
  <c r="K749" i="1"/>
  <c r="L749" i="1" s="1"/>
  <c r="R748" i="1"/>
  <c r="K748" i="1"/>
  <c r="L748" i="1" s="1"/>
  <c r="N748" i="1" s="1"/>
  <c r="R746" i="1"/>
  <c r="S746" i="1" s="1"/>
  <c r="K746" i="1"/>
  <c r="L746" i="1" s="1"/>
  <c r="R743" i="1"/>
  <c r="K743" i="1"/>
  <c r="L743" i="1" s="1"/>
  <c r="R745" i="1"/>
  <c r="K745" i="1"/>
  <c r="L745" i="1" s="1"/>
  <c r="R744" i="1"/>
  <c r="K744" i="1"/>
  <c r="L744" i="1" s="1"/>
  <c r="N744" i="1" s="1"/>
  <c r="R738" i="1"/>
  <c r="K738" i="1"/>
  <c r="L738" i="1" s="1"/>
  <c r="R742" i="1"/>
  <c r="K742" i="1"/>
  <c r="L742" i="1" s="1"/>
  <c r="R741" i="1"/>
  <c r="K741" i="1"/>
  <c r="L741" i="1" s="1"/>
  <c r="R740" i="1"/>
  <c r="K740" i="1"/>
  <c r="L740" i="1" s="1"/>
  <c r="R739" i="1"/>
  <c r="K739" i="1"/>
  <c r="L739" i="1" s="1"/>
  <c r="N739" i="1" s="1"/>
  <c r="R737" i="1"/>
  <c r="S737" i="1" s="1"/>
  <c r="K737" i="1"/>
  <c r="L737" i="1" s="1"/>
  <c r="R731" i="1"/>
  <c r="K731" i="1"/>
  <c r="L731" i="1" s="1"/>
  <c r="R736" i="1"/>
  <c r="K736" i="1"/>
  <c r="L736" i="1" s="1"/>
  <c r="R735" i="1"/>
  <c r="K735" i="1"/>
  <c r="L735" i="1" s="1"/>
  <c r="N735" i="1" s="1"/>
  <c r="R734" i="1"/>
  <c r="K734" i="1"/>
  <c r="L734" i="1" s="1"/>
  <c r="R733" i="1"/>
  <c r="K733" i="1"/>
  <c r="L733" i="1" s="1"/>
  <c r="N733" i="1" s="1"/>
  <c r="R732" i="1"/>
  <c r="K732" i="1"/>
  <c r="L732" i="1" s="1"/>
  <c r="N732" i="1" s="1"/>
  <c r="R729" i="1"/>
  <c r="K729" i="1"/>
  <c r="L729" i="1" s="1"/>
  <c r="R730" i="1"/>
  <c r="K730" i="1"/>
  <c r="L730" i="1" s="1"/>
  <c r="N730" i="1" s="1"/>
  <c r="R728" i="1"/>
  <c r="S728" i="1" s="1"/>
  <c r="K728" i="1"/>
  <c r="L728" i="1" s="1"/>
  <c r="R726" i="1"/>
  <c r="K726" i="1"/>
  <c r="L726" i="1" s="1"/>
  <c r="R727" i="1"/>
  <c r="K727" i="1"/>
  <c r="L727" i="1" s="1"/>
  <c r="R725" i="1"/>
  <c r="S725" i="1" s="1"/>
  <c r="K725" i="1"/>
  <c r="L725" i="1" s="1"/>
  <c r="N725" i="1" s="1"/>
  <c r="P725" i="1" s="1"/>
  <c r="U725" i="1" s="1"/>
  <c r="R721" i="1"/>
  <c r="K721" i="1"/>
  <c r="L721" i="1" s="1"/>
  <c r="R724" i="1"/>
  <c r="K724" i="1"/>
  <c r="L724" i="1" s="1"/>
  <c r="R723" i="1"/>
  <c r="K723" i="1"/>
  <c r="L723" i="1" s="1"/>
  <c r="N723" i="1" s="1"/>
  <c r="R722" i="1"/>
  <c r="K722" i="1"/>
  <c r="L722" i="1" s="1"/>
  <c r="N722" i="1" s="1"/>
  <c r="R720" i="1"/>
  <c r="S720" i="1" s="1"/>
  <c r="K720" i="1"/>
  <c r="L720" i="1" s="1"/>
  <c r="N720" i="1" s="1"/>
  <c r="P720" i="1" s="1"/>
  <c r="U720" i="1" s="1"/>
  <c r="R719" i="1"/>
  <c r="S719" i="1" s="1"/>
  <c r="K719" i="1"/>
  <c r="L719" i="1" s="1"/>
  <c r="R714" i="1"/>
  <c r="K714" i="1"/>
  <c r="L714" i="1" s="1"/>
  <c r="N714" i="1" s="1"/>
  <c r="R718" i="1"/>
  <c r="K718" i="1"/>
  <c r="L718" i="1" s="1"/>
  <c r="R717" i="1"/>
  <c r="K717" i="1"/>
  <c r="L717" i="1" s="1"/>
  <c r="R716" i="1"/>
  <c r="K716" i="1"/>
  <c r="L716" i="1" s="1"/>
  <c r="R715" i="1"/>
  <c r="K715" i="1"/>
  <c r="L715" i="1" s="1"/>
  <c r="N715" i="1" s="1"/>
  <c r="R708" i="1"/>
  <c r="K708" i="1"/>
  <c r="L708" i="1" s="1"/>
  <c r="R711" i="1"/>
  <c r="K711" i="1"/>
  <c r="L711" i="1" s="1"/>
  <c r="R710" i="1"/>
  <c r="K710" i="1"/>
  <c r="L710" i="1" s="1"/>
  <c r="R709" i="1"/>
  <c r="K709" i="1"/>
  <c r="L709" i="1" s="1"/>
  <c r="N709" i="1" s="1"/>
  <c r="R706" i="1"/>
  <c r="K706" i="1"/>
  <c r="L706" i="1" s="1"/>
  <c r="R707" i="1"/>
  <c r="K707" i="1"/>
  <c r="L707" i="1" s="1"/>
  <c r="R704" i="1"/>
  <c r="K704" i="1"/>
  <c r="L704" i="1" s="1"/>
  <c r="N704" i="1" s="1"/>
  <c r="R705" i="1"/>
  <c r="K705" i="1"/>
  <c r="L705" i="1" s="1"/>
  <c r="R703" i="1"/>
  <c r="S703" i="1" s="1"/>
  <c r="K703" i="1"/>
  <c r="L703" i="1" s="1"/>
  <c r="R701" i="1"/>
  <c r="K701" i="1"/>
  <c r="L701" i="1" s="1"/>
  <c r="N701" i="1" s="1"/>
  <c r="R702" i="1"/>
  <c r="K702" i="1"/>
  <c r="L702" i="1" s="1"/>
  <c r="R698" i="1"/>
  <c r="K698" i="1"/>
  <c r="L698" i="1" s="1"/>
  <c r="N698" i="1" s="1"/>
  <c r="R700" i="1"/>
  <c r="K700" i="1"/>
  <c r="L700" i="1" s="1"/>
  <c r="N700" i="1" s="1"/>
  <c r="R699" i="1"/>
  <c r="K699" i="1"/>
  <c r="L699" i="1" s="1"/>
  <c r="N699" i="1" s="1"/>
  <c r="R696" i="1"/>
  <c r="K696" i="1"/>
  <c r="L696" i="1" s="1"/>
  <c r="N696" i="1" s="1"/>
  <c r="R697" i="1"/>
  <c r="K697" i="1"/>
  <c r="L697" i="1" s="1"/>
  <c r="N697" i="1" s="1"/>
  <c r="R693" i="1"/>
  <c r="K693" i="1"/>
  <c r="L693" i="1" s="1"/>
  <c r="R695" i="1"/>
  <c r="K695" i="1"/>
  <c r="L695" i="1" s="1"/>
  <c r="R694" i="1"/>
  <c r="K694" i="1"/>
  <c r="L694" i="1" s="1"/>
  <c r="N694" i="1" s="1"/>
  <c r="R690" i="1"/>
  <c r="K690" i="1"/>
  <c r="L690" i="1" s="1"/>
  <c r="N690" i="1" s="1"/>
  <c r="R692" i="1"/>
  <c r="K692" i="1"/>
  <c r="L692" i="1" s="1"/>
  <c r="N692" i="1" s="1"/>
  <c r="R691" i="1"/>
  <c r="K691" i="1"/>
  <c r="L691" i="1" s="1"/>
  <c r="N691" i="1" s="1"/>
  <c r="R688" i="1"/>
  <c r="K688" i="1"/>
  <c r="L688" i="1" s="1"/>
  <c r="N688" i="1" s="1"/>
  <c r="R689" i="1"/>
  <c r="K689" i="1"/>
  <c r="L689" i="1" s="1"/>
  <c r="R685" i="1"/>
  <c r="K685" i="1"/>
  <c r="L685" i="1" s="1"/>
  <c r="N685" i="1" s="1"/>
  <c r="R687" i="1"/>
  <c r="K687" i="1"/>
  <c r="L687" i="1" s="1"/>
  <c r="N687" i="1" s="1"/>
  <c r="R686" i="1"/>
  <c r="K686" i="1"/>
  <c r="L686" i="1" s="1"/>
  <c r="N686" i="1" s="1"/>
  <c r="R684" i="1"/>
  <c r="S684" i="1" s="1"/>
  <c r="K684" i="1"/>
  <c r="L684" i="1" s="1"/>
  <c r="R681" i="1"/>
  <c r="K681" i="1"/>
  <c r="L681" i="1" s="1"/>
  <c r="R683" i="1"/>
  <c r="K683" i="1"/>
  <c r="L683" i="1" s="1"/>
  <c r="R682" i="1"/>
  <c r="K682" i="1"/>
  <c r="L682" i="1" s="1"/>
  <c r="N682" i="1" s="1"/>
  <c r="R678" i="1"/>
  <c r="K678" i="1"/>
  <c r="L678" i="1" s="1"/>
  <c r="R680" i="1"/>
  <c r="K680" i="1"/>
  <c r="L680" i="1" s="1"/>
  <c r="R679" i="1"/>
  <c r="K679" i="1"/>
  <c r="L679" i="1" s="1"/>
  <c r="N679" i="1" s="1"/>
  <c r="R669" i="1"/>
  <c r="K669" i="1"/>
  <c r="L669" i="1" s="1"/>
  <c r="N669" i="1" s="1"/>
  <c r="R672" i="1"/>
  <c r="K672" i="1"/>
  <c r="L672" i="1" s="1"/>
  <c r="R671" i="1"/>
  <c r="K671" i="1"/>
  <c r="L671" i="1" s="1"/>
  <c r="R677" i="1"/>
  <c r="K677" i="1"/>
  <c r="L677" i="1" s="1"/>
  <c r="R670" i="1"/>
  <c r="K670" i="1"/>
  <c r="L670" i="1" s="1"/>
  <c r="R676" i="1"/>
  <c r="K676" i="1"/>
  <c r="L676" i="1" s="1"/>
  <c r="N676" i="1" s="1"/>
  <c r="R675" i="1"/>
  <c r="K675" i="1"/>
  <c r="L675" i="1" s="1"/>
  <c r="N675" i="1" s="1"/>
  <c r="R674" i="1"/>
  <c r="K674" i="1"/>
  <c r="L674" i="1" s="1"/>
  <c r="N674" i="1" s="1"/>
  <c r="R668" i="1"/>
  <c r="S668" i="1" s="1"/>
  <c r="K668" i="1"/>
  <c r="L668" i="1" s="1"/>
  <c r="R662" i="1"/>
  <c r="K662" i="1"/>
  <c r="L662" i="1" s="1"/>
  <c r="N662" i="1" s="1"/>
  <c r="R666" i="1"/>
  <c r="K666" i="1"/>
  <c r="L666" i="1" s="1"/>
  <c r="R665" i="1"/>
  <c r="K665" i="1"/>
  <c r="L665" i="1" s="1"/>
  <c r="R664" i="1"/>
  <c r="K664" i="1"/>
  <c r="L664" i="1" s="1"/>
  <c r="R663" i="1"/>
  <c r="K663" i="1"/>
  <c r="L663" i="1" s="1"/>
  <c r="R660" i="1"/>
  <c r="K660" i="1"/>
  <c r="L660" i="1" s="1"/>
  <c r="N660" i="1" s="1"/>
  <c r="R661" i="1"/>
  <c r="K661" i="1"/>
  <c r="L661" i="1" s="1"/>
  <c r="R657" i="1"/>
  <c r="K657" i="1"/>
  <c r="L657" i="1" s="1"/>
  <c r="N657" i="1" s="1"/>
  <c r="R659" i="1"/>
  <c r="K659" i="1"/>
  <c r="L659" i="1" s="1"/>
  <c r="R658" i="1"/>
  <c r="K658" i="1"/>
  <c r="L658" i="1" s="1"/>
  <c r="R656" i="1"/>
  <c r="S656" i="1" s="1"/>
  <c r="K656" i="1"/>
  <c r="L656" i="1" s="1"/>
  <c r="N656" i="1" s="1"/>
  <c r="P656" i="1" s="1"/>
  <c r="U656" i="1" s="1"/>
  <c r="R652" i="1"/>
  <c r="K652" i="1"/>
  <c r="L652" i="1" s="1"/>
  <c r="N652" i="1" s="1"/>
  <c r="R655" i="1"/>
  <c r="K655" i="1"/>
  <c r="L655" i="1" s="1"/>
  <c r="N655" i="1" s="1"/>
  <c r="R654" i="1"/>
  <c r="K654" i="1"/>
  <c r="L654" i="1" s="1"/>
  <c r="R653" i="1"/>
  <c r="K653" i="1"/>
  <c r="L653" i="1" s="1"/>
  <c r="R647" i="1"/>
  <c r="K647" i="1"/>
  <c r="L647" i="1" s="1"/>
  <c r="R651" i="1"/>
  <c r="K651" i="1"/>
  <c r="L651" i="1" s="1"/>
  <c r="R650" i="1"/>
  <c r="K650" i="1"/>
  <c r="L650" i="1" s="1"/>
  <c r="R649" i="1"/>
  <c r="K649" i="1"/>
  <c r="L649" i="1" s="1"/>
  <c r="R648" i="1"/>
  <c r="K648" i="1"/>
  <c r="L648" i="1" s="1"/>
  <c r="N648" i="1" s="1"/>
  <c r="R644" i="1"/>
  <c r="K644" i="1"/>
  <c r="L644" i="1" s="1"/>
  <c r="R646" i="1"/>
  <c r="K646" i="1"/>
  <c r="L646" i="1" s="1"/>
  <c r="R645" i="1"/>
  <c r="K645" i="1"/>
  <c r="L645" i="1" s="1"/>
  <c r="R642" i="1"/>
  <c r="K642" i="1"/>
  <c r="L642" i="1" s="1"/>
  <c r="R643" i="1"/>
  <c r="K643" i="1"/>
  <c r="L643" i="1" s="1"/>
  <c r="N643" i="1" s="1"/>
  <c r="R638" i="1"/>
  <c r="K638" i="1"/>
  <c r="L638" i="1" s="1"/>
  <c r="N638" i="1" s="1"/>
  <c r="R641" i="1"/>
  <c r="K641" i="1"/>
  <c r="L641" i="1" s="1"/>
  <c r="R640" i="1"/>
  <c r="K640" i="1"/>
  <c r="L640" i="1" s="1"/>
  <c r="R639" i="1"/>
  <c r="K639" i="1"/>
  <c r="L639" i="1" s="1"/>
  <c r="N639" i="1" s="1"/>
  <c r="R637" i="1"/>
  <c r="S637" i="1" s="1"/>
  <c r="K637" i="1"/>
  <c r="L637" i="1" s="1"/>
  <c r="R634" i="1"/>
  <c r="K634" i="1"/>
  <c r="L634" i="1" s="1"/>
  <c r="N634" i="1" s="1"/>
  <c r="R636" i="1"/>
  <c r="K636" i="1"/>
  <c r="L636" i="1" s="1"/>
  <c r="R635" i="1"/>
  <c r="K635" i="1"/>
  <c r="L635" i="1" s="1"/>
  <c r="N635" i="1" s="1"/>
  <c r="R633" i="1"/>
  <c r="K633" i="1"/>
  <c r="L633" i="1" s="1"/>
  <c r="R632" i="1"/>
  <c r="K632" i="1"/>
  <c r="L632" i="1" s="1"/>
  <c r="R631" i="1"/>
  <c r="K631" i="1"/>
  <c r="L631" i="1" s="1"/>
  <c r="R624" i="1"/>
  <c r="K624" i="1"/>
  <c r="L624" i="1" s="1"/>
  <c r="R620" i="1"/>
  <c r="S619" i="1" s="1"/>
  <c r="K620" i="1"/>
  <c r="L620" i="1" s="1"/>
  <c r="N620" i="1" s="1"/>
  <c r="P619" i="1" s="1"/>
  <c r="U619" i="1" s="1"/>
  <c r="R623" i="1"/>
  <c r="K623" i="1"/>
  <c r="L623" i="1" s="1"/>
  <c r="R615" i="1"/>
  <c r="K615" i="1"/>
  <c r="L615" i="1" s="1"/>
  <c r="N615" i="1" s="1"/>
  <c r="R618" i="1"/>
  <c r="K618" i="1"/>
  <c r="L618" i="1" s="1"/>
  <c r="N618" i="1" s="1"/>
  <c r="R617" i="1"/>
  <c r="K617" i="1"/>
  <c r="L617" i="1" s="1"/>
  <c r="N617" i="1" s="1"/>
  <c r="R616" i="1"/>
  <c r="K616" i="1"/>
  <c r="L616" i="1" s="1"/>
  <c r="R613" i="1"/>
  <c r="K613" i="1"/>
  <c r="L613" i="1" s="1"/>
  <c r="N613" i="1" s="1"/>
  <c r="R614" i="1"/>
  <c r="K614" i="1"/>
  <c r="L614" i="1" s="1"/>
  <c r="R610" i="1"/>
  <c r="K610" i="1"/>
  <c r="L610" i="1" s="1"/>
  <c r="R612" i="1"/>
  <c r="K612" i="1"/>
  <c r="L612" i="1" s="1"/>
  <c r="R611" i="1"/>
  <c r="K611" i="1"/>
  <c r="L611" i="1" s="1"/>
  <c r="N611" i="1" s="1"/>
  <c r="R609" i="1"/>
  <c r="S609" i="1" s="1"/>
  <c r="K609" i="1"/>
  <c r="L609" i="1" s="1"/>
  <c r="N609" i="1" s="1"/>
  <c r="P609" i="1" s="1"/>
  <c r="U609" i="1" s="1"/>
  <c r="R605" i="1"/>
  <c r="K605" i="1"/>
  <c r="L605" i="1" s="1"/>
  <c r="R608" i="1"/>
  <c r="K608" i="1"/>
  <c r="L608" i="1" s="1"/>
  <c r="R607" i="1"/>
  <c r="K607" i="1"/>
  <c r="L607" i="1" s="1"/>
  <c r="R606" i="1"/>
  <c r="K606" i="1"/>
  <c r="L606" i="1" s="1"/>
  <c r="N606" i="1" s="1"/>
  <c r="R604" i="1"/>
  <c r="S604" i="1" s="1"/>
  <c r="K604" i="1"/>
  <c r="L604" i="1" s="1"/>
  <c r="R603" i="1"/>
  <c r="S603" i="1" s="1"/>
  <c r="K603" i="1"/>
  <c r="L603" i="1" s="1"/>
  <c r="R599" i="1"/>
  <c r="K599" i="1"/>
  <c r="L599" i="1" s="1"/>
  <c r="N599" i="1" s="1"/>
  <c r="R602" i="1"/>
  <c r="K602" i="1"/>
  <c r="L602" i="1" s="1"/>
  <c r="R601" i="1"/>
  <c r="K601" i="1"/>
  <c r="L601" i="1" s="1"/>
  <c r="R600" i="1"/>
  <c r="K600" i="1"/>
  <c r="L600" i="1" s="1"/>
  <c r="R598" i="1"/>
  <c r="S598" i="1" s="1"/>
  <c r="K598" i="1"/>
  <c r="L598" i="1" s="1"/>
  <c r="R595" i="1"/>
  <c r="K595" i="1"/>
  <c r="L595" i="1" s="1"/>
  <c r="R597" i="1"/>
  <c r="K597" i="1"/>
  <c r="L597" i="1" s="1"/>
  <c r="N597" i="1" s="1"/>
  <c r="R596" i="1"/>
  <c r="K596" i="1"/>
  <c r="L596" i="1" s="1"/>
  <c r="R588" i="1"/>
  <c r="K588" i="1"/>
  <c r="L588" i="1" s="1"/>
  <c r="R594" i="1"/>
  <c r="K594" i="1"/>
  <c r="L594" i="1" s="1"/>
  <c r="R593" i="1"/>
  <c r="K593" i="1"/>
  <c r="L593" i="1" s="1"/>
  <c r="R592" i="1"/>
  <c r="K592" i="1"/>
  <c r="L592" i="1" s="1"/>
  <c r="N592" i="1" s="1"/>
  <c r="R591" i="1"/>
  <c r="K591" i="1"/>
  <c r="L591" i="1" s="1"/>
  <c r="N591" i="1" s="1"/>
  <c r="R590" i="1"/>
  <c r="K590" i="1"/>
  <c r="L590" i="1" s="1"/>
  <c r="N590" i="1" s="1"/>
  <c r="R589" i="1"/>
  <c r="K589" i="1"/>
  <c r="L589" i="1" s="1"/>
  <c r="R584" i="1"/>
  <c r="K584" i="1"/>
  <c r="L584" i="1" s="1"/>
  <c r="R587" i="1"/>
  <c r="K587" i="1"/>
  <c r="L587" i="1" s="1"/>
  <c r="R586" i="1"/>
  <c r="K586" i="1"/>
  <c r="L586" i="1" s="1"/>
  <c r="R585" i="1"/>
  <c r="K585" i="1"/>
  <c r="L585" i="1" s="1"/>
  <c r="N585" i="1" s="1"/>
  <c r="R583" i="1"/>
  <c r="S583" i="1" s="1"/>
  <c r="K583" i="1"/>
  <c r="L583" i="1" s="1"/>
  <c r="R582" i="1"/>
  <c r="S582" i="1" s="1"/>
  <c r="K582" i="1"/>
  <c r="L582" i="1" s="1"/>
  <c r="R573" i="1"/>
  <c r="K573" i="1"/>
  <c r="L573" i="1" s="1"/>
  <c r="R581" i="1"/>
  <c r="K581" i="1"/>
  <c r="L581" i="1" s="1"/>
  <c r="R580" i="1"/>
  <c r="K580" i="1"/>
  <c r="L580" i="1" s="1"/>
  <c r="R579" i="1"/>
  <c r="K579" i="1"/>
  <c r="L579" i="1" s="1"/>
  <c r="N579" i="1" s="1"/>
  <c r="R578" i="1"/>
  <c r="K578" i="1"/>
  <c r="L578" i="1" s="1"/>
  <c r="R577" i="1"/>
  <c r="K577" i="1"/>
  <c r="L577" i="1" s="1"/>
  <c r="N577" i="1" s="1"/>
  <c r="R576" i="1"/>
  <c r="K576" i="1"/>
  <c r="L576" i="1" s="1"/>
  <c r="N576" i="1" s="1"/>
  <c r="R575" i="1"/>
  <c r="K575" i="1"/>
  <c r="L575" i="1" s="1"/>
  <c r="N575" i="1" s="1"/>
  <c r="R574" i="1"/>
  <c r="K574" i="1"/>
  <c r="L574" i="1" s="1"/>
  <c r="N574" i="1" s="1"/>
  <c r="R572" i="1"/>
  <c r="S572" i="1" s="1"/>
  <c r="K572" i="1"/>
  <c r="L572" i="1" s="1"/>
  <c r="R571" i="1"/>
  <c r="S571" i="1" s="1"/>
  <c r="K571" i="1"/>
  <c r="L571" i="1" s="1"/>
  <c r="N571" i="1" s="1"/>
  <c r="P571" i="1" s="1"/>
  <c r="U571" i="1" s="1"/>
  <c r="R570" i="1"/>
  <c r="S570" i="1" s="1"/>
  <c r="K570" i="1"/>
  <c r="L570" i="1" s="1"/>
  <c r="R569" i="1"/>
  <c r="S569" i="1" s="1"/>
  <c r="K569" i="1"/>
  <c r="L569" i="1" s="1"/>
  <c r="R568" i="1"/>
  <c r="S568" i="1" s="1"/>
  <c r="K568" i="1"/>
  <c r="L568" i="1" s="1"/>
  <c r="N568" i="1" s="1"/>
  <c r="P568" i="1" s="1"/>
  <c r="U568" i="1" s="1"/>
  <c r="R567" i="1"/>
  <c r="S567" i="1" s="1"/>
  <c r="K567" i="1"/>
  <c r="L567" i="1" s="1"/>
  <c r="R566" i="1"/>
  <c r="S566" i="1" s="1"/>
  <c r="K566" i="1"/>
  <c r="L566" i="1" s="1"/>
  <c r="R565" i="1"/>
  <c r="S565" i="1" s="1"/>
  <c r="K565" i="1"/>
  <c r="L565" i="1" s="1"/>
  <c r="R562" i="1"/>
  <c r="K562" i="1"/>
  <c r="L562" i="1" s="1"/>
  <c r="R564" i="1"/>
  <c r="K564" i="1"/>
  <c r="L564" i="1" s="1"/>
  <c r="N564" i="1" s="1"/>
  <c r="R563" i="1"/>
  <c r="K563" i="1"/>
  <c r="L563" i="1" s="1"/>
  <c r="R555" i="1"/>
  <c r="K555" i="1"/>
  <c r="L555" i="1" s="1"/>
  <c r="R561" i="1"/>
  <c r="K561" i="1"/>
  <c r="L561" i="1" s="1"/>
  <c r="R560" i="1"/>
  <c r="K560" i="1"/>
  <c r="L560" i="1" s="1"/>
  <c r="R559" i="1"/>
  <c r="K559" i="1"/>
  <c r="L559" i="1" s="1"/>
  <c r="R558" i="1"/>
  <c r="K558" i="1"/>
  <c r="L558" i="1" s="1"/>
  <c r="R557" i="1"/>
  <c r="K557" i="1"/>
  <c r="L557" i="1" s="1"/>
  <c r="N557" i="1" s="1"/>
  <c r="R556" i="1"/>
  <c r="K556" i="1"/>
  <c r="L556" i="1" s="1"/>
  <c r="N556" i="1" s="1"/>
  <c r="R627" i="1"/>
  <c r="K627" i="1"/>
  <c r="L627" i="1" s="1"/>
  <c r="R626" i="1"/>
  <c r="K626" i="1"/>
  <c r="L626" i="1" s="1"/>
  <c r="R625" i="1"/>
  <c r="K625" i="1"/>
  <c r="L625" i="1" s="1"/>
  <c r="N625" i="1" s="1"/>
  <c r="R554" i="1"/>
  <c r="S554" i="1" s="1"/>
  <c r="K554" i="1"/>
  <c r="L554" i="1" s="1"/>
  <c r="R553" i="1"/>
  <c r="S553" i="1" s="1"/>
  <c r="K553" i="1"/>
  <c r="L553" i="1" s="1"/>
  <c r="R552" i="1"/>
  <c r="S552" i="1" s="1"/>
  <c r="K552" i="1"/>
  <c r="L552" i="1" s="1"/>
  <c r="R549" i="1"/>
  <c r="K549" i="1"/>
  <c r="L549" i="1" s="1"/>
  <c r="R551" i="1"/>
  <c r="K551" i="1"/>
  <c r="L551" i="1" s="1"/>
  <c r="R550" i="1"/>
  <c r="K550" i="1"/>
  <c r="L550" i="1" s="1"/>
  <c r="N550" i="1" s="1"/>
  <c r="R541" i="1"/>
  <c r="K541" i="1"/>
  <c r="L541" i="1" s="1"/>
  <c r="R548" i="1"/>
  <c r="K548" i="1"/>
  <c r="L548" i="1" s="1"/>
  <c r="N548" i="1" s="1"/>
  <c r="R547" i="1"/>
  <c r="K547" i="1"/>
  <c r="L547" i="1" s="1"/>
  <c r="N547" i="1" s="1"/>
  <c r="R546" i="1"/>
  <c r="K546" i="1"/>
  <c r="L546" i="1" s="1"/>
  <c r="N546" i="1" s="1"/>
  <c r="R545" i="1"/>
  <c r="K545" i="1"/>
  <c r="L545" i="1" s="1"/>
  <c r="R544" i="1"/>
  <c r="K544" i="1"/>
  <c r="L544" i="1" s="1"/>
  <c r="R543" i="1"/>
  <c r="K543" i="1"/>
  <c r="L543" i="1" s="1"/>
  <c r="R542" i="1"/>
  <c r="K542" i="1"/>
  <c r="L542" i="1" s="1"/>
  <c r="N542" i="1" s="1"/>
  <c r="R538" i="1"/>
  <c r="K538" i="1"/>
  <c r="L538" i="1" s="1"/>
  <c r="N538" i="1" s="1"/>
  <c r="R540" i="1"/>
  <c r="K540" i="1"/>
  <c r="L540" i="1" s="1"/>
  <c r="R539" i="1"/>
  <c r="K539" i="1"/>
  <c r="L539" i="1" s="1"/>
  <c r="R536" i="1"/>
  <c r="K536" i="1"/>
  <c r="L536" i="1" s="1"/>
  <c r="N536" i="1" s="1"/>
  <c r="R537" i="1"/>
  <c r="K537" i="1"/>
  <c r="L537" i="1" s="1"/>
  <c r="R535" i="1"/>
  <c r="S535" i="1" s="1"/>
  <c r="K535" i="1"/>
  <c r="L535" i="1" s="1"/>
  <c r="R534" i="1"/>
  <c r="S534" i="1" s="1"/>
  <c r="K534" i="1"/>
  <c r="L534" i="1" s="1"/>
  <c r="R529" i="1"/>
  <c r="K529" i="1"/>
  <c r="L529" i="1" s="1"/>
  <c r="N529" i="1" s="1"/>
  <c r="R533" i="1"/>
  <c r="K533" i="1"/>
  <c r="L533" i="1" s="1"/>
  <c r="N533" i="1" s="1"/>
  <c r="R532" i="1"/>
  <c r="K532" i="1"/>
  <c r="L532" i="1" s="1"/>
  <c r="R531" i="1"/>
  <c r="K531" i="1"/>
  <c r="L531" i="1" s="1"/>
  <c r="N531" i="1" s="1"/>
  <c r="R530" i="1"/>
  <c r="K530" i="1"/>
  <c r="L530" i="1" s="1"/>
  <c r="N530" i="1" s="1"/>
  <c r="R525" i="1"/>
  <c r="K525" i="1"/>
  <c r="L525" i="1" s="1"/>
  <c r="N525" i="1" s="1"/>
  <c r="R528" i="1"/>
  <c r="K528" i="1"/>
  <c r="L528" i="1" s="1"/>
  <c r="N528" i="1" s="1"/>
  <c r="R527" i="1"/>
  <c r="K527" i="1"/>
  <c r="L527" i="1" s="1"/>
  <c r="R526" i="1"/>
  <c r="K526" i="1"/>
  <c r="L526" i="1" s="1"/>
  <c r="R519" i="1"/>
  <c r="K519" i="1"/>
  <c r="L519" i="1" s="1"/>
  <c r="R524" i="1"/>
  <c r="K524" i="1"/>
  <c r="L524" i="1" s="1"/>
  <c r="R523" i="1"/>
  <c r="K523" i="1"/>
  <c r="L523" i="1" s="1"/>
  <c r="R522" i="1"/>
  <c r="K522" i="1"/>
  <c r="L522" i="1" s="1"/>
  <c r="R521" i="1"/>
  <c r="K521" i="1"/>
  <c r="L521" i="1" s="1"/>
  <c r="N521" i="1" s="1"/>
  <c r="R520" i="1"/>
  <c r="K520" i="1"/>
  <c r="L520" i="1" s="1"/>
  <c r="N520" i="1" s="1"/>
  <c r="R516" i="1"/>
  <c r="K516" i="1"/>
  <c r="L516" i="1" s="1"/>
  <c r="R518" i="1"/>
  <c r="K518" i="1"/>
  <c r="L518" i="1" s="1"/>
  <c r="R517" i="1"/>
  <c r="K517" i="1"/>
  <c r="L517" i="1" s="1"/>
  <c r="R510" i="1"/>
  <c r="K510" i="1"/>
  <c r="L510" i="1" s="1"/>
  <c r="R515" i="1"/>
  <c r="K515" i="1"/>
  <c r="L515" i="1" s="1"/>
  <c r="R514" i="1"/>
  <c r="K514" i="1"/>
  <c r="L514" i="1" s="1"/>
  <c r="R513" i="1"/>
  <c r="K513" i="1"/>
  <c r="L513" i="1" s="1"/>
  <c r="N513" i="1" s="1"/>
  <c r="R512" i="1"/>
  <c r="K512" i="1"/>
  <c r="L512" i="1" s="1"/>
  <c r="N512" i="1" s="1"/>
  <c r="R511" i="1"/>
  <c r="K511" i="1"/>
  <c r="L511" i="1" s="1"/>
  <c r="N511" i="1" s="1"/>
  <c r="R506" i="1"/>
  <c r="K506" i="1"/>
  <c r="L506" i="1" s="1"/>
  <c r="R509" i="1"/>
  <c r="K509" i="1"/>
  <c r="L509" i="1" s="1"/>
  <c r="R508" i="1"/>
  <c r="K508" i="1"/>
  <c r="L508" i="1" s="1"/>
  <c r="N508" i="1" s="1"/>
  <c r="R507" i="1"/>
  <c r="K507" i="1"/>
  <c r="L507" i="1" s="1"/>
  <c r="N507" i="1" s="1"/>
  <c r="R505" i="1"/>
  <c r="S505" i="1" s="1"/>
  <c r="K505" i="1"/>
  <c r="L505" i="1" s="1"/>
  <c r="R500" i="1"/>
  <c r="K500" i="1"/>
  <c r="L500" i="1" s="1"/>
  <c r="R504" i="1"/>
  <c r="K504" i="1"/>
  <c r="L504" i="1" s="1"/>
  <c r="R503" i="1"/>
  <c r="K503" i="1"/>
  <c r="L503" i="1" s="1"/>
  <c r="N503" i="1" s="1"/>
  <c r="R502" i="1"/>
  <c r="K502" i="1"/>
  <c r="L502" i="1" s="1"/>
  <c r="R501" i="1"/>
  <c r="K501" i="1"/>
  <c r="L501" i="1" s="1"/>
  <c r="N501" i="1" s="1"/>
  <c r="R498" i="1"/>
  <c r="K498" i="1"/>
  <c r="L498" i="1" s="1"/>
  <c r="R499" i="1"/>
  <c r="K499" i="1"/>
  <c r="L499" i="1" s="1"/>
  <c r="R497" i="1"/>
  <c r="S497" i="1" s="1"/>
  <c r="K497" i="1"/>
  <c r="L497" i="1" s="1"/>
  <c r="N497" i="1" s="1"/>
  <c r="P497" i="1" s="1"/>
  <c r="U497" i="1" s="1"/>
  <c r="R494" i="1"/>
  <c r="K494" i="1"/>
  <c r="L494" i="1" s="1"/>
  <c r="R496" i="1"/>
  <c r="K496" i="1"/>
  <c r="L496" i="1" s="1"/>
  <c r="N496" i="1" s="1"/>
  <c r="R495" i="1"/>
  <c r="K495" i="1"/>
  <c r="L495" i="1" s="1"/>
  <c r="N495" i="1" s="1"/>
  <c r="R493" i="1"/>
  <c r="S493" i="1" s="1"/>
  <c r="K493" i="1"/>
  <c r="L493" i="1" s="1"/>
  <c r="R492" i="1"/>
  <c r="S492" i="1" s="1"/>
  <c r="K492" i="1"/>
  <c r="L492" i="1" s="1"/>
  <c r="R487" i="1"/>
  <c r="K487" i="1"/>
  <c r="L487" i="1" s="1"/>
  <c r="R491" i="1"/>
  <c r="K491" i="1"/>
  <c r="L491" i="1" s="1"/>
  <c r="N491" i="1" s="1"/>
  <c r="R490" i="1"/>
  <c r="K490" i="1"/>
  <c r="L490" i="1" s="1"/>
  <c r="N490" i="1" s="1"/>
  <c r="R489" i="1"/>
  <c r="K489" i="1"/>
  <c r="L489" i="1" s="1"/>
  <c r="R488" i="1"/>
  <c r="K488" i="1"/>
  <c r="L488" i="1" s="1"/>
  <c r="N488" i="1" s="1"/>
  <c r="R486" i="1"/>
  <c r="S486" i="1" s="1"/>
  <c r="K486" i="1"/>
  <c r="L486" i="1" s="1"/>
  <c r="N486" i="1" s="1"/>
  <c r="P486" i="1" s="1"/>
  <c r="U486" i="1" s="1"/>
  <c r="R485" i="1"/>
  <c r="S485" i="1" s="1"/>
  <c r="K485" i="1"/>
  <c r="L485" i="1" s="1"/>
  <c r="N485" i="1" s="1"/>
  <c r="P485" i="1" s="1"/>
  <c r="U485" i="1" s="1"/>
  <c r="R483" i="1"/>
  <c r="K483" i="1"/>
  <c r="L483" i="1" s="1"/>
  <c r="R484" i="1"/>
  <c r="K484" i="1"/>
  <c r="L484" i="1" s="1"/>
  <c r="N484" i="1" s="1"/>
  <c r="R480" i="1"/>
  <c r="K480" i="1"/>
  <c r="L480" i="1" s="1"/>
  <c r="R482" i="1"/>
  <c r="K482" i="1"/>
  <c r="L482" i="1" s="1"/>
  <c r="R481" i="1"/>
  <c r="K481" i="1"/>
  <c r="L481" i="1" s="1"/>
  <c r="N481" i="1" s="1"/>
  <c r="R476" i="1"/>
  <c r="K476" i="1"/>
  <c r="L476" i="1" s="1"/>
  <c r="R479" i="1"/>
  <c r="K479" i="1"/>
  <c r="L479" i="1" s="1"/>
  <c r="N479" i="1" s="1"/>
  <c r="R478" i="1"/>
  <c r="K478" i="1"/>
  <c r="L478" i="1" s="1"/>
  <c r="R477" i="1"/>
  <c r="K477" i="1"/>
  <c r="L477" i="1" s="1"/>
  <c r="N477" i="1" s="1"/>
  <c r="R474" i="1"/>
  <c r="K474" i="1"/>
  <c r="L474" i="1" s="1"/>
  <c r="R475" i="1"/>
  <c r="K475" i="1"/>
  <c r="L475" i="1" s="1"/>
  <c r="R466" i="1"/>
  <c r="K466" i="1"/>
  <c r="L466" i="1" s="1"/>
  <c r="R473" i="1"/>
  <c r="K473" i="1"/>
  <c r="L473" i="1" s="1"/>
  <c r="N473" i="1" s="1"/>
  <c r="R472" i="1"/>
  <c r="K472" i="1"/>
  <c r="L472" i="1" s="1"/>
  <c r="R471" i="1"/>
  <c r="K471" i="1"/>
  <c r="L471" i="1" s="1"/>
  <c r="N471" i="1" s="1"/>
  <c r="R470" i="1"/>
  <c r="K470" i="1"/>
  <c r="L470" i="1" s="1"/>
  <c r="N470" i="1" s="1"/>
  <c r="R469" i="1"/>
  <c r="K469" i="1"/>
  <c r="L469" i="1" s="1"/>
  <c r="N469" i="1" s="1"/>
  <c r="R468" i="1"/>
  <c r="K468" i="1"/>
  <c r="L468" i="1" s="1"/>
  <c r="N468" i="1" s="1"/>
  <c r="R467" i="1"/>
  <c r="K467" i="1"/>
  <c r="L467" i="1" s="1"/>
  <c r="N467" i="1" s="1"/>
  <c r="R465" i="1"/>
  <c r="K465" i="1"/>
  <c r="L465" i="1" s="1"/>
  <c r="R180" i="1"/>
  <c r="K180" i="1"/>
  <c r="L180" i="1" s="1"/>
  <c r="R463" i="1"/>
  <c r="S463" i="1" s="1"/>
  <c r="K463" i="1"/>
  <c r="L463" i="1" s="1"/>
  <c r="R462" i="1"/>
  <c r="S462" i="1" s="1"/>
  <c r="K462" i="1"/>
  <c r="L462" i="1" s="1"/>
  <c r="R461" i="1"/>
  <c r="S461" i="1" s="1"/>
  <c r="K461" i="1"/>
  <c r="L461" i="1" s="1"/>
  <c r="R457" i="1"/>
  <c r="K457" i="1"/>
  <c r="L457" i="1" s="1"/>
  <c r="N457" i="1" s="1"/>
  <c r="R460" i="1"/>
  <c r="K460" i="1"/>
  <c r="L460" i="1" s="1"/>
  <c r="R459" i="1"/>
  <c r="K459" i="1"/>
  <c r="L459" i="1" s="1"/>
  <c r="R458" i="1"/>
  <c r="K458" i="1"/>
  <c r="L458" i="1" s="1"/>
  <c r="N458" i="1" s="1"/>
  <c r="R452" i="1"/>
  <c r="K452" i="1"/>
  <c r="L452" i="1" s="1"/>
  <c r="N452" i="1" s="1"/>
  <c r="R456" i="1"/>
  <c r="K456" i="1"/>
  <c r="L456" i="1" s="1"/>
  <c r="R455" i="1"/>
  <c r="K455" i="1"/>
  <c r="L455" i="1" s="1"/>
  <c r="R454" i="1"/>
  <c r="K454" i="1"/>
  <c r="L454" i="1" s="1"/>
  <c r="R453" i="1"/>
  <c r="K453" i="1"/>
  <c r="L453" i="1" s="1"/>
  <c r="N453" i="1" s="1"/>
  <c r="R449" i="1"/>
  <c r="K449" i="1"/>
  <c r="L449" i="1" s="1"/>
  <c r="R451" i="1"/>
  <c r="K451" i="1"/>
  <c r="L451" i="1" s="1"/>
  <c r="R450" i="1"/>
  <c r="K450" i="1"/>
  <c r="L450" i="1" s="1"/>
  <c r="N450" i="1" s="1"/>
  <c r="R446" i="1"/>
  <c r="K446" i="1"/>
  <c r="L446" i="1" s="1"/>
  <c r="R448" i="1"/>
  <c r="K448" i="1"/>
  <c r="L448" i="1" s="1"/>
  <c r="R447" i="1"/>
  <c r="K447" i="1"/>
  <c r="L447" i="1" s="1"/>
  <c r="N447" i="1" s="1"/>
  <c r="R441" i="1"/>
  <c r="K441" i="1"/>
  <c r="L441" i="1" s="1"/>
  <c r="N441" i="1" s="1"/>
  <c r="R445" i="1"/>
  <c r="K445" i="1"/>
  <c r="L445" i="1" s="1"/>
  <c r="R444" i="1"/>
  <c r="K444" i="1"/>
  <c r="L444" i="1" s="1"/>
  <c r="R443" i="1"/>
  <c r="K443" i="1"/>
  <c r="L443" i="1" s="1"/>
  <c r="R442" i="1"/>
  <c r="K442" i="1"/>
  <c r="L442" i="1" s="1"/>
  <c r="R439" i="1"/>
  <c r="K439" i="1"/>
  <c r="L439" i="1" s="1"/>
  <c r="N439" i="1" s="1"/>
  <c r="R440" i="1"/>
  <c r="K440" i="1"/>
  <c r="L440" i="1" s="1"/>
  <c r="R437" i="1"/>
  <c r="K437" i="1"/>
  <c r="L437" i="1" s="1"/>
  <c r="N437" i="1" s="1"/>
  <c r="R435" i="1"/>
  <c r="K435" i="1"/>
  <c r="L435" i="1" s="1"/>
  <c r="N435" i="1" s="1"/>
  <c r="R436" i="1"/>
  <c r="K436" i="1"/>
  <c r="L436" i="1" s="1"/>
  <c r="R438" i="1"/>
  <c r="K438" i="1"/>
  <c r="L438" i="1" s="1"/>
  <c r="R433" i="1"/>
  <c r="K433" i="1"/>
  <c r="L433" i="1" s="1"/>
  <c r="R434" i="1"/>
  <c r="K434" i="1"/>
  <c r="L434" i="1" s="1"/>
  <c r="N434" i="1" s="1"/>
  <c r="R432" i="1"/>
  <c r="S432" i="1" s="1"/>
  <c r="K432" i="1"/>
  <c r="L432" i="1" s="1"/>
  <c r="N432" i="1" s="1"/>
  <c r="P432" i="1" s="1"/>
  <c r="U432" i="1" s="1"/>
  <c r="R429" i="1"/>
  <c r="K429" i="1"/>
  <c r="L429" i="1" s="1"/>
  <c r="R431" i="1"/>
  <c r="K431" i="1"/>
  <c r="L431" i="1" s="1"/>
  <c r="R430" i="1"/>
  <c r="K430" i="1"/>
  <c r="L430" i="1" s="1"/>
  <c r="N430" i="1" s="1"/>
  <c r="R426" i="1"/>
  <c r="K426" i="1"/>
  <c r="L426" i="1" s="1"/>
  <c r="R428" i="1"/>
  <c r="K428" i="1"/>
  <c r="L428" i="1" s="1"/>
  <c r="R427" i="1"/>
  <c r="K427" i="1"/>
  <c r="L427" i="1" s="1"/>
  <c r="N427" i="1" s="1"/>
  <c r="R423" i="1"/>
  <c r="K423" i="1"/>
  <c r="L423" i="1" s="1"/>
  <c r="N423" i="1" s="1"/>
  <c r="R425" i="1"/>
  <c r="K425" i="1"/>
  <c r="L425" i="1" s="1"/>
  <c r="R424" i="1"/>
  <c r="K424" i="1"/>
  <c r="L424" i="1" s="1"/>
  <c r="N424" i="1" s="1"/>
  <c r="R421" i="1"/>
  <c r="K421" i="1"/>
  <c r="L421" i="1" s="1"/>
  <c r="R422" i="1"/>
  <c r="K422" i="1"/>
  <c r="L422" i="1" s="1"/>
  <c r="R415" i="1"/>
  <c r="K415" i="1"/>
  <c r="L415" i="1" s="1"/>
  <c r="R420" i="1"/>
  <c r="K420" i="1"/>
  <c r="L420" i="1" s="1"/>
  <c r="R419" i="1"/>
  <c r="K419" i="1"/>
  <c r="L419" i="1" s="1"/>
  <c r="R418" i="1"/>
  <c r="K418" i="1"/>
  <c r="L418" i="1" s="1"/>
  <c r="R417" i="1"/>
  <c r="K417" i="1"/>
  <c r="L417" i="1" s="1"/>
  <c r="R416" i="1"/>
  <c r="K416" i="1"/>
  <c r="L416" i="1" s="1"/>
  <c r="N416" i="1" s="1"/>
  <c r="R412" i="1"/>
  <c r="K412" i="1"/>
  <c r="L412" i="1" s="1"/>
  <c r="R414" i="1"/>
  <c r="K414" i="1"/>
  <c r="L414" i="1" s="1"/>
  <c r="R413" i="1"/>
  <c r="K413" i="1"/>
  <c r="L413" i="1" s="1"/>
  <c r="N413" i="1" s="1"/>
  <c r="R409" i="1"/>
  <c r="K409" i="1"/>
  <c r="L409" i="1" s="1"/>
  <c r="R411" i="1"/>
  <c r="K411" i="1"/>
  <c r="L411" i="1" s="1"/>
  <c r="R410" i="1"/>
  <c r="K410" i="1"/>
  <c r="L410" i="1" s="1"/>
  <c r="N410" i="1" s="1"/>
  <c r="R405" i="1"/>
  <c r="K405" i="1"/>
  <c r="L405" i="1" s="1"/>
  <c r="R408" i="1"/>
  <c r="K408" i="1"/>
  <c r="L408" i="1" s="1"/>
  <c r="R407" i="1"/>
  <c r="K407" i="1"/>
  <c r="L407" i="1" s="1"/>
  <c r="R406" i="1"/>
  <c r="K406" i="1"/>
  <c r="L406" i="1" s="1"/>
  <c r="N406" i="1" s="1"/>
  <c r="R402" i="1"/>
  <c r="K402" i="1"/>
  <c r="L402" i="1" s="1"/>
  <c r="R404" i="1"/>
  <c r="K404" i="1"/>
  <c r="L404" i="1" s="1"/>
  <c r="N404" i="1" s="1"/>
  <c r="R403" i="1"/>
  <c r="K403" i="1"/>
  <c r="L403" i="1" s="1"/>
  <c r="N403" i="1" s="1"/>
  <c r="R401" i="1"/>
  <c r="S401" i="1" s="1"/>
  <c r="K401" i="1"/>
  <c r="L401" i="1" s="1"/>
  <c r="R400" i="1"/>
  <c r="S400" i="1" s="1"/>
  <c r="K400" i="1"/>
  <c r="L400" i="1" s="1"/>
  <c r="R396" i="1"/>
  <c r="K396" i="1"/>
  <c r="L396" i="1" s="1"/>
  <c r="N396" i="1" s="1"/>
  <c r="R399" i="1"/>
  <c r="K399" i="1"/>
  <c r="L399" i="1" s="1"/>
  <c r="N399" i="1" s="1"/>
  <c r="R398" i="1"/>
  <c r="K398" i="1"/>
  <c r="L398" i="1" s="1"/>
  <c r="R397" i="1"/>
  <c r="K397" i="1"/>
  <c r="L397" i="1" s="1"/>
  <c r="R391" i="1"/>
  <c r="K391" i="1"/>
  <c r="L391" i="1" s="1"/>
  <c r="N391" i="1" s="1"/>
  <c r="R395" i="1"/>
  <c r="K395" i="1"/>
  <c r="L395" i="1" s="1"/>
  <c r="N395" i="1" s="1"/>
  <c r="R394" i="1"/>
  <c r="K394" i="1"/>
  <c r="L394" i="1" s="1"/>
  <c r="N394" i="1" s="1"/>
  <c r="R393" i="1"/>
  <c r="K393" i="1"/>
  <c r="L393" i="1" s="1"/>
  <c r="N393" i="1" s="1"/>
  <c r="R392" i="1"/>
  <c r="K392" i="1"/>
  <c r="L392" i="1" s="1"/>
  <c r="R387" i="1"/>
  <c r="K387" i="1"/>
  <c r="L387" i="1" s="1"/>
  <c r="R390" i="1"/>
  <c r="K390" i="1"/>
  <c r="L390" i="1" s="1"/>
  <c r="R389" i="1"/>
  <c r="K389" i="1"/>
  <c r="L389" i="1" s="1"/>
  <c r="R388" i="1"/>
  <c r="K388" i="1"/>
  <c r="L388" i="1" s="1"/>
  <c r="N388" i="1" s="1"/>
  <c r="R386" i="1"/>
  <c r="K386" i="1"/>
  <c r="L386" i="1" s="1"/>
  <c r="R385" i="1"/>
  <c r="S385" i="1" s="1"/>
  <c r="K385" i="1"/>
  <c r="L385" i="1" s="1"/>
  <c r="R382" i="1"/>
  <c r="K382" i="1"/>
  <c r="L382" i="1" s="1"/>
  <c r="R384" i="1"/>
  <c r="K384" i="1"/>
  <c r="L384" i="1" s="1"/>
  <c r="R383" i="1"/>
  <c r="K383" i="1"/>
  <c r="L383" i="1" s="1"/>
  <c r="R379" i="1"/>
  <c r="K379" i="1"/>
  <c r="L379" i="1" s="1"/>
  <c r="N379" i="1" s="1"/>
  <c r="R381" i="1"/>
  <c r="K381" i="1"/>
  <c r="L381" i="1" s="1"/>
  <c r="N381" i="1" s="1"/>
  <c r="R380" i="1"/>
  <c r="K380" i="1"/>
  <c r="L380" i="1" s="1"/>
  <c r="N380" i="1" s="1"/>
  <c r="R376" i="1"/>
  <c r="K376" i="1"/>
  <c r="L376" i="1" s="1"/>
  <c r="R378" i="1"/>
  <c r="K378" i="1"/>
  <c r="L378" i="1" s="1"/>
  <c r="R377" i="1"/>
  <c r="K377" i="1"/>
  <c r="L377" i="1" s="1"/>
  <c r="R373" i="1"/>
  <c r="K373" i="1"/>
  <c r="L373" i="1" s="1"/>
  <c r="R375" i="1"/>
  <c r="K375" i="1"/>
  <c r="L375" i="1" s="1"/>
  <c r="R374" i="1"/>
  <c r="K374" i="1"/>
  <c r="L374" i="1" s="1"/>
  <c r="N374" i="1" s="1"/>
  <c r="R371" i="1"/>
  <c r="K371" i="1"/>
  <c r="L371" i="1" s="1"/>
  <c r="N371" i="1" s="1"/>
  <c r="R372" i="1"/>
  <c r="K372" i="1"/>
  <c r="L372" i="1" s="1"/>
  <c r="R368" i="1"/>
  <c r="K368" i="1"/>
  <c r="L368" i="1" s="1"/>
  <c r="R370" i="1"/>
  <c r="K370" i="1"/>
  <c r="L370" i="1" s="1"/>
  <c r="R369" i="1"/>
  <c r="K369" i="1"/>
  <c r="L369" i="1" s="1"/>
  <c r="N369" i="1" s="1"/>
  <c r="R365" i="1"/>
  <c r="K365" i="1"/>
  <c r="L365" i="1" s="1"/>
  <c r="R367" i="1"/>
  <c r="K367" i="1"/>
  <c r="L367" i="1" s="1"/>
  <c r="R366" i="1"/>
  <c r="K366" i="1"/>
  <c r="L366" i="1" s="1"/>
  <c r="N366" i="1" s="1"/>
  <c r="R355" i="1"/>
  <c r="K355" i="1"/>
  <c r="L355" i="1" s="1"/>
  <c r="R364" i="1"/>
  <c r="K364" i="1"/>
  <c r="L364" i="1" s="1"/>
  <c r="N364" i="1" s="1"/>
  <c r="R363" i="1"/>
  <c r="K363" i="1"/>
  <c r="L363" i="1" s="1"/>
  <c r="R362" i="1"/>
  <c r="K362" i="1"/>
  <c r="L362" i="1" s="1"/>
  <c r="R361" i="1"/>
  <c r="K361" i="1"/>
  <c r="L361" i="1" s="1"/>
  <c r="R360" i="1"/>
  <c r="K360" i="1"/>
  <c r="L360" i="1" s="1"/>
  <c r="N360" i="1" s="1"/>
  <c r="R359" i="1"/>
  <c r="K359" i="1"/>
  <c r="L359" i="1" s="1"/>
  <c r="N359" i="1" s="1"/>
  <c r="R358" i="1"/>
  <c r="K358" i="1"/>
  <c r="L358" i="1" s="1"/>
  <c r="N358" i="1" s="1"/>
  <c r="R357" i="1"/>
  <c r="K357" i="1"/>
  <c r="L357" i="1" s="1"/>
  <c r="N357" i="1" s="1"/>
  <c r="R356" i="1"/>
  <c r="K356" i="1"/>
  <c r="L356" i="1" s="1"/>
  <c r="N356" i="1" s="1"/>
  <c r="R352" i="1"/>
  <c r="K352" i="1"/>
  <c r="L352" i="1" s="1"/>
  <c r="R354" i="1"/>
  <c r="K354" i="1"/>
  <c r="L354" i="1" s="1"/>
  <c r="N354" i="1" s="1"/>
  <c r="R353" i="1"/>
  <c r="K353" i="1"/>
  <c r="L353" i="1" s="1"/>
  <c r="R349" i="1"/>
  <c r="K349" i="1"/>
  <c r="L349" i="1" s="1"/>
  <c r="R351" i="1"/>
  <c r="K351" i="1"/>
  <c r="L351" i="1" s="1"/>
  <c r="R350" i="1"/>
  <c r="K350" i="1"/>
  <c r="L350" i="1" s="1"/>
  <c r="N350" i="1" s="1"/>
  <c r="R347" i="1"/>
  <c r="K347" i="1"/>
  <c r="L347" i="1" s="1"/>
  <c r="N347" i="1" s="1"/>
  <c r="R348" i="1"/>
  <c r="K348" i="1"/>
  <c r="L348" i="1" s="1"/>
  <c r="N348" i="1" s="1"/>
  <c r="R344" i="1"/>
  <c r="K344" i="1"/>
  <c r="L344" i="1" s="1"/>
  <c r="R346" i="1"/>
  <c r="K346" i="1"/>
  <c r="L346" i="1" s="1"/>
  <c r="R345" i="1"/>
  <c r="K345" i="1"/>
  <c r="L345" i="1" s="1"/>
  <c r="N345" i="1" s="1"/>
  <c r="R341" i="1"/>
  <c r="K341" i="1"/>
  <c r="L341" i="1" s="1"/>
  <c r="R343" i="1"/>
  <c r="K343" i="1"/>
  <c r="L343" i="1" s="1"/>
  <c r="R342" i="1"/>
  <c r="K342" i="1"/>
  <c r="L342" i="1" s="1"/>
  <c r="N342" i="1" s="1"/>
  <c r="R339" i="1"/>
  <c r="K339" i="1"/>
  <c r="L339" i="1" s="1"/>
  <c r="N339" i="1" s="1"/>
  <c r="R340" i="1"/>
  <c r="K340" i="1"/>
  <c r="L340" i="1" s="1"/>
  <c r="R334" i="1"/>
  <c r="K334" i="1"/>
  <c r="L334" i="1" s="1"/>
  <c r="R338" i="1"/>
  <c r="K338" i="1"/>
  <c r="L338" i="1" s="1"/>
  <c r="R337" i="1"/>
  <c r="K337" i="1"/>
  <c r="L337" i="1" s="1"/>
  <c r="R336" i="1"/>
  <c r="K336" i="1"/>
  <c r="L336" i="1" s="1"/>
  <c r="R335" i="1"/>
  <c r="K335" i="1"/>
  <c r="L335" i="1" s="1"/>
  <c r="R331" i="1"/>
  <c r="K331" i="1"/>
  <c r="L331" i="1" s="1"/>
  <c r="R333" i="1"/>
  <c r="K333" i="1"/>
  <c r="L333" i="1" s="1"/>
  <c r="R332" i="1"/>
  <c r="K332" i="1"/>
  <c r="L332" i="1" s="1"/>
  <c r="N332" i="1" s="1"/>
  <c r="R328" i="1"/>
  <c r="K328" i="1"/>
  <c r="L328" i="1" s="1"/>
  <c r="R330" i="1"/>
  <c r="K330" i="1"/>
  <c r="L330" i="1" s="1"/>
  <c r="R329" i="1"/>
  <c r="K329" i="1"/>
  <c r="L329" i="1" s="1"/>
  <c r="R323" i="1"/>
  <c r="K323" i="1"/>
  <c r="L323" i="1" s="1"/>
  <c r="R327" i="1"/>
  <c r="K327" i="1"/>
  <c r="L327" i="1" s="1"/>
  <c r="R326" i="1"/>
  <c r="K326" i="1"/>
  <c r="L326" i="1" s="1"/>
  <c r="R325" i="1"/>
  <c r="K325" i="1"/>
  <c r="L325" i="1" s="1"/>
  <c r="N325" i="1" s="1"/>
  <c r="R324" i="1"/>
  <c r="K324" i="1"/>
  <c r="L324" i="1" s="1"/>
  <c r="N324" i="1" s="1"/>
  <c r="R322" i="1"/>
  <c r="S322" i="1" s="1"/>
  <c r="K322" i="1"/>
  <c r="L322" i="1" s="1"/>
  <c r="N322" i="1" s="1"/>
  <c r="P322" i="1" s="1"/>
  <c r="U322" i="1" s="1"/>
  <c r="R321" i="1"/>
  <c r="S321" i="1" s="1"/>
  <c r="K321" i="1"/>
  <c r="L321" i="1" s="1"/>
  <c r="R320" i="1"/>
  <c r="S320" i="1" s="1"/>
  <c r="K320" i="1"/>
  <c r="L320" i="1" s="1"/>
  <c r="R319" i="1"/>
  <c r="K319" i="1"/>
  <c r="L319" i="1" s="1"/>
  <c r="N319" i="1" s="1"/>
  <c r="R318" i="1"/>
  <c r="K318" i="1"/>
  <c r="L318" i="1" s="1"/>
  <c r="R317" i="1"/>
  <c r="K317" i="1"/>
  <c r="L317" i="1" s="1"/>
  <c r="N317" i="1" s="1"/>
  <c r="R316" i="1"/>
  <c r="K316" i="1"/>
  <c r="L316" i="1" s="1"/>
  <c r="R311" i="1"/>
  <c r="K311" i="1"/>
  <c r="L311" i="1" s="1"/>
  <c r="R315" i="1"/>
  <c r="K315" i="1"/>
  <c r="L315" i="1" s="1"/>
  <c r="R314" i="1"/>
  <c r="K314" i="1"/>
  <c r="L314" i="1" s="1"/>
  <c r="R313" i="1"/>
  <c r="K313" i="1"/>
  <c r="L313" i="1" s="1"/>
  <c r="R312" i="1"/>
  <c r="K312" i="1"/>
  <c r="L312" i="1" s="1"/>
  <c r="N312" i="1" s="1"/>
  <c r="R309" i="1"/>
  <c r="K309" i="1"/>
  <c r="L309" i="1" s="1"/>
  <c r="N309" i="1" s="1"/>
  <c r="R310" i="1"/>
  <c r="K310" i="1"/>
  <c r="L310" i="1" s="1"/>
  <c r="R308" i="1"/>
  <c r="S308" i="1" s="1"/>
  <c r="K308" i="1"/>
  <c r="L308" i="1" s="1"/>
  <c r="N308" i="1" s="1"/>
  <c r="P308" i="1" s="1"/>
  <c r="U308" i="1" s="1"/>
  <c r="R305" i="1"/>
  <c r="K305" i="1"/>
  <c r="L305" i="1" s="1"/>
  <c r="R307" i="1"/>
  <c r="K307" i="1"/>
  <c r="L307" i="1" s="1"/>
  <c r="R306" i="1"/>
  <c r="K306" i="1"/>
  <c r="L306" i="1" s="1"/>
  <c r="N306" i="1" s="1"/>
  <c r="R303" i="1"/>
  <c r="K303" i="1"/>
  <c r="L303" i="1" s="1"/>
  <c r="R304" i="1"/>
  <c r="K304" i="1"/>
  <c r="L304" i="1" s="1"/>
  <c r="R300" i="1"/>
  <c r="K300" i="1"/>
  <c r="L300" i="1" s="1"/>
  <c r="N300" i="1" s="1"/>
  <c r="R302" i="1"/>
  <c r="K302" i="1"/>
  <c r="L302" i="1" s="1"/>
  <c r="N302" i="1" s="1"/>
  <c r="R301" i="1"/>
  <c r="K301" i="1"/>
  <c r="L301" i="1" s="1"/>
  <c r="R299" i="1"/>
  <c r="S299" i="1" s="1"/>
  <c r="K299" i="1"/>
  <c r="L299" i="1" s="1"/>
  <c r="R298" i="1"/>
  <c r="S296" i="1" s="1"/>
  <c r="K298" i="1"/>
  <c r="L298" i="1" s="1"/>
  <c r="R293" i="1"/>
  <c r="K293" i="1"/>
  <c r="L293" i="1" s="1"/>
  <c r="N293" i="1" s="1"/>
  <c r="R292" i="1"/>
  <c r="K292" i="1"/>
  <c r="L292" i="1" s="1"/>
  <c r="N292" i="1" s="1"/>
  <c r="R291" i="1"/>
  <c r="K291" i="1"/>
  <c r="L291" i="1" s="1"/>
  <c r="N291" i="1" s="1"/>
  <c r="R287" i="1"/>
  <c r="K287" i="1"/>
  <c r="L287" i="1" s="1"/>
  <c r="N287" i="1" s="1"/>
  <c r="R288" i="1"/>
  <c r="K288" i="1"/>
  <c r="L288" i="1" s="1"/>
  <c r="R282" i="1"/>
  <c r="K282" i="1"/>
  <c r="L282" i="1" s="1"/>
  <c r="N282" i="1" s="1"/>
  <c r="R286" i="1"/>
  <c r="K286" i="1"/>
  <c r="L286" i="1" s="1"/>
  <c r="N286" i="1" s="1"/>
  <c r="R285" i="1"/>
  <c r="K285" i="1"/>
  <c r="L285" i="1" s="1"/>
  <c r="R284" i="1"/>
  <c r="K284" i="1"/>
  <c r="L284" i="1" s="1"/>
  <c r="R283" i="1"/>
  <c r="K283" i="1"/>
  <c r="L283" i="1" s="1"/>
  <c r="N283" i="1" s="1"/>
  <c r="R279" i="1"/>
  <c r="K279" i="1"/>
  <c r="L279" i="1" s="1"/>
  <c r="R281" i="1"/>
  <c r="K281" i="1"/>
  <c r="L281" i="1" s="1"/>
  <c r="R280" i="1"/>
  <c r="K280" i="1"/>
  <c r="L280" i="1" s="1"/>
  <c r="N280" i="1" s="1"/>
  <c r="R275" i="1"/>
  <c r="K275" i="1"/>
  <c r="L275" i="1" s="1"/>
  <c r="N275" i="1" s="1"/>
  <c r="R278" i="1"/>
  <c r="K278" i="1"/>
  <c r="L278" i="1" s="1"/>
  <c r="N278" i="1" s="1"/>
  <c r="R277" i="1"/>
  <c r="K277" i="1"/>
  <c r="L277" i="1" s="1"/>
  <c r="R276" i="1"/>
  <c r="K276" i="1"/>
  <c r="L276" i="1" s="1"/>
  <c r="R272" i="1"/>
  <c r="K272" i="1"/>
  <c r="L272" i="1" s="1"/>
  <c r="R274" i="1"/>
  <c r="K274" i="1"/>
  <c r="L274" i="1" s="1"/>
  <c r="R273" i="1"/>
  <c r="K273" i="1"/>
  <c r="L273" i="1" s="1"/>
  <c r="N273" i="1" s="1"/>
  <c r="R263" i="1"/>
  <c r="K263" i="1"/>
  <c r="L263" i="1" s="1"/>
  <c r="R271" i="1"/>
  <c r="K271" i="1"/>
  <c r="L271" i="1" s="1"/>
  <c r="R270" i="1"/>
  <c r="K270" i="1"/>
  <c r="L270" i="1" s="1"/>
  <c r="N270" i="1" s="1"/>
  <c r="R269" i="1"/>
  <c r="K269" i="1"/>
  <c r="L269" i="1" s="1"/>
  <c r="N269" i="1" s="1"/>
  <c r="R268" i="1"/>
  <c r="K268" i="1"/>
  <c r="L268" i="1" s="1"/>
  <c r="N268" i="1" s="1"/>
  <c r="R267" i="1"/>
  <c r="K267" i="1"/>
  <c r="L267" i="1" s="1"/>
  <c r="N267" i="1" s="1"/>
  <c r="R266" i="1"/>
  <c r="K266" i="1"/>
  <c r="L266" i="1" s="1"/>
  <c r="N266" i="1" s="1"/>
  <c r="R265" i="1"/>
  <c r="K265" i="1"/>
  <c r="L265" i="1" s="1"/>
  <c r="N265" i="1" s="1"/>
  <c r="R264" i="1"/>
  <c r="K264" i="1"/>
  <c r="L264" i="1" s="1"/>
  <c r="R262" i="1"/>
  <c r="S262" i="1" s="1"/>
  <c r="K262" i="1"/>
  <c r="L262" i="1" s="1"/>
  <c r="R259" i="1"/>
  <c r="K259" i="1"/>
  <c r="L259" i="1" s="1"/>
  <c r="R261" i="1"/>
  <c r="K261" i="1"/>
  <c r="L261" i="1" s="1"/>
  <c r="R260" i="1"/>
  <c r="K260" i="1"/>
  <c r="L260" i="1" s="1"/>
  <c r="N260" i="1" s="1"/>
  <c r="R251" i="1"/>
  <c r="K251" i="1"/>
  <c r="L251" i="1" s="1"/>
  <c r="N251" i="1" s="1"/>
  <c r="R258" i="1"/>
  <c r="K258" i="1"/>
  <c r="L258" i="1" s="1"/>
  <c r="N258" i="1" s="1"/>
  <c r="R257" i="1"/>
  <c r="K257" i="1"/>
  <c r="L257" i="1" s="1"/>
  <c r="R256" i="1"/>
  <c r="K256" i="1"/>
  <c r="L256" i="1" s="1"/>
  <c r="R255" i="1"/>
  <c r="K255" i="1"/>
  <c r="L255" i="1" s="1"/>
  <c r="N255" i="1" s="1"/>
  <c r="R254" i="1"/>
  <c r="K254" i="1"/>
  <c r="L254" i="1" s="1"/>
  <c r="R253" i="1"/>
  <c r="K253" i="1"/>
  <c r="L253" i="1" s="1"/>
  <c r="N253" i="1" s="1"/>
  <c r="R252" i="1"/>
  <c r="K252" i="1"/>
  <c r="L252" i="1" s="1"/>
  <c r="N252" i="1" s="1"/>
  <c r="R249" i="1"/>
  <c r="K249" i="1"/>
  <c r="L249" i="1" s="1"/>
  <c r="N249" i="1" s="1"/>
  <c r="R250" i="1"/>
  <c r="K250" i="1"/>
  <c r="L250" i="1" s="1"/>
  <c r="N250" i="1" s="1"/>
  <c r="R247" i="1"/>
  <c r="K247" i="1"/>
  <c r="L247" i="1" s="1"/>
  <c r="R248" i="1"/>
  <c r="K248" i="1"/>
  <c r="L248" i="1" s="1"/>
  <c r="R243" i="1"/>
  <c r="K243" i="1"/>
  <c r="L243" i="1" s="1"/>
  <c r="R246" i="1"/>
  <c r="K246" i="1"/>
  <c r="L246" i="1" s="1"/>
  <c r="R245" i="1"/>
  <c r="K245" i="1"/>
  <c r="L245" i="1" s="1"/>
  <c r="N245" i="1" s="1"/>
  <c r="R244" i="1"/>
  <c r="K244" i="1"/>
  <c r="L244" i="1" s="1"/>
  <c r="N244" i="1" s="1"/>
  <c r="R240" i="1"/>
  <c r="K240" i="1"/>
  <c r="L240" i="1" s="1"/>
  <c r="R242" i="1"/>
  <c r="K242" i="1"/>
  <c r="L242" i="1" s="1"/>
  <c r="R241" i="1"/>
  <c r="K241" i="1"/>
  <c r="L241" i="1" s="1"/>
  <c r="N241" i="1" s="1"/>
  <c r="R238" i="1"/>
  <c r="L238" i="1"/>
  <c r="R239" i="1"/>
  <c r="K239" i="1"/>
  <c r="L239" i="1" s="1"/>
  <c r="R237" i="1"/>
  <c r="K237" i="1"/>
  <c r="L237" i="1" s="1"/>
  <c r="R219" i="1"/>
  <c r="K219" i="1"/>
  <c r="L219" i="1" s="1"/>
  <c r="R236" i="1"/>
  <c r="K236" i="1"/>
  <c r="L236" i="1" s="1"/>
  <c r="R235" i="1"/>
  <c r="K235" i="1"/>
  <c r="L235" i="1" s="1"/>
  <c r="R234" i="1"/>
  <c r="K234" i="1"/>
  <c r="L234" i="1" s="1"/>
  <c r="N234" i="1" s="1"/>
  <c r="R233" i="1"/>
  <c r="K233" i="1"/>
  <c r="L233" i="1" s="1"/>
  <c r="R232" i="1"/>
  <c r="K232" i="1"/>
  <c r="L232" i="1" s="1"/>
  <c r="R231" i="1"/>
  <c r="K231" i="1"/>
  <c r="L231" i="1" s="1"/>
  <c r="R230" i="1"/>
  <c r="K230" i="1"/>
  <c r="L230" i="1" s="1"/>
  <c r="N230" i="1" s="1"/>
  <c r="R229" i="1"/>
  <c r="K229" i="1"/>
  <c r="L229" i="1" s="1"/>
  <c r="R228" i="1"/>
  <c r="K228" i="1"/>
  <c r="L228" i="1" s="1"/>
  <c r="N228" i="1" s="1"/>
  <c r="R227" i="1"/>
  <c r="K227" i="1"/>
  <c r="L227" i="1" s="1"/>
  <c r="R226" i="1"/>
  <c r="K226" i="1"/>
  <c r="L226" i="1" s="1"/>
  <c r="N226" i="1" s="1"/>
  <c r="R225" i="1"/>
  <c r="K225" i="1"/>
  <c r="L225" i="1" s="1"/>
  <c r="N225" i="1" s="1"/>
  <c r="R224" i="1"/>
  <c r="K224" i="1"/>
  <c r="L224" i="1" s="1"/>
  <c r="N224" i="1" s="1"/>
  <c r="R223" i="1"/>
  <c r="K223" i="1"/>
  <c r="L223" i="1" s="1"/>
  <c r="N223" i="1" s="1"/>
  <c r="R222" i="1"/>
  <c r="K222" i="1"/>
  <c r="L222" i="1" s="1"/>
  <c r="N222" i="1" s="1"/>
  <c r="R221" i="1"/>
  <c r="K221" i="1"/>
  <c r="L221" i="1" s="1"/>
  <c r="N221" i="1" s="1"/>
  <c r="R220" i="1"/>
  <c r="K220" i="1"/>
  <c r="L220" i="1" s="1"/>
  <c r="N220" i="1" s="1"/>
  <c r="R215" i="1"/>
  <c r="K215" i="1"/>
  <c r="L215" i="1" s="1"/>
  <c r="R218" i="1"/>
  <c r="K218" i="1"/>
  <c r="L218" i="1" s="1"/>
  <c r="R217" i="1"/>
  <c r="K217" i="1"/>
  <c r="L217" i="1" s="1"/>
  <c r="R216" i="1"/>
  <c r="K216" i="1"/>
  <c r="L216" i="1" s="1"/>
  <c r="N216" i="1" s="1"/>
  <c r="R213" i="1"/>
  <c r="K213" i="1"/>
  <c r="L213" i="1" s="1"/>
  <c r="N213" i="1" s="1"/>
  <c r="R214" i="1"/>
  <c r="K214" i="1"/>
  <c r="L214" i="1" s="1"/>
  <c r="R208" i="1"/>
  <c r="K208" i="1"/>
  <c r="L208" i="1" s="1"/>
  <c r="R212" i="1"/>
  <c r="K212" i="1"/>
  <c r="L212" i="1" s="1"/>
  <c r="R211" i="1"/>
  <c r="K211" i="1"/>
  <c r="L211" i="1" s="1"/>
  <c r="R210" i="1"/>
  <c r="K210" i="1"/>
  <c r="L210" i="1" s="1"/>
  <c r="R209" i="1"/>
  <c r="K209" i="1"/>
  <c r="L209" i="1" s="1"/>
  <c r="N209" i="1" s="1"/>
  <c r="R200" i="1"/>
  <c r="K200" i="1"/>
  <c r="L200" i="1" s="1"/>
  <c r="N200" i="1" s="1"/>
  <c r="R207" i="1"/>
  <c r="K207" i="1"/>
  <c r="L207" i="1" s="1"/>
  <c r="N207" i="1" s="1"/>
  <c r="R206" i="1"/>
  <c r="K206" i="1"/>
  <c r="L206" i="1" s="1"/>
  <c r="R205" i="1"/>
  <c r="K205" i="1"/>
  <c r="L205" i="1" s="1"/>
  <c r="N205" i="1" s="1"/>
  <c r="R204" i="1"/>
  <c r="K204" i="1"/>
  <c r="L204" i="1" s="1"/>
  <c r="N204" i="1" s="1"/>
  <c r="R203" i="1"/>
  <c r="K203" i="1"/>
  <c r="L203" i="1" s="1"/>
  <c r="N203" i="1" s="1"/>
  <c r="R202" i="1"/>
  <c r="K202" i="1"/>
  <c r="L202" i="1" s="1"/>
  <c r="R201" i="1"/>
  <c r="K201" i="1"/>
  <c r="L201" i="1" s="1"/>
  <c r="R194" i="1"/>
  <c r="K194" i="1"/>
  <c r="N194" i="1" s="1"/>
  <c r="R199" i="1"/>
  <c r="K199" i="1"/>
  <c r="L199" i="1" s="1"/>
  <c r="R198" i="1"/>
  <c r="K198" i="1"/>
  <c r="L198" i="1" s="1"/>
  <c r="R197" i="1"/>
  <c r="K197" i="1"/>
  <c r="L197" i="1" s="1"/>
  <c r="R196" i="1"/>
  <c r="K196" i="1"/>
  <c r="L196" i="1" s="1"/>
  <c r="N196" i="1" s="1"/>
  <c r="R195" i="1"/>
  <c r="K195" i="1"/>
  <c r="L195" i="1" s="1"/>
  <c r="N195" i="1" s="1"/>
  <c r="R193" i="1"/>
  <c r="S193" i="1" s="1"/>
  <c r="K193" i="1"/>
  <c r="L193" i="1" s="1"/>
  <c r="N193" i="1" s="1"/>
  <c r="P193" i="1" s="1"/>
  <c r="U193" i="1" s="1"/>
  <c r="R192" i="1"/>
  <c r="S192" i="1" s="1"/>
  <c r="K192" i="1"/>
  <c r="L192" i="1" s="1"/>
  <c r="R191" i="1"/>
  <c r="S191" i="1" s="1"/>
  <c r="K191" i="1"/>
  <c r="L191" i="1" s="1"/>
  <c r="R187" i="1"/>
  <c r="K187" i="1"/>
  <c r="L187" i="1" s="1"/>
  <c r="R190" i="1"/>
  <c r="K190" i="1"/>
  <c r="L190" i="1" s="1"/>
  <c r="R189" i="1"/>
  <c r="K189" i="1"/>
  <c r="L189" i="1" s="1"/>
  <c r="N189" i="1" s="1"/>
  <c r="R188" i="1"/>
  <c r="K188" i="1"/>
  <c r="L188" i="1" s="1"/>
  <c r="R182" i="1"/>
  <c r="K182" i="1"/>
  <c r="L182" i="1" s="1"/>
  <c r="R186" i="1"/>
  <c r="K186" i="1"/>
  <c r="L186" i="1" s="1"/>
  <c r="R185" i="1"/>
  <c r="K185" i="1"/>
  <c r="L185" i="1" s="1"/>
  <c r="R184" i="1"/>
  <c r="K184" i="1"/>
  <c r="L184" i="1" s="1"/>
  <c r="N184" i="1" s="1"/>
  <c r="R183" i="1"/>
  <c r="K183" i="1"/>
  <c r="L183" i="1" s="1"/>
  <c r="N183" i="1" s="1"/>
  <c r="R181" i="1"/>
  <c r="K181" i="1"/>
  <c r="L181" i="1" s="1"/>
  <c r="R464" i="1"/>
  <c r="K464" i="1"/>
  <c r="L464" i="1" s="1"/>
  <c r="R179" i="1"/>
  <c r="K179" i="1"/>
  <c r="L179" i="1" s="1"/>
  <c r="R177" i="1"/>
  <c r="K177" i="1"/>
  <c r="L177" i="1" s="1"/>
  <c r="R178" i="1"/>
  <c r="K178" i="1"/>
  <c r="L178" i="1" s="1"/>
  <c r="R176" i="1"/>
  <c r="S176" i="1" s="1"/>
  <c r="K176" i="1"/>
  <c r="L176" i="1" s="1"/>
  <c r="R175" i="1"/>
  <c r="S175" i="1" s="1"/>
  <c r="K175" i="1"/>
  <c r="L175" i="1" s="1"/>
  <c r="R174" i="1"/>
  <c r="S174" i="1" s="1"/>
  <c r="K174" i="1"/>
  <c r="L174" i="1" s="1"/>
  <c r="N174" i="1" s="1"/>
  <c r="P174" i="1" s="1"/>
  <c r="U174" i="1" s="1"/>
  <c r="R173" i="1"/>
  <c r="S173" i="1" s="1"/>
  <c r="K173" i="1"/>
  <c r="L173" i="1" s="1"/>
  <c r="N173" i="1" s="1"/>
  <c r="P173" i="1" s="1"/>
  <c r="U173" i="1" s="1"/>
  <c r="R172" i="1"/>
  <c r="S172" i="1" s="1"/>
  <c r="L172" i="1"/>
  <c r="N172" i="1" s="1"/>
  <c r="P172" i="1" s="1"/>
  <c r="U172" i="1" s="1"/>
  <c r="R169" i="1"/>
  <c r="K169" i="1"/>
  <c r="L169" i="1" s="1"/>
  <c r="N169" i="1" s="1"/>
  <c r="R171" i="1"/>
  <c r="K171" i="1"/>
  <c r="L171" i="1" s="1"/>
  <c r="N171" i="1" s="1"/>
  <c r="R170" i="1"/>
  <c r="K170" i="1"/>
  <c r="L170" i="1" s="1"/>
  <c r="N170" i="1" s="1"/>
  <c r="R168" i="1"/>
  <c r="K168" i="1"/>
  <c r="L168" i="1" s="1"/>
  <c r="R156" i="1"/>
  <c r="K156" i="1"/>
  <c r="L156" i="1" s="1"/>
  <c r="N156" i="1" s="1"/>
  <c r="R166" i="1"/>
  <c r="S166" i="1" s="1"/>
  <c r="K166" i="1"/>
  <c r="L166" i="1" s="1"/>
  <c r="R165" i="1"/>
  <c r="K165" i="1"/>
  <c r="L165" i="1" s="1"/>
  <c r="R164" i="1"/>
  <c r="K164" i="1"/>
  <c r="L164" i="1" s="1"/>
  <c r="R163" i="1"/>
  <c r="K163" i="1"/>
  <c r="L163" i="1" s="1"/>
  <c r="N163" i="1" s="1"/>
  <c r="R162" i="1"/>
  <c r="K162" i="1"/>
  <c r="L162" i="1" s="1"/>
  <c r="R161" i="1"/>
  <c r="K161" i="1"/>
  <c r="L161" i="1" s="1"/>
  <c r="R160" i="1"/>
  <c r="K160" i="1"/>
  <c r="L160" i="1" s="1"/>
  <c r="R159" i="1"/>
  <c r="K159" i="1"/>
  <c r="L159" i="1" s="1"/>
  <c r="N159" i="1" s="1"/>
  <c r="R158" i="1"/>
  <c r="K158" i="1"/>
  <c r="L158" i="1" s="1"/>
  <c r="N158" i="1" s="1"/>
  <c r="R157" i="1"/>
  <c r="K157" i="1"/>
  <c r="L157" i="1" s="1"/>
  <c r="N157" i="1" s="1"/>
  <c r="R154" i="1"/>
  <c r="K154" i="1"/>
  <c r="L154" i="1" s="1"/>
  <c r="R155" i="1"/>
  <c r="K155" i="1"/>
  <c r="L155" i="1" s="1"/>
  <c r="R151" i="1"/>
  <c r="K151" i="1"/>
  <c r="L151" i="1" s="1"/>
  <c r="R153" i="1"/>
  <c r="K153" i="1"/>
  <c r="L153" i="1" s="1"/>
  <c r="R152" i="1"/>
  <c r="K152" i="1"/>
  <c r="L152" i="1" s="1"/>
  <c r="R148" i="1"/>
  <c r="K148" i="1"/>
  <c r="L148" i="1" s="1"/>
  <c r="N148" i="1" s="1"/>
  <c r="R150" i="1"/>
  <c r="K150" i="1"/>
  <c r="L150" i="1" s="1"/>
  <c r="N150" i="1" s="1"/>
  <c r="R149" i="1"/>
  <c r="K149" i="1"/>
  <c r="L149" i="1" s="1"/>
  <c r="R147" i="1"/>
  <c r="S147" i="1" s="1"/>
  <c r="K147" i="1"/>
  <c r="L147" i="1" s="1"/>
  <c r="R145" i="1"/>
  <c r="S145" i="1" s="1"/>
  <c r="K145" i="1"/>
  <c r="L145" i="1" s="1"/>
  <c r="R146" i="1"/>
  <c r="K146" i="1"/>
  <c r="L146" i="1" s="1"/>
  <c r="R137" i="1"/>
  <c r="K137" i="1"/>
  <c r="L137" i="1" s="1"/>
  <c r="N137" i="1" s="1"/>
  <c r="R144" i="1"/>
  <c r="K144" i="1"/>
  <c r="L144" i="1" s="1"/>
  <c r="R143" i="1"/>
  <c r="K143" i="1"/>
  <c r="L143" i="1" s="1"/>
  <c r="R142" i="1"/>
  <c r="K142" i="1"/>
  <c r="L142" i="1" s="1"/>
  <c r="N142" i="1" s="1"/>
  <c r="R141" i="1"/>
  <c r="K141" i="1"/>
  <c r="L141" i="1" s="1"/>
  <c r="N141" i="1" s="1"/>
  <c r="R140" i="1"/>
  <c r="K140" i="1"/>
  <c r="L140" i="1" s="1"/>
  <c r="N140" i="1" s="1"/>
  <c r="R139" i="1"/>
  <c r="K139" i="1"/>
  <c r="L139" i="1" s="1"/>
  <c r="N139" i="1" s="1"/>
  <c r="R138" i="1"/>
  <c r="K138" i="1"/>
  <c r="L138" i="1" s="1"/>
  <c r="N138" i="1" s="1"/>
  <c r="R131" i="1"/>
  <c r="K131" i="1"/>
  <c r="L131" i="1" s="1"/>
  <c r="R136" i="1"/>
  <c r="K136" i="1"/>
  <c r="L136" i="1" s="1"/>
  <c r="N136" i="1" s="1"/>
  <c r="R135" i="1"/>
  <c r="K135" i="1"/>
  <c r="L135" i="1" s="1"/>
  <c r="R134" i="1"/>
  <c r="K134" i="1"/>
  <c r="L134" i="1" s="1"/>
  <c r="R133" i="1"/>
  <c r="K133" i="1"/>
  <c r="L133" i="1" s="1"/>
  <c r="R132" i="1"/>
  <c r="K132" i="1"/>
  <c r="L132" i="1" s="1"/>
  <c r="R127" i="1"/>
  <c r="K127" i="1"/>
  <c r="L127" i="1" s="1"/>
  <c r="R130" i="1"/>
  <c r="K130" i="1"/>
  <c r="L130" i="1" s="1"/>
  <c r="R129" i="1"/>
  <c r="K129" i="1"/>
  <c r="L129" i="1" s="1"/>
  <c r="R128" i="1"/>
  <c r="K128" i="1"/>
  <c r="L128" i="1" s="1"/>
  <c r="N128" i="1" s="1"/>
  <c r="R126" i="1"/>
  <c r="S126" i="1" s="1"/>
  <c r="K126" i="1"/>
  <c r="L126" i="1" s="1"/>
  <c r="R124" i="1"/>
  <c r="K124" i="1"/>
  <c r="L124" i="1" s="1"/>
  <c r="N124" i="1" s="1"/>
  <c r="R125" i="1"/>
  <c r="K125" i="1"/>
  <c r="L125" i="1" s="1"/>
  <c r="R122" i="1"/>
  <c r="K122" i="1"/>
  <c r="L122" i="1" s="1"/>
  <c r="R123" i="1"/>
  <c r="K123" i="1"/>
  <c r="L123" i="1" s="1"/>
  <c r="N123" i="1" s="1"/>
  <c r="R119" i="1"/>
  <c r="K119" i="1"/>
  <c r="L119" i="1" s="1"/>
  <c r="R121" i="1"/>
  <c r="K121" i="1"/>
  <c r="L121" i="1" s="1"/>
  <c r="R120" i="1"/>
  <c r="K120" i="1"/>
  <c r="L120" i="1" s="1"/>
  <c r="R116" i="1"/>
  <c r="K116" i="1"/>
  <c r="L116" i="1" s="1"/>
  <c r="R118" i="1"/>
  <c r="K118" i="1"/>
  <c r="L118" i="1" s="1"/>
  <c r="R117" i="1"/>
  <c r="K117" i="1"/>
  <c r="L117" i="1" s="1"/>
  <c r="N117" i="1" s="1"/>
  <c r="R114" i="1"/>
  <c r="K114" i="1"/>
  <c r="L114" i="1" s="1"/>
  <c r="N114" i="1" s="1"/>
  <c r="R115" i="1"/>
  <c r="K115" i="1"/>
  <c r="L115" i="1" s="1"/>
  <c r="N115" i="1" s="1"/>
  <c r="R110" i="1"/>
  <c r="K110" i="1"/>
  <c r="L110" i="1" s="1"/>
  <c r="R113" i="1"/>
  <c r="K113" i="1"/>
  <c r="L113" i="1" s="1"/>
  <c r="N113" i="1" s="1"/>
  <c r="R112" i="1"/>
  <c r="K112" i="1"/>
  <c r="L112" i="1" s="1"/>
  <c r="R111" i="1"/>
  <c r="K111" i="1"/>
  <c r="L111" i="1" s="1"/>
  <c r="N111" i="1" s="1"/>
  <c r="R107" i="1"/>
  <c r="K107" i="1"/>
  <c r="L107" i="1" s="1"/>
  <c r="R109" i="1"/>
  <c r="K109" i="1"/>
  <c r="L109" i="1" s="1"/>
  <c r="R108" i="1"/>
  <c r="K108" i="1"/>
  <c r="L108" i="1" s="1"/>
  <c r="N108" i="1" s="1"/>
  <c r="R103" i="1"/>
  <c r="K103" i="1"/>
  <c r="L103" i="1" s="1"/>
  <c r="R106" i="1"/>
  <c r="K106" i="1"/>
  <c r="L106" i="1" s="1"/>
  <c r="N106" i="1" s="1"/>
  <c r="R105" i="1"/>
  <c r="K105" i="1"/>
  <c r="L105" i="1" s="1"/>
  <c r="N105" i="1" s="1"/>
  <c r="R104" i="1"/>
  <c r="K104" i="1"/>
  <c r="L104" i="1" s="1"/>
  <c r="R100" i="1"/>
  <c r="K100" i="1"/>
  <c r="L100" i="1" s="1"/>
  <c r="R102" i="1"/>
  <c r="K102" i="1"/>
  <c r="L102" i="1" s="1"/>
  <c r="N102" i="1" s="1"/>
  <c r="R101" i="1"/>
  <c r="K101" i="1"/>
  <c r="L101" i="1" s="1"/>
  <c r="N101" i="1" s="1"/>
  <c r="R99" i="1"/>
  <c r="S99" i="1" s="1"/>
  <c r="K99" i="1"/>
  <c r="L99" i="1" s="1"/>
  <c r="N99" i="1" s="1"/>
  <c r="P99" i="1" s="1"/>
  <c r="U99" i="1" s="1"/>
  <c r="R97" i="1"/>
  <c r="K97" i="1"/>
  <c r="L97" i="1" s="1"/>
  <c r="R98" i="1"/>
  <c r="K98" i="1"/>
  <c r="L98" i="1" s="1"/>
  <c r="R94" i="1"/>
  <c r="K94" i="1"/>
  <c r="L94" i="1" s="1"/>
  <c r="R96" i="1"/>
  <c r="K96" i="1"/>
  <c r="L96" i="1" s="1"/>
  <c r="N96" i="1" s="1"/>
  <c r="R95" i="1"/>
  <c r="K95" i="1"/>
  <c r="L95" i="1" s="1"/>
  <c r="N95" i="1" s="1"/>
  <c r="R87" i="1"/>
  <c r="K87" i="1"/>
  <c r="L87" i="1" s="1"/>
  <c r="N87" i="1" s="1"/>
  <c r="R93" i="1"/>
  <c r="K93" i="1"/>
  <c r="L93" i="1" s="1"/>
  <c r="N93" i="1" s="1"/>
  <c r="R92" i="1"/>
  <c r="K92" i="1"/>
  <c r="L92" i="1" s="1"/>
  <c r="N92" i="1" s="1"/>
  <c r="R91" i="1"/>
  <c r="K91" i="1"/>
  <c r="L91" i="1" s="1"/>
  <c r="N91" i="1" s="1"/>
  <c r="R90" i="1"/>
  <c r="K90" i="1"/>
  <c r="L90" i="1" s="1"/>
  <c r="N90" i="1" s="1"/>
  <c r="R89" i="1"/>
  <c r="K89" i="1"/>
  <c r="L89" i="1" s="1"/>
  <c r="N89" i="1" s="1"/>
  <c r="R88" i="1"/>
  <c r="K88" i="1"/>
  <c r="L88" i="1" s="1"/>
  <c r="N88" i="1" s="1"/>
  <c r="R85" i="1"/>
  <c r="K85" i="1"/>
  <c r="L85" i="1" s="1"/>
  <c r="R86" i="1"/>
  <c r="K86" i="1"/>
  <c r="L86" i="1" s="1"/>
  <c r="N86" i="1" s="1"/>
  <c r="R84" i="1"/>
  <c r="S84" i="1" s="1"/>
  <c r="K84" i="1"/>
  <c r="L84" i="1" s="1"/>
  <c r="N84" i="1" s="1"/>
  <c r="P84" i="1" s="1"/>
  <c r="U84" i="1" s="1"/>
  <c r="R82" i="1"/>
  <c r="K82" i="1"/>
  <c r="L82" i="1" s="1"/>
  <c r="N82" i="1" s="1"/>
  <c r="R83" i="1"/>
  <c r="K83" i="1"/>
  <c r="L83" i="1" s="1"/>
  <c r="R81" i="1"/>
  <c r="S81" i="1" s="1"/>
  <c r="K81" i="1"/>
  <c r="L81" i="1" s="1"/>
  <c r="R80" i="1"/>
  <c r="S80" i="1" s="1"/>
  <c r="K80" i="1"/>
  <c r="L80" i="1" s="1"/>
  <c r="R74" i="1"/>
  <c r="K74" i="1"/>
  <c r="L74" i="1" s="1"/>
  <c r="R79" i="1"/>
  <c r="K79" i="1"/>
  <c r="L79" i="1" s="1"/>
  <c r="R78" i="1"/>
  <c r="K78" i="1"/>
  <c r="L78" i="1" s="1"/>
  <c r="R77" i="1"/>
  <c r="K77" i="1"/>
  <c r="L77" i="1" s="1"/>
  <c r="R76" i="1"/>
  <c r="K76" i="1"/>
  <c r="L76" i="1" s="1"/>
  <c r="R75" i="1"/>
  <c r="K75" i="1"/>
  <c r="L75" i="1" s="1"/>
  <c r="R71" i="1"/>
  <c r="K71" i="1"/>
  <c r="L71" i="1" s="1"/>
  <c r="N71" i="1" s="1"/>
  <c r="R73" i="1"/>
  <c r="K73" i="1"/>
  <c r="L73" i="1" s="1"/>
  <c r="N73" i="1" s="1"/>
  <c r="R72" i="1"/>
  <c r="K72" i="1"/>
  <c r="L72" i="1" s="1"/>
  <c r="N72" i="1" s="1"/>
  <c r="R68" i="1"/>
  <c r="K68" i="1"/>
  <c r="L68" i="1" s="1"/>
  <c r="R70" i="1"/>
  <c r="K70" i="1"/>
  <c r="L70" i="1" s="1"/>
  <c r="N70" i="1" s="1"/>
  <c r="R69" i="1"/>
  <c r="K69" i="1"/>
  <c r="L69" i="1" s="1"/>
  <c r="N69" i="1" s="1"/>
  <c r="R67" i="1"/>
  <c r="S67" i="1" s="1"/>
  <c r="K67" i="1"/>
  <c r="L67" i="1" s="1"/>
  <c r="R60" i="1"/>
  <c r="K60" i="1"/>
  <c r="L60" i="1" s="1"/>
  <c r="R66" i="1"/>
  <c r="K66" i="1"/>
  <c r="L66" i="1" s="1"/>
  <c r="R65" i="1"/>
  <c r="K65" i="1"/>
  <c r="L65" i="1" s="1"/>
  <c r="R64" i="1"/>
  <c r="K64" i="1"/>
  <c r="L64" i="1" s="1"/>
  <c r="N64" i="1" s="1"/>
  <c r="R63" i="1"/>
  <c r="K63" i="1"/>
  <c r="L63" i="1" s="1"/>
  <c r="R62" i="1"/>
  <c r="K62" i="1"/>
  <c r="L62" i="1" s="1"/>
  <c r="N62" i="1" s="1"/>
  <c r="R61" i="1"/>
  <c r="K61" i="1"/>
  <c r="L61" i="1" s="1"/>
  <c r="N61" i="1" s="1"/>
  <c r="R59" i="1"/>
  <c r="S59" i="1" s="1"/>
  <c r="K59" i="1"/>
  <c r="L59" i="1" s="1"/>
  <c r="R58" i="1"/>
  <c r="S58" i="1" s="1"/>
  <c r="K58" i="1"/>
  <c r="L58" i="1" s="1"/>
  <c r="R54" i="1"/>
  <c r="K54" i="1"/>
  <c r="L54" i="1" s="1"/>
  <c r="R57" i="1"/>
  <c r="K57" i="1"/>
  <c r="L57" i="1" s="1"/>
  <c r="R56" i="1"/>
  <c r="K56" i="1"/>
  <c r="L56" i="1" s="1"/>
  <c r="N56" i="1" s="1"/>
  <c r="R55" i="1"/>
  <c r="K55" i="1"/>
  <c r="L55" i="1" s="1"/>
  <c r="N55" i="1" s="1"/>
  <c r="R51" i="1"/>
  <c r="K51" i="1"/>
  <c r="L51" i="1" s="1"/>
  <c r="R53" i="1"/>
  <c r="K53" i="1"/>
  <c r="L53" i="1" s="1"/>
  <c r="R52" i="1"/>
  <c r="K52" i="1"/>
  <c r="L52" i="1" s="1"/>
  <c r="R42" i="1"/>
  <c r="K42" i="1"/>
  <c r="L42" i="1" s="1"/>
  <c r="R50" i="1"/>
  <c r="K50" i="1"/>
  <c r="L50" i="1" s="1"/>
  <c r="R49" i="1"/>
  <c r="K49" i="1"/>
  <c r="L49" i="1" s="1"/>
  <c r="N49" i="1" s="1"/>
  <c r="R48" i="1"/>
  <c r="K48" i="1"/>
  <c r="L48" i="1" s="1"/>
  <c r="R47" i="1"/>
  <c r="K47" i="1"/>
  <c r="L47" i="1" s="1"/>
  <c r="R46" i="1"/>
  <c r="K46" i="1"/>
  <c r="L46" i="1" s="1"/>
  <c r="R45" i="1"/>
  <c r="K45" i="1"/>
  <c r="L45" i="1" s="1"/>
  <c r="N45" i="1" s="1"/>
  <c r="R44" i="1"/>
  <c r="K44" i="1"/>
  <c r="L44" i="1" s="1"/>
  <c r="R43" i="1"/>
  <c r="K43" i="1"/>
  <c r="L43" i="1" s="1"/>
  <c r="N43" i="1" s="1"/>
  <c r="R40" i="1"/>
  <c r="K40" i="1"/>
  <c r="L40" i="1" s="1"/>
  <c r="R41" i="1"/>
  <c r="K41" i="1"/>
  <c r="L41" i="1" s="1"/>
  <c r="N41" i="1" s="1"/>
  <c r="R37" i="1"/>
  <c r="K37" i="1"/>
  <c r="L37" i="1" s="1"/>
  <c r="N37" i="1" s="1"/>
  <c r="R39" i="1"/>
  <c r="K39" i="1"/>
  <c r="L39" i="1" s="1"/>
  <c r="N39" i="1" s="1"/>
  <c r="R38" i="1"/>
  <c r="K38" i="1"/>
  <c r="L38" i="1" s="1"/>
  <c r="N38" i="1" s="1"/>
  <c r="R36" i="1"/>
  <c r="S36" i="1" s="1"/>
  <c r="K36" i="1"/>
  <c r="L36" i="1" s="1"/>
  <c r="R34" i="1"/>
  <c r="K34" i="1"/>
  <c r="L34" i="1" s="1"/>
  <c r="R35" i="1"/>
  <c r="K35" i="1"/>
  <c r="L35" i="1" s="1"/>
  <c r="R33" i="1"/>
  <c r="S33" i="1" s="1"/>
  <c r="K33" i="1"/>
  <c r="L33" i="1" s="1"/>
  <c r="R31" i="1"/>
  <c r="K31" i="1"/>
  <c r="L31" i="1" s="1"/>
  <c r="N31" i="1" s="1"/>
  <c r="R32" i="1"/>
  <c r="K32" i="1"/>
  <c r="L32" i="1" s="1"/>
  <c r="N32" i="1" s="1"/>
  <c r="R30" i="1"/>
  <c r="S30" i="1" s="1"/>
  <c r="K30" i="1"/>
  <c r="L30" i="1" s="1"/>
  <c r="R28" i="1"/>
  <c r="K28" i="1"/>
  <c r="L28" i="1" s="1"/>
  <c r="R29" i="1"/>
  <c r="K29" i="1"/>
  <c r="L29" i="1" s="1"/>
  <c r="R25" i="1"/>
  <c r="K25" i="1"/>
  <c r="L25" i="1" s="1"/>
  <c r="N25" i="1" s="1"/>
  <c r="R27" i="1"/>
  <c r="K27" i="1"/>
  <c r="L27" i="1" s="1"/>
  <c r="N27" i="1" s="1"/>
  <c r="R26" i="1"/>
  <c r="K26" i="1"/>
  <c r="L26" i="1" s="1"/>
  <c r="N26" i="1" s="1"/>
  <c r="R24" i="1"/>
  <c r="S24" i="1" s="1"/>
  <c r="K24" i="1"/>
  <c r="L24" i="1" s="1"/>
  <c r="R23" i="1"/>
  <c r="S23" i="1" s="1"/>
  <c r="K23" i="1"/>
  <c r="L23" i="1" s="1"/>
  <c r="R22" i="1"/>
  <c r="K22" i="1"/>
  <c r="L22" i="1" s="1"/>
  <c r="N22" i="1" s="1"/>
  <c r="R21" i="1"/>
  <c r="K21" i="1"/>
  <c r="L21" i="1" s="1"/>
  <c r="R20" i="1"/>
  <c r="K20" i="1"/>
  <c r="L20" i="1" s="1"/>
  <c r="R17" i="1"/>
  <c r="S17" i="1" s="1"/>
  <c r="K17" i="1"/>
  <c r="L17" i="1" s="1"/>
  <c r="R14" i="1"/>
  <c r="K14" i="1"/>
  <c r="L14" i="1" s="1"/>
  <c r="R16" i="1"/>
  <c r="K16" i="1"/>
  <c r="L16" i="1" s="1"/>
  <c r="N16" i="1" s="1"/>
  <c r="R15" i="1"/>
  <c r="K15" i="1"/>
  <c r="L15" i="1" s="1"/>
  <c r="R11" i="1"/>
  <c r="K11" i="1"/>
  <c r="L11" i="1" s="1"/>
  <c r="N11" i="1" s="1"/>
  <c r="R13" i="1"/>
  <c r="K13" i="1"/>
  <c r="L13" i="1" s="1"/>
  <c r="R12" i="1"/>
  <c r="K12" i="1"/>
  <c r="L12" i="1" s="1"/>
  <c r="N12" i="1" s="1"/>
  <c r="R10" i="1"/>
  <c r="S10" i="1" s="1"/>
  <c r="K10" i="1"/>
  <c r="L10" i="1" s="1"/>
  <c r="N10" i="1" s="1"/>
  <c r="P10" i="1" s="1"/>
  <c r="U10" i="1" s="1"/>
  <c r="R6" i="1"/>
  <c r="K6" i="1"/>
  <c r="L6" i="1" s="1"/>
  <c r="R9" i="1"/>
  <c r="K9" i="1"/>
  <c r="L9" i="1" s="1"/>
  <c r="N9" i="1" s="1"/>
  <c r="R8" i="1"/>
  <c r="K8" i="1"/>
  <c r="L8" i="1" s="1"/>
  <c r="N8" i="1" s="1"/>
  <c r="R7" i="1"/>
  <c r="K7" i="1"/>
  <c r="L7" i="1" s="1"/>
  <c r="R2" i="1"/>
  <c r="K2" i="1"/>
  <c r="L2" i="1" s="1"/>
  <c r="N2" i="1" s="1"/>
  <c r="R5" i="1"/>
  <c r="K5" i="1"/>
  <c r="L5" i="1" s="1"/>
  <c r="R4" i="1"/>
  <c r="K4" i="1"/>
  <c r="L4" i="1" s="1"/>
  <c r="N4" i="1" s="1"/>
  <c r="R3" i="1"/>
  <c r="K3" i="1"/>
  <c r="L3" i="1" s="1"/>
  <c r="N3" i="1" s="1"/>
  <c r="S1281" i="1" l="1"/>
  <c r="R1993" i="1"/>
  <c r="M464" i="1"/>
  <c r="N464" i="1" s="1"/>
  <c r="M337" i="1"/>
  <c r="N337" i="1" s="1"/>
  <c r="M367" i="1"/>
  <c r="N367" i="1" s="1"/>
  <c r="M368" i="1"/>
  <c r="N368" i="1" s="1"/>
  <c r="M375" i="1"/>
  <c r="N375" i="1" s="1"/>
  <c r="M377" i="1"/>
  <c r="N377" i="1" s="1"/>
  <c r="M376" i="1"/>
  <c r="N376" i="1" s="1"/>
  <c r="M383" i="1"/>
  <c r="N383" i="1" s="1"/>
  <c r="M382" i="1"/>
  <c r="N382" i="1" s="1"/>
  <c r="M386" i="1"/>
  <c r="N386" i="1" s="1"/>
  <c r="M389" i="1"/>
  <c r="N389" i="1" s="1"/>
  <c r="M387" i="1"/>
  <c r="N387" i="1" s="1"/>
  <c r="M397" i="1"/>
  <c r="N397" i="1" s="1"/>
  <c r="M400" i="1"/>
  <c r="N400" i="1" s="1"/>
  <c r="P400" i="1" s="1"/>
  <c r="U400" i="1" s="1"/>
  <c r="M402" i="1"/>
  <c r="N402" i="1" s="1"/>
  <c r="P402" i="1" s="1"/>
  <c r="U402" i="1" s="1"/>
  <c r="M407" i="1"/>
  <c r="N407" i="1" s="1"/>
  <c r="M405" i="1"/>
  <c r="N405" i="1" s="1"/>
  <c r="M411" i="1"/>
  <c r="N411" i="1" s="1"/>
  <c r="M412" i="1"/>
  <c r="N412" i="1" s="1"/>
  <c r="M417" i="1"/>
  <c r="N417" i="1" s="1"/>
  <c r="M419" i="1"/>
  <c r="N419" i="1" s="1"/>
  <c r="M415" i="1"/>
  <c r="N415" i="1" s="1"/>
  <c r="M421" i="1"/>
  <c r="N421" i="1" s="1"/>
  <c r="M425" i="1"/>
  <c r="N425" i="1" s="1"/>
  <c r="P423" i="1" s="1"/>
  <c r="U423" i="1" s="1"/>
  <c r="M426" i="1"/>
  <c r="N426" i="1" s="1"/>
  <c r="M431" i="1"/>
  <c r="N431" i="1" s="1"/>
  <c r="M433" i="1"/>
  <c r="N433" i="1" s="1"/>
  <c r="P433" i="1" s="1"/>
  <c r="U433" i="1" s="1"/>
  <c r="M436" i="1"/>
  <c r="N436" i="1" s="1"/>
  <c r="M443" i="1"/>
  <c r="N443" i="1" s="1"/>
  <c r="M445" i="1"/>
  <c r="N445" i="1" s="1"/>
  <c r="M446" i="1"/>
  <c r="N446" i="1" s="1"/>
  <c r="M451" i="1"/>
  <c r="N451" i="1" s="1"/>
  <c r="M455" i="1"/>
  <c r="N455" i="1" s="1"/>
  <c r="M459" i="1"/>
  <c r="N459" i="1" s="1"/>
  <c r="M462" i="1"/>
  <c r="N462" i="1" s="1"/>
  <c r="P462" i="1" s="1"/>
  <c r="U462" i="1" s="1"/>
  <c r="M475" i="1"/>
  <c r="N475" i="1" s="1"/>
  <c r="P474" i="1" s="1"/>
  <c r="U474" i="1" s="1"/>
  <c r="M480" i="1"/>
  <c r="N480" i="1" s="1"/>
  <c r="M483" i="1"/>
  <c r="N483" i="1" s="1"/>
  <c r="P483" i="1" s="1"/>
  <c r="U483" i="1" s="1"/>
  <c r="M489" i="1"/>
  <c r="N489" i="1" s="1"/>
  <c r="M492" i="1"/>
  <c r="N492" i="1" s="1"/>
  <c r="P492" i="1" s="1"/>
  <c r="U492" i="1" s="1"/>
  <c r="M494" i="1"/>
  <c r="N494" i="1" s="1"/>
  <c r="P494" i="1" s="1"/>
  <c r="U494" i="1" s="1"/>
  <c r="M499" i="1"/>
  <c r="N499" i="1" s="1"/>
  <c r="M500" i="1"/>
  <c r="N500" i="1" s="1"/>
  <c r="M509" i="1"/>
  <c r="N509" i="1" s="1"/>
  <c r="M515" i="1"/>
  <c r="N515" i="1" s="1"/>
  <c r="M517" i="1"/>
  <c r="N517" i="1" s="1"/>
  <c r="M516" i="1"/>
  <c r="N516" i="1" s="1"/>
  <c r="M523" i="1"/>
  <c r="N523" i="1" s="1"/>
  <c r="M519" i="1"/>
  <c r="N519" i="1" s="1"/>
  <c r="M527" i="1"/>
  <c r="N527" i="1" s="1"/>
  <c r="M534" i="1"/>
  <c r="N534" i="1" s="1"/>
  <c r="P534" i="1" s="1"/>
  <c r="U534" i="1" s="1"/>
  <c r="M537" i="1"/>
  <c r="N537" i="1" s="1"/>
  <c r="P536" i="1" s="1"/>
  <c r="U536" i="1" s="1"/>
  <c r="M539" i="1"/>
  <c r="N539" i="1" s="1"/>
  <c r="M543" i="1"/>
  <c r="N543" i="1" s="1"/>
  <c r="M545" i="1"/>
  <c r="N545" i="1" s="1"/>
  <c r="M365" i="1"/>
  <c r="N365" i="1" s="1"/>
  <c r="M370" i="1"/>
  <c r="N370" i="1" s="1"/>
  <c r="M372" i="1"/>
  <c r="N372" i="1" s="1"/>
  <c r="P371" i="1" s="1"/>
  <c r="U371" i="1" s="1"/>
  <c r="M373" i="1"/>
  <c r="N373" i="1" s="1"/>
  <c r="M378" i="1"/>
  <c r="N378" i="1" s="1"/>
  <c r="M384" i="1"/>
  <c r="N384" i="1" s="1"/>
  <c r="M385" i="1"/>
  <c r="N385" i="1" s="1"/>
  <c r="P385" i="1" s="1"/>
  <c r="U385" i="1" s="1"/>
  <c r="M390" i="1"/>
  <c r="N390" i="1" s="1"/>
  <c r="M392" i="1"/>
  <c r="N392" i="1" s="1"/>
  <c r="P391" i="1" s="1"/>
  <c r="U391" i="1" s="1"/>
  <c r="M398" i="1"/>
  <c r="N398" i="1" s="1"/>
  <c r="M401" i="1"/>
  <c r="N401" i="1" s="1"/>
  <c r="P401" i="1" s="1"/>
  <c r="U401" i="1" s="1"/>
  <c r="M408" i="1"/>
  <c r="N408" i="1" s="1"/>
  <c r="M409" i="1"/>
  <c r="N409" i="1" s="1"/>
  <c r="M414" i="1"/>
  <c r="N414" i="1" s="1"/>
  <c r="M418" i="1"/>
  <c r="N418" i="1" s="1"/>
  <c r="M420" i="1"/>
  <c r="N420" i="1" s="1"/>
  <c r="M422" i="1"/>
  <c r="N422" i="1" s="1"/>
  <c r="M428" i="1"/>
  <c r="N428" i="1" s="1"/>
  <c r="M429" i="1"/>
  <c r="N429" i="1" s="1"/>
  <c r="M438" i="1"/>
  <c r="N438" i="1" s="1"/>
  <c r="M440" i="1"/>
  <c r="N440" i="1" s="1"/>
  <c r="P439" i="1" s="1"/>
  <c r="U439" i="1" s="1"/>
  <c r="M442" i="1"/>
  <c r="N442" i="1" s="1"/>
  <c r="M444" i="1"/>
  <c r="N444" i="1" s="1"/>
  <c r="M448" i="1"/>
  <c r="N448" i="1" s="1"/>
  <c r="M449" i="1"/>
  <c r="N449" i="1" s="1"/>
  <c r="M454" i="1"/>
  <c r="N454" i="1" s="1"/>
  <c r="M456" i="1"/>
  <c r="N456" i="1" s="1"/>
  <c r="P452" i="1" s="1"/>
  <c r="U452" i="1" s="1"/>
  <c r="M460" i="1"/>
  <c r="N460" i="1" s="1"/>
  <c r="M461" i="1"/>
  <c r="N461" i="1" s="1"/>
  <c r="P461" i="1" s="1"/>
  <c r="U461" i="1" s="1"/>
  <c r="M463" i="1"/>
  <c r="N463" i="1" s="1"/>
  <c r="P463" i="1" s="1"/>
  <c r="U463" i="1" s="1"/>
  <c r="M465" i="1"/>
  <c r="N465" i="1" s="1"/>
  <c r="M472" i="1"/>
  <c r="N472" i="1" s="1"/>
  <c r="M466" i="1"/>
  <c r="N466" i="1" s="1"/>
  <c r="M474" i="1"/>
  <c r="N474" i="1" s="1"/>
  <c r="M478" i="1"/>
  <c r="N478" i="1" s="1"/>
  <c r="M476" i="1"/>
  <c r="N476" i="1" s="1"/>
  <c r="M482" i="1"/>
  <c r="N482" i="1" s="1"/>
  <c r="P480" i="1" s="1"/>
  <c r="U480" i="1" s="1"/>
  <c r="M487" i="1"/>
  <c r="N487" i="1" s="1"/>
  <c r="M493" i="1"/>
  <c r="N493" i="1" s="1"/>
  <c r="P493" i="1" s="1"/>
  <c r="U493" i="1" s="1"/>
  <c r="M498" i="1"/>
  <c r="N498" i="1" s="1"/>
  <c r="M502" i="1"/>
  <c r="N502" i="1" s="1"/>
  <c r="M504" i="1"/>
  <c r="N504" i="1" s="1"/>
  <c r="M505" i="1"/>
  <c r="N505" i="1" s="1"/>
  <c r="M506" i="1"/>
  <c r="N506" i="1" s="1"/>
  <c r="M514" i="1"/>
  <c r="N514" i="1" s="1"/>
  <c r="M510" i="1"/>
  <c r="N510" i="1" s="1"/>
  <c r="M518" i="1"/>
  <c r="N518" i="1" s="1"/>
  <c r="M522" i="1"/>
  <c r="N522" i="1" s="1"/>
  <c r="M524" i="1"/>
  <c r="N524" i="1" s="1"/>
  <c r="M526" i="1"/>
  <c r="N526" i="1" s="1"/>
  <c r="M532" i="1"/>
  <c r="N532" i="1" s="1"/>
  <c r="P529" i="1" s="1"/>
  <c r="U529" i="1" s="1"/>
  <c r="M535" i="1"/>
  <c r="N535" i="1" s="1"/>
  <c r="P535" i="1" s="1"/>
  <c r="U535" i="1" s="1"/>
  <c r="M540" i="1"/>
  <c r="N540" i="1" s="1"/>
  <c r="P538" i="1" s="1"/>
  <c r="U538" i="1" s="1"/>
  <c r="M544" i="1"/>
  <c r="N544" i="1" s="1"/>
  <c r="M549" i="1"/>
  <c r="N549" i="1" s="1"/>
  <c r="M553" i="1"/>
  <c r="N553" i="1" s="1"/>
  <c r="P553" i="1" s="1"/>
  <c r="U553" i="1" s="1"/>
  <c r="M627" i="1"/>
  <c r="N627" i="1" s="1"/>
  <c r="M559" i="1"/>
  <c r="N559" i="1" s="1"/>
  <c r="M561" i="1"/>
  <c r="N561" i="1" s="1"/>
  <c r="M563" i="1"/>
  <c r="N563" i="1" s="1"/>
  <c r="M562" i="1"/>
  <c r="N562" i="1" s="1"/>
  <c r="M566" i="1"/>
  <c r="N566" i="1" s="1"/>
  <c r="P566" i="1" s="1"/>
  <c r="U566" i="1" s="1"/>
  <c r="M570" i="1"/>
  <c r="N570" i="1" s="1"/>
  <c r="M572" i="1"/>
  <c r="N572" i="1" s="1"/>
  <c r="P572" i="1" s="1"/>
  <c r="U572" i="1" s="1"/>
  <c r="M581" i="1"/>
  <c r="N581" i="1" s="1"/>
  <c r="M582" i="1"/>
  <c r="N582" i="1" s="1"/>
  <c r="P582" i="1" s="1"/>
  <c r="U582" i="1" s="1"/>
  <c r="M587" i="1"/>
  <c r="N587" i="1" s="1"/>
  <c r="M589" i="1"/>
  <c r="N589" i="1" s="1"/>
  <c r="M593" i="1"/>
  <c r="N593" i="1" s="1"/>
  <c r="M588" i="1"/>
  <c r="N588" i="1" s="1"/>
  <c r="M598" i="1"/>
  <c r="N598" i="1" s="1"/>
  <c r="P598" i="1" s="1"/>
  <c r="U598" i="1" s="1"/>
  <c r="M601" i="1"/>
  <c r="N601" i="1" s="1"/>
  <c r="M604" i="1"/>
  <c r="N604" i="1" s="1"/>
  <c r="P604" i="1" s="1"/>
  <c r="U604" i="1" s="1"/>
  <c r="M607" i="1"/>
  <c r="N607" i="1" s="1"/>
  <c r="M605" i="1"/>
  <c r="N605" i="1" s="1"/>
  <c r="M610" i="1"/>
  <c r="N610" i="1" s="1"/>
  <c r="M631" i="1"/>
  <c r="N631" i="1" s="1"/>
  <c r="M633" i="1"/>
  <c r="N633" i="1" s="1"/>
  <c r="M636" i="1"/>
  <c r="N636" i="1" s="1"/>
  <c r="M637" i="1"/>
  <c r="N637" i="1" s="1"/>
  <c r="P637" i="1" s="1"/>
  <c r="U637" i="1" s="1"/>
  <c r="M640" i="1"/>
  <c r="N640" i="1" s="1"/>
  <c r="M642" i="1"/>
  <c r="N642" i="1" s="1"/>
  <c r="M646" i="1"/>
  <c r="N646" i="1" s="1"/>
  <c r="M650" i="1"/>
  <c r="N650" i="1" s="1"/>
  <c r="M647" i="1"/>
  <c r="N647" i="1" s="1"/>
  <c r="M654" i="1"/>
  <c r="N654" i="1" s="1"/>
  <c r="M658" i="1"/>
  <c r="N658" i="1" s="1"/>
  <c r="M664" i="1"/>
  <c r="N664" i="1" s="1"/>
  <c r="M666" i="1"/>
  <c r="N666" i="1" s="1"/>
  <c r="M668" i="1"/>
  <c r="N668" i="1" s="1"/>
  <c r="P668" i="1" s="1"/>
  <c r="U668" i="1" s="1"/>
  <c r="M541" i="1"/>
  <c r="N541" i="1" s="1"/>
  <c r="M551" i="1"/>
  <c r="N551" i="1" s="1"/>
  <c r="M552" i="1"/>
  <c r="N552" i="1" s="1"/>
  <c r="P552" i="1" s="1"/>
  <c r="U552" i="1" s="1"/>
  <c r="M554" i="1"/>
  <c r="N554" i="1" s="1"/>
  <c r="P554" i="1" s="1"/>
  <c r="U554" i="1" s="1"/>
  <c r="M626" i="1"/>
  <c r="N626" i="1" s="1"/>
  <c r="M558" i="1"/>
  <c r="N558" i="1" s="1"/>
  <c r="M560" i="1"/>
  <c r="N560" i="1" s="1"/>
  <c r="M555" i="1"/>
  <c r="N555" i="1" s="1"/>
  <c r="M565" i="1"/>
  <c r="N565" i="1" s="1"/>
  <c r="P565" i="1" s="1"/>
  <c r="U565" i="1" s="1"/>
  <c r="M567" i="1"/>
  <c r="N567" i="1" s="1"/>
  <c r="P567" i="1" s="1"/>
  <c r="U567" i="1" s="1"/>
  <c r="M569" i="1"/>
  <c r="N569" i="1" s="1"/>
  <c r="P569" i="1" s="1"/>
  <c r="U569" i="1" s="1"/>
  <c r="M578" i="1"/>
  <c r="N578" i="1" s="1"/>
  <c r="M580" i="1"/>
  <c r="N580" i="1" s="1"/>
  <c r="M573" i="1"/>
  <c r="N573" i="1" s="1"/>
  <c r="M583" i="1"/>
  <c r="N583" i="1" s="1"/>
  <c r="P583" i="1" s="1"/>
  <c r="U583" i="1" s="1"/>
  <c r="M586" i="1"/>
  <c r="N586" i="1" s="1"/>
  <c r="M584" i="1"/>
  <c r="N584" i="1" s="1"/>
  <c r="M594" i="1"/>
  <c r="N594" i="1" s="1"/>
  <c r="M596" i="1"/>
  <c r="N596" i="1" s="1"/>
  <c r="M595" i="1"/>
  <c r="N595" i="1" s="1"/>
  <c r="M600" i="1"/>
  <c r="N600" i="1" s="1"/>
  <c r="M602" i="1"/>
  <c r="N602" i="1" s="1"/>
  <c r="M603" i="1"/>
  <c r="N603" i="1" s="1"/>
  <c r="P603" i="1" s="1"/>
  <c r="U603" i="1" s="1"/>
  <c r="M608" i="1"/>
  <c r="N608" i="1" s="1"/>
  <c r="M612" i="1"/>
  <c r="N612" i="1" s="1"/>
  <c r="M614" i="1"/>
  <c r="N614" i="1" s="1"/>
  <c r="P613" i="1" s="1"/>
  <c r="U613" i="1" s="1"/>
  <c r="M616" i="1"/>
  <c r="N616" i="1" s="1"/>
  <c r="M623" i="1"/>
  <c r="N623" i="1" s="1"/>
  <c r="M624" i="1"/>
  <c r="N624" i="1" s="1"/>
  <c r="M632" i="1"/>
  <c r="N632" i="1" s="1"/>
  <c r="M641" i="1"/>
  <c r="N641" i="1" s="1"/>
  <c r="M645" i="1"/>
  <c r="N645" i="1" s="1"/>
  <c r="M644" i="1"/>
  <c r="N644" i="1" s="1"/>
  <c r="M649" i="1"/>
  <c r="N649" i="1" s="1"/>
  <c r="M651" i="1"/>
  <c r="N651" i="1" s="1"/>
  <c r="M653" i="1"/>
  <c r="N653" i="1" s="1"/>
  <c r="M659" i="1"/>
  <c r="N659" i="1" s="1"/>
  <c r="P657" i="1" s="1"/>
  <c r="U657" i="1" s="1"/>
  <c r="M661" i="1"/>
  <c r="N661" i="1" s="1"/>
  <c r="P660" i="1" s="1"/>
  <c r="U660" i="1" s="1"/>
  <c r="M663" i="1"/>
  <c r="N663" i="1" s="1"/>
  <c r="M665" i="1"/>
  <c r="N665" i="1" s="1"/>
  <c r="M677" i="1"/>
  <c r="N677" i="1" s="1"/>
  <c r="P673" i="1" s="1"/>
  <c r="U673" i="1" s="1"/>
  <c r="M672" i="1"/>
  <c r="N672" i="1" s="1"/>
  <c r="M678" i="1"/>
  <c r="N678" i="1" s="1"/>
  <c r="M683" i="1"/>
  <c r="N683" i="1" s="1"/>
  <c r="M684" i="1"/>
  <c r="N684" i="1" s="1"/>
  <c r="P684" i="1" s="1"/>
  <c r="U684" i="1" s="1"/>
  <c r="M689" i="1"/>
  <c r="N689" i="1" s="1"/>
  <c r="P688" i="1" s="1"/>
  <c r="U688" i="1" s="1"/>
  <c r="M695" i="1"/>
  <c r="N695" i="1" s="1"/>
  <c r="M705" i="1"/>
  <c r="N705" i="1" s="1"/>
  <c r="M707" i="1"/>
  <c r="N707" i="1" s="1"/>
  <c r="M711" i="1"/>
  <c r="N711" i="1" s="1"/>
  <c r="M717" i="1"/>
  <c r="N717" i="1" s="1"/>
  <c r="M721" i="1"/>
  <c r="N721" i="1" s="1"/>
  <c r="M727" i="1"/>
  <c r="N727" i="1" s="1"/>
  <c r="M728" i="1"/>
  <c r="N728" i="1" s="1"/>
  <c r="P728" i="1" s="1"/>
  <c r="U728" i="1" s="1"/>
  <c r="M729" i="1"/>
  <c r="N729" i="1" s="1"/>
  <c r="M731" i="1"/>
  <c r="N731" i="1" s="1"/>
  <c r="M741" i="1"/>
  <c r="N741" i="1" s="1"/>
  <c r="M738" i="1"/>
  <c r="N738" i="1" s="1"/>
  <c r="M745" i="1"/>
  <c r="N745" i="1" s="1"/>
  <c r="M746" i="1"/>
  <c r="N746" i="1" s="1"/>
  <c r="P746" i="1" s="1"/>
  <c r="U746" i="1" s="1"/>
  <c r="M749" i="1"/>
  <c r="N749" i="1" s="1"/>
  <c r="M750" i="1"/>
  <c r="N750" i="1" s="1"/>
  <c r="P750" i="1" s="1"/>
  <c r="U750" i="1" s="1"/>
  <c r="M751" i="1"/>
  <c r="N751" i="1" s="1"/>
  <c r="M756" i="1"/>
  <c r="N756" i="1" s="1"/>
  <c r="M759" i="1"/>
  <c r="N759" i="1" s="1"/>
  <c r="M769" i="1"/>
  <c r="N769" i="1" s="1"/>
  <c r="M770" i="1"/>
  <c r="N770" i="1" s="1"/>
  <c r="M773" i="1"/>
  <c r="N773" i="1" s="1"/>
  <c r="M775" i="1"/>
  <c r="N775" i="1" s="1"/>
  <c r="M777" i="1"/>
  <c r="N777" i="1" s="1"/>
  <c r="M779" i="1"/>
  <c r="N779" i="1" s="1"/>
  <c r="M782" i="1"/>
  <c r="N782" i="1" s="1"/>
  <c r="P782" i="1" s="1"/>
  <c r="U782" i="1" s="1"/>
  <c r="M785" i="1"/>
  <c r="N785" i="1" s="1"/>
  <c r="P785" i="1" s="1"/>
  <c r="U785" i="1" s="1"/>
  <c r="M790" i="1"/>
  <c r="N790" i="1" s="1"/>
  <c r="M791" i="1"/>
  <c r="N791" i="1" s="1"/>
  <c r="M794" i="1"/>
  <c r="N794" i="1" s="1"/>
  <c r="P794" i="1" s="1"/>
  <c r="U794" i="1" s="1"/>
  <c r="M797" i="1"/>
  <c r="N797" i="1" s="1"/>
  <c r="M795" i="1"/>
  <c r="N795" i="1" s="1"/>
  <c r="M799" i="1"/>
  <c r="N799" i="1" s="1"/>
  <c r="M803" i="1"/>
  <c r="N803" i="1" s="1"/>
  <c r="M804" i="1"/>
  <c r="N804" i="1" s="1"/>
  <c r="M806" i="1"/>
  <c r="N806" i="1" s="1"/>
  <c r="M823" i="1"/>
  <c r="N823" i="1" s="1"/>
  <c r="M828" i="1"/>
  <c r="N828" i="1" s="1"/>
  <c r="M829" i="1"/>
  <c r="N829" i="1" s="1"/>
  <c r="M834" i="1"/>
  <c r="N834" i="1" s="1"/>
  <c r="M832" i="1"/>
  <c r="N832" i="1" s="1"/>
  <c r="M838" i="1"/>
  <c r="N838" i="1" s="1"/>
  <c r="M839" i="1"/>
  <c r="N839" i="1" s="1"/>
  <c r="M845" i="1"/>
  <c r="N845" i="1" s="1"/>
  <c r="P845" i="1" s="1"/>
  <c r="U845" i="1" s="1"/>
  <c r="M848" i="1"/>
  <c r="N848" i="1" s="1"/>
  <c r="P846" i="1" s="1"/>
  <c r="U846" i="1" s="1"/>
  <c r="M851" i="1"/>
  <c r="N851" i="1" s="1"/>
  <c r="M853" i="1"/>
  <c r="N853" i="1" s="1"/>
  <c r="M857" i="1"/>
  <c r="N857" i="1" s="1"/>
  <c r="M864" i="1"/>
  <c r="N864" i="1" s="1"/>
  <c r="M868" i="1"/>
  <c r="N868" i="1" s="1"/>
  <c r="M872" i="1"/>
  <c r="N872" i="1" s="1"/>
  <c r="M874" i="1"/>
  <c r="N874" i="1" s="1"/>
  <c r="M880" i="1"/>
  <c r="N880" i="1" s="1"/>
  <c r="M882" i="1"/>
  <c r="N882" i="1" s="1"/>
  <c r="M886" i="1"/>
  <c r="N886" i="1" s="1"/>
  <c r="M888" i="1"/>
  <c r="N888" i="1" s="1"/>
  <c r="M892" i="1"/>
  <c r="N892" i="1" s="1"/>
  <c r="M895" i="1"/>
  <c r="N895" i="1" s="1"/>
  <c r="M900" i="1"/>
  <c r="N900" i="1" s="1"/>
  <c r="M906" i="1"/>
  <c r="N906" i="1" s="1"/>
  <c r="M898" i="1"/>
  <c r="N898" i="1" s="1"/>
  <c r="M910" i="1"/>
  <c r="N910" i="1" s="1"/>
  <c r="M915" i="1"/>
  <c r="N915" i="1" s="1"/>
  <c r="M911" i="1"/>
  <c r="N911" i="1" s="1"/>
  <c r="M1118" i="1"/>
  <c r="N1118" i="1" s="1"/>
  <c r="M921" i="1"/>
  <c r="N921" i="1" s="1"/>
  <c r="M926" i="1"/>
  <c r="N926" i="1" s="1"/>
  <c r="P926" i="1" s="1"/>
  <c r="U926" i="1" s="1"/>
  <c r="M928" i="1"/>
  <c r="N928" i="1" s="1"/>
  <c r="M931" i="1"/>
  <c r="N931" i="1" s="1"/>
  <c r="M939" i="1"/>
  <c r="N939" i="1" s="1"/>
  <c r="M937" i="1"/>
  <c r="N937" i="1" s="1"/>
  <c r="M949" i="1"/>
  <c r="N949" i="1" s="1"/>
  <c r="M953" i="1"/>
  <c r="N953" i="1" s="1"/>
  <c r="M952" i="1"/>
  <c r="N952" i="1" s="1"/>
  <c r="M957" i="1"/>
  <c r="N957" i="1" s="1"/>
  <c r="P956" i="1" s="1"/>
  <c r="U956" i="1" s="1"/>
  <c r="M961" i="1"/>
  <c r="N961" i="1" s="1"/>
  <c r="M965" i="1"/>
  <c r="N965" i="1" s="1"/>
  <c r="M966" i="1"/>
  <c r="N966" i="1" s="1"/>
  <c r="P966" i="1" s="1"/>
  <c r="U966" i="1" s="1"/>
  <c r="M969" i="1"/>
  <c r="N969" i="1" s="1"/>
  <c r="M977" i="1"/>
  <c r="N977" i="1" s="1"/>
  <c r="M810" i="1"/>
  <c r="N810" i="1" s="1"/>
  <c r="P810" i="1" s="1"/>
  <c r="U810" i="1" s="1"/>
  <c r="M978" i="1"/>
  <c r="N978" i="1" s="1"/>
  <c r="P978" i="1" s="1"/>
  <c r="U978" i="1" s="1"/>
  <c r="M982" i="1"/>
  <c r="N982" i="1" s="1"/>
  <c r="M987" i="1"/>
  <c r="N987" i="1" s="1"/>
  <c r="M988" i="1"/>
  <c r="N988" i="1" s="1"/>
  <c r="P988" i="1" s="1"/>
  <c r="U988" i="1" s="1"/>
  <c r="M991" i="1"/>
  <c r="N991" i="1" s="1"/>
  <c r="M712" i="1"/>
  <c r="N712" i="1" s="1"/>
  <c r="M1000" i="1"/>
  <c r="N1000" i="1" s="1"/>
  <c r="M1003" i="1"/>
  <c r="N1003" i="1" s="1"/>
  <c r="M1006" i="1"/>
  <c r="N1006" i="1" s="1"/>
  <c r="M1016" i="1"/>
  <c r="N1016" i="1" s="1"/>
  <c r="M1018" i="1"/>
  <c r="N1018" i="1" s="1"/>
  <c r="M1010" i="1"/>
  <c r="N1010" i="1" s="1"/>
  <c r="M1020" i="1"/>
  <c r="N1020" i="1" s="1"/>
  <c r="M1025" i="1"/>
  <c r="N1025" i="1" s="1"/>
  <c r="P1025" i="1" s="1"/>
  <c r="U1025" i="1" s="1"/>
  <c r="M1030" i="1"/>
  <c r="N1030" i="1" s="1"/>
  <c r="M1032" i="1"/>
  <c r="N1032" i="1" s="1"/>
  <c r="M1035" i="1"/>
  <c r="N1035" i="1" s="1"/>
  <c r="M1037" i="1"/>
  <c r="N1037" i="1" s="1"/>
  <c r="M1041" i="1"/>
  <c r="N1041" i="1" s="1"/>
  <c r="M1043" i="1"/>
  <c r="N1043" i="1" s="1"/>
  <c r="M1045" i="1"/>
  <c r="N1045" i="1" s="1"/>
  <c r="M1047" i="1"/>
  <c r="N1047" i="1" s="1"/>
  <c r="M1048" i="1"/>
  <c r="N1048" i="1" s="1"/>
  <c r="P1048" i="1" s="1"/>
  <c r="U1048" i="1" s="1"/>
  <c r="M1051" i="1"/>
  <c r="N1051" i="1" s="1"/>
  <c r="M1053" i="1"/>
  <c r="N1053" i="1" s="1"/>
  <c r="M1049" i="1"/>
  <c r="N1049" i="1" s="1"/>
  <c r="M1057" i="1"/>
  <c r="N1057" i="1" s="1"/>
  <c r="M1061" i="1"/>
  <c r="N1061" i="1" s="1"/>
  <c r="M1063" i="1"/>
  <c r="N1063" i="1" s="1"/>
  <c r="M1065" i="1"/>
  <c r="N1065" i="1" s="1"/>
  <c r="M1064" i="1"/>
  <c r="N1064" i="1" s="1"/>
  <c r="M1069" i="1"/>
  <c r="N1069" i="1" s="1"/>
  <c r="M1070" i="1"/>
  <c r="N1070" i="1" s="1"/>
  <c r="P1070" i="1" s="1"/>
  <c r="U1070" i="1" s="1"/>
  <c r="M1075" i="1"/>
  <c r="N1075" i="1" s="1"/>
  <c r="M1074" i="1"/>
  <c r="N1074" i="1" s="1"/>
  <c r="M1079" i="1"/>
  <c r="N1079" i="1" s="1"/>
  <c r="M1081" i="1"/>
  <c r="N1081" i="1" s="1"/>
  <c r="M1080" i="1"/>
  <c r="N1080" i="1" s="1"/>
  <c r="M1087" i="1"/>
  <c r="N1087" i="1" s="1"/>
  <c r="M1085" i="1"/>
  <c r="N1085" i="1" s="1"/>
  <c r="M1093" i="1"/>
  <c r="N1093" i="1" s="1"/>
  <c r="M1091" i="1"/>
  <c r="N1091" i="1" s="1"/>
  <c r="M1097" i="1"/>
  <c r="N1097" i="1" s="1"/>
  <c r="P1095" i="1" s="1"/>
  <c r="U1095" i="1" s="1"/>
  <c r="M1103" i="1"/>
  <c r="N1103" i="1" s="1"/>
  <c r="M1105" i="1"/>
  <c r="N1105" i="1" s="1"/>
  <c r="M1109" i="1"/>
  <c r="N1109" i="1" s="1"/>
  <c r="P1109" i="1" s="1"/>
  <c r="U1109" i="1" s="1"/>
  <c r="M1111" i="1"/>
  <c r="N1111" i="1" s="1"/>
  <c r="M1115" i="1"/>
  <c r="N1115" i="1" s="1"/>
  <c r="M1136" i="1"/>
  <c r="N1136" i="1" s="1"/>
  <c r="M1138" i="1"/>
  <c r="N1138" i="1" s="1"/>
  <c r="M1139" i="1"/>
  <c r="N1139" i="1" s="1"/>
  <c r="M1143" i="1"/>
  <c r="N1143" i="1" s="1"/>
  <c r="M1141" i="1"/>
  <c r="N1141" i="1" s="1"/>
  <c r="M1148" i="1"/>
  <c r="N1148" i="1" s="1"/>
  <c r="M1150" i="1"/>
  <c r="N1150" i="1" s="1"/>
  <c r="M1155" i="1"/>
  <c r="N1155" i="1" s="1"/>
  <c r="M1145" i="1"/>
  <c r="N1145" i="1" s="1"/>
  <c r="M1163" i="1"/>
  <c r="N1163" i="1" s="1"/>
  <c r="M1165" i="1"/>
  <c r="N1165" i="1" s="1"/>
  <c r="M1161" i="1"/>
  <c r="N1161" i="1" s="1"/>
  <c r="M1169" i="1"/>
  <c r="N1169" i="1" s="1"/>
  <c r="M1172" i="1"/>
  <c r="N1172" i="1" s="1"/>
  <c r="P1172" i="1" s="1"/>
  <c r="U1172" i="1" s="1"/>
  <c r="M1179" i="1"/>
  <c r="N1179" i="1" s="1"/>
  <c r="M1178" i="1"/>
  <c r="N1178" i="1" s="1"/>
  <c r="M1189" i="1"/>
  <c r="N1189" i="1" s="1"/>
  <c r="M1195" i="1"/>
  <c r="N1195" i="1" s="1"/>
  <c r="M1188" i="1"/>
  <c r="N1188" i="1" s="1"/>
  <c r="M1199" i="1"/>
  <c r="N1199" i="1" s="1"/>
  <c r="M1205" i="1"/>
  <c r="N1205" i="1" s="1"/>
  <c r="M1207" i="1"/>
  <c r="N1207" i="1" s="1"/>
  <c r="M1210" i="1"/>
  <c r="N1210" i="1" s="1"/>
  <c r="P1210" i="1" s="1"/>
  <c r="U1210" i="1" s="1"/>
  <c r="M1211" i="1"/>
  <c r="N1211" i="1" s="1"/>
  <c r="P1211" i="1" s="1"/>
  <c r="U1211" i="1" s="1"/>
  <c r="M1213" i="1"/>
  <c r="N1213" i="1" s="1"/>
  <c r="M1219" i="1"/>
  <c r="N1219" i="1" s="1"/>
  <c r="M1221" i="1"/>
  <c r="N1221" i="1" s="1"/>
  <c r="M1229" i="1"/>
  <c r="N1229" i="1" s="1"/>
  <c r="M1231" i="1"/>
  <c r="N1231" i="1" s="1"/>
  <c r="P1230" i="1" s="1"/>
  <c r="U1230" i="1" s="1"/>
  <c r="M1237" i="1"/>
  <c r="N1237" i="1" s="1"/>
  <c r="M1234" i="1"/>
  <c r="N1234" i="1" s="1"/>
  <c r="M1245" i="1"/>
  <c r="N1245" i="1" s="1"/>
  <c r="P1242" i="1" s="1"/>
  <c r="U1242" i="1" s="1"/>
  <c r="M1247" i="1"/>
  <c r="N1247" i="1" s="1"/>
  <c r="M1246" i="1"/>
  <c r="N1246" i="1" s="1"/>
  <c r="M1255" i="1"/>
  <c r="N1255" i="1" s="1"/>
  <c r="M1257" i="1"/>
  <c r="N1257" i="1" s="1"/>
  <c r="M1258" i="1"/>
  <c r="N1258" i="1" s="1"/>
  <c r="P1258" i="1" s="1"/>
  <c r="U1258" i="1" s="1"/>
  <c r="M1264" i="1"/>
  <c r="N1264" i="1" s="1"/>
  <c r="M1286" i="1"/>
  <c r="N1286" i="1" s="1"/>
  <c r="P1286" i="1" s="1"/>
  <c r="U1286" i="1" s="1"/>
  <c r="M1292" i="1"/>
  <c r="N1292" i="1" s="1"/>
  <c r="P1291" i="1" s="1"/>
  <c r="U1291" i="1" s="1"/>
  <c r="M1291" i="1"/>
  <c r="N1291" i="1" s="1"/>
  <c r="M1296" i="1"/>
  <c r="N1296" i="1" s="1"/>
  <c r="M1294" i="1"/>
  <c r="N1294" i="1" s="1"/>
  <c r="M1300" i="1"/>
  <c r="N1300" i="1" s="1"/>
  <c r="M1302" i="1"/>
  <c r="N1302" i="1" s="1"/>
  <c r="M1304" i="1"/>
  <c r="N1304" i="1" s="1"/>
  <c r="M1301" i="1"/>
  <c r="N1301" i="1" s="1"/>
  <c r="M1310" i="1"/>
  <c r="N1310" i="1" s="1"/>
  <c r="P1308" i="1" s="1"/>
  <c r="U1308" i="1" s="1"/>
  <c r="M1324" i="1"/>
  <c r="N1324" i="1" s="1"/>
  <c r="M1328" i="1"/>
  <c r="N1328" i="1" s="1"/>
  <c r="M1335" i="1"/>
  <c r="N1335" i="1" s="1"/>
  <c r="P1335" i="1" s="1"/>
  <c r="U1335" i="1" s="1"/>
  <c r="M1343" i="1"/>
  <c r="N1343" i="1" s="1"/>
  <c r="M1339" i="1"/>
  <c r="N1339" i="1" s="1"/>
  <c r="M1353" i="1"/>
  <c r="N1353" i="1" s="1"/>
  <c r="M1352" i="1"/>
  <c r="N1352" i="1" s="1"/>
  <c r="M1356" i="1"/>
  <c r="N1356" i="1" s="1"/>
  <c r="M1361" i="1"/>
  <c r="N1361" i="1" s="1"/>
  <c r="M1363" i="1"/>
  <c r="N1363" i="1" s="1"/>
  <c r="M1367" i="1"/>
  <c r="N1367" i="1" s="1"/>
  <c r="M1368" i="1"/>
  <c r="N1368" i="1" s="1"/>
  <c r="P1368" i="1" s="1"/>
  <c r="U1368" i="1" s="1"/>
  <c r="M1370" i="1"/>
  <c r="N1370" i="1" s="1"/>
  <c r="M1376" i="1"/>
  <c r="N1376" i="1" s="1"/>
  <c r="M1378" i="1"/>
  <c r="N1378" i="1" s="1"/>
  <c r="M1380" i="1"/>
  <c r="N1380" i="1" s="1"/>
  <c r="M1379" i="1"/>
  <c r="N1379" i="1" s="1"/>
  <c r="M1386" i="1"/>
  <c r="N1386" i="1" s="1"/>
  <c r="M1387" i="1"/>
  <c r="N1387" i="1" s="1"/>
  <c r="P1387" i="1" s="1"/>
  <c r="U1387" i="1" s="1"/>
  <c r="M1388" i="1"/>
  <c r="N1388" i="1" s="1"/>
  <c r="M1391" i="1"/>
  <c r="N1391" i="1" s="1"/>
  <c r="P1391" i="1" s="1"/>
  <c r="U1391" i="1" s="1"/>
  <c r="M1392" i="1"/>
  <c r="N1392" i="1" s="1"/>
  <c r="M1396" i="1"/>
  <c r="N1396" i="1" s="1"/>
  <c r="M1397" i="1"/>
  <c r="N1397" i="1" s="1"/>
  <c r="M1398" i="1"/>
  <c r="N1398" i="1" s="1"/>
  <c r="M1401" i="1"/>
  <c r="N1401" i="1" s="1"/>
  <c r="P1401" i="1" s="1"/>
  <c r="U1401" i="1" s="1"/>
  <c r="M1402" i="1"/>
  <c r="N1402" i="1" s="1"/>
  <c r="M1408" i="1"/>
  <c r="N1408" i="1" s="1"/>
  <c r="M1411" i="1"/>
  <c r="N1411" i="1" s="1"/>
  <c r="P1411" i="1" s="1"/>
  <c r="U1411" i="1" s="1"/>
  <c r="M1414" i="1"/>
  <c r="N1414" i="1" s="1"/>
  <c r="M1415" i="1"/>
  <c r="N1415" i="1" s="1"/>
  <c r="P1415" i="1" s="1"/>
  <c r="U1415" i="1" s="1"/>
  <c r="M1269" i="1"/>
  <c r="N1269" i="1" s="1"/>
  <c r="M1277" i="1"/>
  <c r="N1277" i="1" s="1"/>
  <c r="P1277" i="1" s="1"/>
  <c r="U1277" i="1" s="1"/>
  <c r="M1278" i="1"/>
  <c r="N1278" i="1" s="1"/>
  <c r="P1278" i="1" s="1"/>
  <c r="U1278" i="1" s="1"/>
  <c r="M1285" i="1"/>
  <c r="N1285" i="1" s="1"/>
  <c r="M1421" i="1"/>
  <c r="N1421" i="1" s="1"/>
  <c r="M1436" i="1"/>
  <c r="N1436" i="1" s="1"/>
  <c r="P1436" i="1" s="1"/>
  <c r="U1436" i="1" s="1"/>
  <c r="M1441" i="1"/>
  <c r="N1441" i="1" s="1"/>
  <c r="M1443" i="1"/>
  <c r="N1443" i="1" s="1"/>
  <c r="M1447" i="1"/>
  <c r="N1447" i="1" s="1"/>
  <c r="M1445" i="1"/>
  <c r="N1445" i="1" s="1"/>
  <c r="M1451" i="1"/>
  <c r="N1451" i="1" s="1"/>
  <c r="M1455" i="1"/>
  <c r="N1455" i="1" s="1"/>
  <c r="M1461" i="1"/>
  <c r="N1461" i="1" s="1"/>
  <c r="M1462" i="1"/>
  <c r="N1462" i="1" s="1"/>
  <c r="M1465" i="1"/>
  <c r="N1465" i="1" s="1"/>
  <c r="M1467" i="1"/>
  <c r="N1467" i="1" s="1"/>
  <c r="M1466" i="1"/>
  <c r="N1466" i="1" s="1"/>
  <c r="M1475" i="1"/>
  <c r="N1475" i="1" s="1"/>
  <c r="M1481" i="1"/>
  <c r="N1481" i="1" s="1"/>
  <c r="M1483" i="1"/>
  <c r="N1483" i="1" s="1"/>
  <c r="M1487" i="1"/>
  <c r="N1487" i="1" s="1"/>
  <c r="M1491" i="1"/>
  <c r="N1491" i="1" s="1"/>
  <c r="M1495" i="1"/>
  <c r="N1495" i="1" s="1"/>
  <c r="M1497" i="1"/>
  <c r="N1497" i="1" s="1"/>
  <c r="M1499" i="1"/>
  <c r="N1499" i="1" s="1"/>
  <c r="M1503" i="1"/>
  <c r="N1503" i="1" s="1"/>
  <c r="M1513" i="1"/>
  <c r="N1513" i="1" s="1"/>
  <c r="M1519" i="1"/>
  <c r="N1519" i="1" s="1"/>
  <c r="P1518" i="1" s="1"/>
  <c r="U1518" i="1" s="1"/>
  <c r="M1523" i="1"/>
  <c r="N1523" i="1" s="1"/>
  <c r="M1525" i="1"/>
  <c r="N1525" i="1" s="1"/>
  <c r="M1529" i="1"/>
  <c r="N1529" i="1" s="1"/>
  <c r="M1528" i="1"/>
  <c r="N1528" i="1" s="1"/>
  <c r="M1535" i="1"/>
  <c r="N1535" i="1" s="1"/>
  <c r="P1533" i="1" s="1"/>
  <c r="U1533" i="1" s="1"/>
  <c r="M1533" i="1"/>
  <c r="N1533" i="1" s="1"/>
  <c r="M1539" i="1"/>
  <c r="N1539" i="1" s="1"/>
  <c r="M1537" i="1"/>
  <c r="N1537" i="1" s="1"/>
  <c r="M1551" i="1"/>
  <c r="N1551" i="1" s="1"/>
  <c r="M1552" i="1"/>
  <c r="N1552" i="1" s="1"/>
  <c r="P1552" i="1" s="1"/>
  <c r="U1552" i="1" s="1"/>
  <c r="M1559" i="1"/>
  <c r="N1559" i="1" s="1"/>
  <c r="M1563" i="1"/>
  <c r="N1563" i="1" s="1"/>
  <c r="M1565" i="1"/>
  <c r="N1565" i="1" s="1"/>
  <c r="M1569" i="1"/>
  <c r="N1569" i="1" s="1"/>
  <c r="M1573" i="1"/>
  <c r="N1573" i="1" s="1"/>
  <c r="M1579" i="1"/>
  <c r="N1579" i="1" s="1"/>
  <c r="M1581" i="1"/>
  <c r="N1581" i="1" s="1"/>
  <c r="M1583" i="1"/>
  <c r="N1583" i="1" s="1"/>
  <c r="M1587" i="1"/>
  <c r="N1587" i="1" s="1"/>
  <c r="M1588" i="1"/>
  <c r="N1588" i="1" s="1"/>
  <c r="P1588" i="1" s="1"/>
  <c r="U1588" i="1" s="1"/>
  <c r="M1591" i="1"/>
  <c r="N1591" i="1" s="1"/>
  <c r="M1593" i="1"/>
  <c r="N1593" i="1" s="1"/>
  <c r="M1595" i="1"/>
  <c r="N1595" i="1" s="1"/>
  <c r="M1597" i="1"/>
  <c r="N1597" i="1" s="1"/>
  <c r="M1603" i="1"/>
  <c r="N1603" i="1" s="1"/>
  <c r="M1605" i="1"/>
  <c r="N1605" i="1" s="1"/>
  <c r="M1607" i="1"/>
  <c r="N1607" i="1" s="1"/>
  <c r="M1609" i="1"/>
  <c r="N1609" i="1" s="1"/>
  <c r="M1610" i="1"/>
  <c r="N1610" i="1" s="1"/>
  <c r="M1615" i="1"/>
  <c r="N1615" i="1" s="1"/>
  <c r="M1617" i="1"/>
  <c r="N1617" i="1" s="1"/>
  <c r="M1621" i="1"/>
  <c r="N1621" i="1" s="1"/>
  <c r="M1625" i="1"/>
  <c r="N1625" i="1" s="1"/>
  <c r="M1628" i="1"/>
  <c r="N1628" i="1" s="1"/>
  <c r="M1634" i="1"/>
  <c r="N1634" i="1" s="1"/>
  <c r="M1636" i="1"/>
  <c r="N1636" i="1" s="1"/>
  <c r="M1639" i="1"/>
  <c r="N1639" i="1" s="1"/>
  <c r="M1646" i="1"/>
  <c r="N1646" i="1" s="1"/>
  <c r="M1645" i="1"/>
  <c r="N1645" i="1" s="1"/>
  <c r="M1652" i="1"/>
  <c r="N1652" i="1" s="1"/>
  <c r="M1650" i="1"/>
  <c r="N1650" i="1" s="1"/>
  <c r="M1660" i="1"/>
  <c r="N1660" i="1" s="1"/>
  <c r="M1664" i="1"/>
  <c r="N1664" i="1" s="1"/>
  <c r="M1670" i="1"/>
  <c r="N1670" i="1" s="1"/>
  <c r="M1672" i="1"/>
  <c r="N1672" i="1" s="1"/>
  <c r="M1674" i="1"/>
  <c r="N1674" i="1" s="1"/>
  <c r="M1679" i="1"/>
  <c r="N1679" i="1" s="1"/>
  <c r="M1686" i="1"/>
  <c r="N1686" i="1" s="1"/>
  <c r="M1688" i="1"/>
  <c r="N1688" i="1" s="1"/>
  <c r="M1691" i="1"/>
  <c r="N1691" i="1" s="1"/>
  <c r="P1691" i="1" s="1"/>
  <c r="U1691" i="1" s="1"/>
  <c r="M1700" i="1"/>
  <c r="N1700" i="1" s="1"/>
  <c r="M1702" i="1"/>
  <c r="N1702" i="1" s="1"/>
  <c r="M1704" i="1"/>
  <c r="N1704" i="1" s="1"/>
  <c r="M1706" i="1"/>
  <c r="N1706" i="1" s="1"/>
  <c r="M1708" i="1"/>
  <c r="N1708" i="1" s="1"/>
  <c r="P1707" i="1" s="1"/>
  <c r="U1707" i="1" s="1"/>
  <c r="M1710" i="1"/>
  <c r="N1710" i="1" s="1"/>
  <c r="M1719" i="1"/>
  <c r="N1719" i="1" s="1"/>
  <c r="M1721" i="1"/>
  <c r="N1721" i="1" s="1"/>
  <c r="M1723" i="1"/>
  <c r="N1723" i="1" s="1"/>
  <c r="M1729" i="1"/>
  <c r="N1729" i="1" s="1"/>
  <c r="M1731" i="1"/>
  <c r="N1731" i="1" s="1"/>
  <c r="M1733" i="1"/>
  <c r="N1733" i="1" s="1"/>
  <c r="M1741" i="1"/>
  <c r="N1741" i="1" s="1"/>
  <c r="M1744" i="1"/>
  <c r="N1744" i="1" s="1"/>
  <c r="P1744" i="1" s="1"/>
  <c r="U1744" i="1" s="1"/>
  <c r="M1751" i="1"/>
  <c r="N1751" i="1" s="1"/>
  <c r="M1757" i="1"/>
  <c r="N1757" i="1" s="1"/>
  <c r="M1759" i="1"/>
  <c r="N1759" i="1" s="1"/>
  <c r="P1758" i="1" s="1"/>
  <c r="U1758" i="1" s="1"/>
  <c r="M1765" i="1"/>
  <c r="N1765" i="1" s="1"/>
  <c r="M1763" i="1"/>
  <c r="N1763" i="1" s="1"/>
  <c r="M1771" i="1"/>
  <c r="N1771" i="1" s="1"/>
  <c r="M1773" i="1"/>
  <c r="N1773" i="1" s="1"/>
  <c r="M1783" i="1"/>
  <c r="N1783" i="1" s="1"/>
  <c r="M1782" i="1"/>
  <c r="N1782" i="1" s="1"/>
  <c r="M1789" i="1"/>
  <c r="N1789" i="1" s="1"/>
  <c r="M1787" i="1"/>
  <c r="N1787" i="1" s="1"/>
  <c r="M1795" i="1"/>
  <c r="N1795" i="1" s="1"/>
  <c r="M1802" i="1"/>
  <c r="N1802" i="1" s="1"/>
  <c r="P1802" i="1" s="1"/>
  <c r="U1802" i="1" s="1"/>
  <c r="M1798" i="1"/>
  <c r="N1798" i="1" s="1"/>
  <c r="M1800" i="1"/>
  <c r="N1800" i="1" s="1"/>
  <c r="M1796" i="1"/>
  <c r="N1796" i="1" s="1"/>
  <c r="M1807" i="1"/>
  <c r="N1807" i="1" s="1"/>
  <c r="M1809" i="1"/>
  <c r="N1809" i="1" s="1"/>
  <c r="M1816" i="1"/>
  <c r="N1816" i="1" s="1"/>
  <c r="M1820" i="1"/>
  <c r="N1820" i="1" s="1"/>
  <c r="M1822" i="1"/>
  <c r="N1822" i="1" s="1"/>
  <c r="M1824" i="1"/>
  <c r="N1824" i="1" s="1"/>
  <c r="M1826" i="1"/>
  <c r="N1826" i="1" s="1"/>
  <c r="M1819" i="1"/>
  <c r="N1819" i="1" s="1"/>
  <c r="M1828" i="1"/>
  <c r="N1828" i="1" s="1"/>
  <c r="M1830" i="1"/>
  <c r="N1830" i="1" s="1"/>
  <c r="M1835" i="1"/>
  <c r="N1835" i="1" s="1"/>
  <c r="P1835" i="1" s="1"/>
  <c r="U1835" i="1" s="1"/>
  <c r="M1838" i="1"/>
  <c r="N1838" i="1" s="1"/>
  <c r="M1837" i="1"/>
  <c r="N1837" i="1" s="1"/>
  <c r="M1844" i="1"/>
  <c r="N1844" i="1" s="1"/>
  <c r="M1846" i="1"/>
  <c r="N1846" i="1" s="1"/>
  <c r="M1848" i="1"/>
  <c r="N1848" i="1" s="1"/>
  <c r="M1858" i="1"/>
  <c r="N1858" i="1" s="1"/>
  <c r="M1862" i="1"/>
  <c r="N1862" i="1" s="1"/>
  <c r="M1866" i="1"/>
  <c r="N1866" i="1" s="1"/>
  <c r="P1865" i="1" s="1"/>
  <c r="U1865" i="1" s="1"/>
  <c r="M1868" i="1"/>
  <c r="N1868" i="1" s="1"/>
  <c r="M1872" i="1"/>
  <c r="N1872" i="1" s="1"/>
  <c r="M1874" i="1"/>
  <c r="N1874" i="1" s="1"/>
  <c r="M1873" i="1"/>
  <c r="N1873" i="1" s="1"/>
  <c r="M1880" i="1"/>
  <c r="N1880" i="1" s="1"/>
  <c r="M1882" i="1"/>
  <c r="N1882" i="1" s="1"/>
  <c r="M1881" i="1"/>
  <c r="N1881" i="1" s="1"/>
  <c r="M1887" i="1"/>
  <c r="N1887" i="1" s="1"/>
  <c r="P1887" i="1" s="1"/>
  <c r="U1887" i="1" s="1"/>
  <c r="M1891" i="1"/>
  <c r="N1891" i="1" s="1"/>
  <c r="M1893" i="1"/>
  <c r="N1893" i="1" s="1"/>
  <c r="M1895" i="1"/>
  <c r="N1895" i="1" s="1"/>
  <c r="M1897" i="1"/>
  <c r="N1897" i="1" s="1"/>
  <c r="M1889" i="1"/>
  <c r="N1889" i="1" s="1"/>
  <c r="M1905" i="1"/>
  <c r="N1905" i="1" s="1"/>
  <c r="M1907" i="1"/>
  <c r="N1907" i="1" s="1"/>
  <c r="M1911" i="1"/>
  <c r="N1911" i="1" s="1"/>
  <c r="M1910" i="1"/>
  <c r="N1910" i="1" s="1"/>
  <c r="M1916" i="1"/>
  <c r="N1916" i="1" s="1"/>
  <c r="P1916" i="1" s="1"/>
  <c r="U1916" i="1" s="1"/>
  <c r="M1919" i="1"/>
  <c r="N1919" i="1" s="1"/>
  <c r="M1929" i="1"/>
  <c r="N1929" i="1" s="1"/>
  <c r="P1926" i="1" s="1"/>
  <c r="U1926" i="1" s="1"/>
  <c r="M1933" i="1"/>
  <c r="N1933" i="1" s="1"/>
  <c r="M1935" i="1"/>
  <c r="N1935" i="1" s="1"/>
  <c r="M1937" i="1"/>
  <c r="N1937" i="1" s="1"/>
  <c r="M1932" i="1"/>
  <c r="N1932" i="1" s="1"/>
  <c r="M1945" i="1"/>
  <c r="N1945" i="1" s="1"/>
  <c r="M1947" i="1"/>
  <c r="N1947" i="1" s="1"/>
  <c r="M1952" i="1"/>
  <c r="N1952" i="1" s="1"/>
  <c r="M1951" i="1"/>
  <c r="N1951" i="1" s="1"/>
  <c r="M1961" i="1"/>
  <c r="N1961" i="1" s="1"/>
  <c r="M1968" i="1"/>
  <c r="N1968" i="1" s="1"/>
  <c r="P1967" i="1" s="1"/>
  <c r="U1967" i="1" s="1"/>
  <c r="M1967" i="1"/>
  <c r="N1967" i="1" s="1"/>
  <c r="M1970" i="1"/>
  <c r="N1970" i="1" s="1"/>
  <c r="M1980" i="1"/>
  <c r="N1980" i="1" s="1"/>
  <c r="M1984" i="1"/>
  <c r="N1984" i="1" s="1"/>
  <c r="M1986" i="1"/>
  <c r="N1986" i="1" s="1"/>
  <c r="M1988" i="1"/>
  <c r="N1988" i="1" s="1"/>
  <c r="M1989" i="1"/>
  <c r="N1989" i="1" s="1"/>
  <c r="P1989" i="1" s="1"/>
  <c r="U1989" i="1" s="1"/>
  <c r="M670" i="1"/>
  <c r="N670" i="1" s="1"/>
  <c r="M671" i="1"/>
  <c r="N671" i="1" s="1"/>
  <c r="M680" i="1"/>
  <c r="N680" i="1" s="1"/>
  <c r="M681" i="1"/>
  <c r="N681" i="1" s="1"/>
  <c r="P681" i="1" s="1"/>
  <c r="U681" i="1" s="1"/>
  <c r="M693" i="1"/>
  <c r="N693" i="1" s="1"/>
  <c r="M702" i="1"/>
  <c r="N702" i="1" s="1"/>
  <c r="P701" i="1" s="1"/>
  <c r="U701" i="1" s="1"/>
  <c r="M703" i="1"/>
  <c r="N703" i="1" s="1"/>
  <c r="P703" i="1" s="1"/>
  <c r="U703" i="1" s="1"/>
  <c r="M706" i="1"/>
  <c r="N706" i="1" s="1"/>
  <c r="M710" i="1"/>
  <c r="N710" i="1" s="1"/>
  <c r="M708" i="1"/>
  <c r="N708" i="1" s="1"/>
  <c r="M716" i="1"/>
  <c r="N716" i="1" s="1"/>
  <c r="M718" i="1"/>
  <c r="N718" i="1" s="1"/>
  <c r="M719" i="1"/>
  <c r="N719" i="1" s="1"/>
  <c r="M724" i="1"/>
  <c r="N724" i="1" s="1"/>
  <c r="P721" i="1" s="1"/>
  <c r="U721" i="1" s="1"/>
  <c r="M726" i="1"/>
  <c r="N726" i="1" s="1"/>
  <c r="M734" i="1"/>
  <c r="N734" i="1" s="1"/>
  <c r="M736" i="1"/>
  <c r="N736" i="1" s="1"/>
  <c r="M737" i="1"/>
  <c r="N737" i="1" s="1"/>
  <c r="P737" i="1" s="1"/>
  <c r="U737" i="1" s="1"/>
  <c r="M740" i="1"/>
  <c r="N740" i="1" s="1"/>
  <c r="M742" i="1"/>
  <c r="N742" i="1" s="1"/>
  <c r="M743" i="1"/>
  <c r="N743" i="1" s="1"/>
  <c r="M747" i="1"/>
  <c r="N747" i="1" s="1"/>
  <c r="M755" i="1"/>
  <c r="N755" i="1" s="1"/>
  <c r="P755" i="1" s="1"/>
  <c r="U755" i="1" s="1"/>
  <c r="M758" i="1"/>
  <c r="N758" i="1" s="1"/>
  <c r="M760" i="1"/>
  <c r="N760" i="1" s="1"/>
  <c r="M767" i="1"/>
  <c r="N767" i="1" s="1"/>
  <c r="M774" i="1"/>
  <c r="N774" i="1" s="1"/>
  <c r="M778" i="1"/>
  <c r="N778" i="1" s="1"/>
  <c r="M780" i="1"/>
  <c r="N780" i="1" s="1"/>
  <c r="M787" i="1"/>
  <c r="N787" i="1" s="1"/>
  <c r="P787" i="1" s="1"/>
  <c r="U787" i="1" s="1"/>
  <c r="M792" i="1"/>
  <c r="N792" i="1" s="1"/>
  <c r="M793" i="1"/>
  <c r="N793" i="1" s="1"/>
  <c r="P793" i="1" s="1"/>
  <c r="U793" i="1" s="1"/>
  <c r="M798" i="1"/>
  <c r="N798" i="1" s="1"/>
  <c r="M800" i="1"/>
  <c r="N800" i="1" s="1"/>
  <c r="M801" i="1"/>
  <c r="N801" i="1" s="1"/>
  <c r="P801" i="1" s="1"/>
  <c r="U801" i="1" s="1"/>
  <c r="M808" i="1"/>
  <c r="N808" i="1" s="1"/>
  <c r="M809" i="1"/>
  <c r="N809" i="1" s="1"/>
  <c r="P809" i="1" s="1"/>
  <c r="U809" i="1" s="1"/>
  <c r="M824" i="1"/>
  <c r="N824" i="1" s="1"/>
  <c r="M826" i="1"/>
  <c r="N826" i="1" s="1"/>
  <c r="M831" i="1"/>
  <c r="N831" i="1" s="1"/>
  <c r="M841" i="1"/>
  <c r="N841" i="1" s="1"/>
  <c r="M842" i="1"/>
  <c r="N842" i="1" s="1"/>
  <c r="M843" i="1"/>
  <c r="N843" i="1" s="1"/>
  <c r="P843" i="1" s="1"/>
  <c r="U843" i="1" s="1"/>
  <c r="M852" i="1"/>
  <c r="N852" i="1" s="1"/>
  <c r="M854" i="1"/>
  <c r="N854" i="1" s="1"/>
  <c r="M856" i="1"/>
  <c r="N856" i="1" s="1"/>
  <c r="M859" i="1"/>
  <c r="N859" i="1" s="1"/>
  <c r="P857" i="1" s="1"/>
  <c r="U857" i="1" s="1"/>
  <c r="M860" i="1"/>
  <c r="N860" i="1" s="1"/>
  <c r="P860" i="1" s="1"/>
  <c r="U860" i="1" s="1"/>
  <c r="M863" i="1"/>
  <c r="N863" i="1" s="1"/>
  <c r="M869" i="1"/>
  <c r="N869" i="1" s="1"/>
  <c r="M875" i="1"/>
  <c r="N875" i="1" s="1"/>
  <c r="P873" i="1" s="1"/>
  <c r="U873" i="1" s="1"/>
  <c r="M881" i="1"/>
  <c r="N881" i="1" s="1"/>
  <c r="M876" i="1"/>
  <c r="N876" i="1" s="1"/>
  <c r="M884" i="1"/>
  <c r="N884" i="1" s="1"/>
  <c r="M891" i="1"/>
  <c r="N891" i="1" s="1"/>
  <c r="M893" i="1"/>
  <c r="N893" i="1" s="1"/>
  <c r="P893" i="1" s="1"/>
  <c r="U893" i="1" s="1"/>
  <c r="M897" i="1"/>
  <c r="N897" i="1" s="1"/>
  <c r="M899" i="1"/>
  <c r="N899" i="1" s="1"/>
  <c r="M903" i="1"/>
  <c r="N903" i="1" s="1"/>
  <c r="M905" i="1"/>
  <c r="N905" i="1" s="1"/>
  <c r="M907" i="1"/>
  <c r="N907" i="1" s="1"/>
  <c r="M908" i="1"/>
  <c r="N908" i="1" s="1"/>
  <c r="M914" i="1"/>
  <c r="N914" i="1" s="1"/>
  <c r="M916" i="1"/>
  <c r="N916" i="1" s="1"/>
  <c r="M912" i="1"/>
  <c r="N912" i="1" s="1"/>
  <c r="M1117" i="1"/>
  <c r="N1117" i="1" s="1"/>
  <c r="M927" i="1"/>
  <c r="N927" i="1" s="1"/>
  <c r="M930" i="1"/>
  <c r="N930" i="1" s="1"/>
  <c r="M940" i="1"/>
  <c r="N940" i="1" s="1"/>
  <c r="M943" i="1"/>
  <c r="N943" i="1" s="1"/>
  <c r="M948" i="1"/>
  <c r="N948" i="1" s="1"/>
  <c r="M950" i="1"/>
  <c r="N950" i="1" s="1"/>
  <c r="M954" i="1"/>
  <c r="N954" i="1" s="1"/>
  <c r="M955" i="1"/>
  <c r="N955" i="1" s="1"/>
  <c r="P955" i="1" s="1"/>
  <c r="U955" i="1" s="1"/>
  <c r="M960" i="1"/>
  <c r="N960" i="1" s="1"/>
  <c r="M964" i="1"/>
  <c r="N964" i="1" s="1"/>
  <c r="M968" i="1"/>
  <c r="N968" i="1" s="1"/>
  <c r="M967" i="1"/>
  <c r="N967" i="1" s="1"/>
  <c r="M972" i="1"/>
  <c r="N972" i="1" s="1"/>
  <c r="P970" i="1" s="1"/>
  <c r="U970" i="1" s="1"/>
  <c r="M976" i="1"/>
  <c r="N976" i="1" s="1"/>
  <c r="M980" i="1"/>
  <c r="N980" i="1" s="1"/>
  <c r="P980" i="1" s="1"/>
  <c r="U980" i="1" s="1"/>
  <c r="M984" i="1"/>
  <c r="N984" i="1" s="1"/>
  <c r="M985" i="1"/>
  <c r="N985" i="1" s="1"/>
  <c r="M992" i="1"/>
  <c r="N992" i="1" s="1"/>
  <c r="P991" i="1" s="1"/>
  <c r="U991" i="1" s="1"/>
  <c r="M1005" i="1"/>
  <c r="N1005" i="1" s="1"/>
  <c r="M1009" i="1"/>
  <c r="N1009" i="1" s="1"/>
  <c r="P1006" i="1" s="1"/>
  <c r="U1006" i="1" s="1"/>
  <c r="M1019" i="1"/>
  <c r="N1019" i="1" s="1"/>
  <c r="M1021" i="1"/>
  <c r="N1021" i="1" s="1"/>
  <c r="P1020" i="1" s="1"/>
  <c r="U1020" i="1" s="1"/>
  <c r="M1022" i="1"/>
  <c r="N1022" i="1" s="1"/>
  <c r="P1022" i="1" s="1"/>
  <c r="U1022" i="1" s="1"/>
  <c r="M1023" i="1"/>
  <c r="N1023" i="1" s="1"/>
  <c r="M1027" i="1"/>
  <c r="N1027" i="1" s="1"/>
  <c r="P1026" i="1" s="1"/>
  <c r="U1026" i="1" s="1"/>
  <c r="M1029" i="1"/>
  <c r="N1029" i="1" s="1"/>
  <c r="M1031" i="1"/>
  <c r="N1031" i="1" s="1"/>
  <c r="M1033" i="1"/>
  <c r="N1033" i="1" s="1"/>
  <c r="P1033" i="1" s="1"/>
  <c r="U1033" i="1" s="1"/>
  <c r="M1036" i="1"/>
  <c r="N1036" i="1" s="1"/>
  <c r="M1034" i="1"/>
  <c r="N1034" i="1" s="1"/>
  <c r="M1040" i="1"/>
  <c r="N1040" i="1" s="1"/>
  <c r="M1042" i="1"/>
  <c r="N1042" i="1" s="1"/>
  <c r="M1044" i="1"/>
  <c r="N1044" i="1" s="1"/>
  <c r="M1046" i="1"/>
  <c r="N1046" i="1" s="1"/>
  <c r="M1050" i="1"/>
  <c r="N1050" i="1" s="1"/>
  <c r="M1052" i="1"/>
  <c r="N1052" i="1" s="1"/>
  <c r="M1056" i="1"/>
  <c r="N1056" i="1" s="1"/>
  <c r="M1055" i="1"/>
  <c r="N1055" i="1" s="1"/>
  <c r="M1060" i="1"/>
  <c r="N1060" i="1" s="1"/>
  <c r="M1059" i="1"/>
  <c r="N1059" i="1" s="1"/>
  <c r="M1062" i="1"/>
  <c r="N1062" i="1" s="1"/>
  <c r="M1066" i="1"/>
  <c r="N1066" i="1" s="1"/>
  <c r="M1068" i="1"/>
  <c r="N1068" i="1" s="1"/>
  <c r="M1072" i="1"/>
  <c r="N1072" i="1" s="1"/>
  <c r="P1072" i="1" s="1"/>
  <c r="U1072" i="1" s="1"/>
  <c r="M1076" i="1"/>
  <c r="N1076" i="1" s="1"/>
  <c r="M1077" i="1"/>
  <c r="N1077" i="1" s="1"/>
  <c r="M1084" i="1"/>
  <c r="N1084" i="1" s="1"/>
  <c r="M1088" i="1"/>
  <c r="N1088" i="1" s="1"/>
  <c r="M1094" i="1"/>
  <c r="N1094" i="1" s="1"/>
  <c r="M1104" i="1"/>
  <c r="N1104" i="1" s="1"/>
  <c r="M1108" i="1"/>
  <c r="N1108" i="1" s="1"/>
  <c r="M1112" i="1"/>
  <c r="N1112" i="1" s="1"/>
  <c r="M1114" i="1"/>
  <c r="N1114" i="1" s="1"/>
  <c r="M1130" i="1"/>
  <c r="N1130" i="1" s="1"/>
  <c r="M1137" i="1"/>
  <c r="N1137" i="1" s="1"/>
  <c r="M1142" i="1"/>
  <c r="N1142" i="1" s="1"/>
  <c r="M1144" i="1"/>
  <c r="N1144" i="1" s="1"/>
  <c r="M1146" i="1"/>
  <c r="N1146" i="1" s="1"/>
  <c r="M1152" i="1"/>
  <c r="N1152" i="1" s="1"/>
  <c r="M1162" i="1"/>
  <c r="N1162" i="1" s="1"/>
  <c r="M1164" i="1"/>
  <c r="N1164" i="1" s="1"/>
  <c r="M1166" i="1"/>
  <c r="N1166" i="1" s="1"/>
  <c r="M1167" i="1"/>
  <c r="N1167" i="1" s="1"/>
  <c r="P1167" i="1" s="1"/>
  <c r="U1167" i="1" s="1"/>
  <c r="M1168" i="1"/>
  <c r="N1168" i="1" s="1"/>
  <c r="P1168" i="1" s="1"/>
  <c r="U1168" i="1" s="1"/>
  <c r="M1175" i="1"/>
  <c r="N1175" i="1" s="1"/>
  <c r="P1175" i="1" s="1"/>
  <c r="U1175" i="1" s="1"/>
  <c r="M1184" i="1"/>
  <c r="N1184" i="1" s="1"/>
  <c r="M1183" i="1"/>
  <c r="N1183" i="1" s="1"/>
  <c r="M1186" i="1"/>
  <c r="N1186" i="1" s="1"/>
  <c r="P1186" i="1" s="1"/>
  <c r="U1186" i="1" s="1"/>
  <c r="M1196" i="1"/>
  <c r="N1196" i="1" s="1"/>
  <c r="M1197" i="1"/>
  <c r="N1197" i="1" s="1"/>
  <c r="P1197" i="1" s="1"/>
  <c r="U1197" i="1" s="1"/>
  <c r="M1202" i="1"/>
  <c r="N1202" i="1" s="1"/>
  <c r="M1201" i="1"/>
  <c r="N1201" i="1" s="1"/>
  <c r="M1206" i="1"/>
  <c r="N1206" i="1" s="1"/>
  <c r="M1214" i="1"/>
  <c r="N1214" i="1" s="1"/>
  <c r="M1215" i="1"/>
  <c r="N1215" i="1" s="1"/>
  <c r="P1215" i="1" s="1"/>
  <c r="U1215" i="1" s="1"/>
  <c r="M1218" i="1"/>
  <c r="N1218" i="1" s="1"/>
  <c r="M1217" i="1"/>
  <c r="N1217" i="1" s="1"/>
  <c r="M1220" i="1"/>
  <c r="N1220" i="1" s="1"/>
  <c r="M1224" i="1"/>
  <c r="N1224" i="1" s="1"/>
  <c r="P1223" i="1" s="1"/>
  <c r="U1223" i="1" s="1"/>
  <c r="M1228" i="1"/>
  <c r="N1228" i="1" s="1"/>
  <c r="M1236" i="1"/>
  <c r="N1236" i="1" s="1"/>
  <c r="M1238" i="1"/>
  <c r="N1238" i="1" s="1"/>
  <c r="M1239" i="1"/>
  <c r="N1239" i="1" s="1"/>
  <c r="P1239" i="1" s="1"/>
  <c r="U1239" i="1" s="1"/>
  <c r="M1252" i="1"/>
  <c r="N1252" i="1" s="1"/>
  <c r="M1250" i="1"/>
  <c r="N1250" i="1" s="1"/>
  <c r="M1251" i="1"/>
  <c r="N1251" i="1" s="1"/>
  <c r="M1254" i="1"/>
  <c r="N1254" i="1" s="1"/>
  <c r="M1267" i="1"/>
  <c r="N1267" i="1" s="1"/>
  <c r="M1262" i="1"/>
  <c r="N1262" i="1" s="1"/>
  <c r="M1288" i="1"/>
  <c r="N1288" i="1" s="1"/>
  <c r="P1288" i="1" s="1"/>
  <c r="U1288" i="1" s="1"/>
  <c r="M1295" i="1"/>
  <c r="N1295" i="1" s="1"/>
  <c r="M1297" i="1"/>
  <c r="N1297" i="1" s="1"/>
  <c r="M1299" i="1"/>
  <c r="N1299" i="1" s="1"/>
  <c r="M1298" i="1"/>
  <c r="N1298" i="1" s="1"/>
  <c r="M1303" i="1"/>
  <c r="N1303" i="1" s="1"/>
  <c r="M1306" i="1"/>
  <c r="N1306" i="1" s="1"/>
  <c r="P1306" i="1" s="1"/>
  <c r="U1306" i="1" s="1"/>
  <c r="M1317" i="1"/>
  <c r="N1317" i="1" s="1"/>
  <c r="M1316" i="1"/>
  <c r="N1316" i="1" s="1"/>
  <c r="M1319" i="1"/>
  <c r="N1319" i="1" s="1"/>
  <c r="M1325" i="1"/>
  <c r="N1325" i="1" s="1"/>
  <c r="P1325" i="1" s="1"/>
  <c r="U1325" i="1" s="1"/>
  <c r="M1331" i="1"/>
  <c r="N1331" i="1" s="1"/>
  <c r="M1334" i="1"/>
  <c r="N1334" i="1" s="1"/>
  <c r="M1340" i="1"/>
  <c r="N1340" i="1" s="1"/>
  <c r="M1344" i="1"/>
  <c r="N1344" i="1" s="1"/>
  <c r="M1348" i="1"/>
  <c r="N1348" i="1" s="1"/>
  <c r="P1345" i="1" s="1"/>
  <c r="U1345" i="1" s="1"/>
  <c r="M1350" i="1"/>
  <c r="N1350" i="1" s="1"/>
  <c r="M1355" i="1"/>
  <c r="N1355" i="1" s="1"/>
  <c r="P1355" i="1" s="1"/>
  <c r="U1355" i="1" s="1"/>
  <c r="M1358" i="1"/>
  <c r="N1358" i="1" s="1"/>
  <c r="M1360" i="1"/>
  <c r="N1360" i="1" s="1"/>
  <c r="P1360" i="1" s="1"/>
  <c r="U1360" i="1" s="1"/>
  <c r="M1366" i="1"/>
  <c r="N1366" i="1" s="1"/>
  <c r="M1371" i="1"/>
  <c r="N1371" i="1" s="1"/>
  <c r="P1370" i="1" s="1"/>
  <c r="U1370" i="1" s="1"/>
  <c r="M1372" i="1"/>
  <c r="N1372" i="1" s="1"/>
  <c r="P1372" i="1" s="1"/>
  <c r="U1372" i="1" s="1"/>
  <c r="M1377" i="1"/>
  <c r="N1377" i="1" s="1"/>
  <c r="M1375" i="1"/>
  <c r="N1375" i="1" s="1"/>
  <c r="M1381" i="1"/>
  <c r="N1381" i="1" s="1"/>
  <c r="M1385" i="1"/>
  <c r="N1385" i="1" s="1"/>
  <c r="M1389" i="1"/>
  <c r="N1389" i="1" s="1"/>
  <c r="M1390" i="1"/>
  <c r="N1390" i="1" s="1"/>
  <c r="M1393" i="1"/>
  <c r="N1393" i="1" s="1"/>
  <c r="M1395" i="1"/>
  <c r="N1395" i="1" s="1"/>
  <c r="M1394" i="1"/>
  <c r="N1394" i="1" s="1"/>
  <c r="M1399" i="1"/>
  <c r="N1399" i="1" s="1"/>
  <c r="M1404" i="1"/>
  <c r="N1404" i="1" s="1"/>
  <c r="M1407" i="1"/>
  <c r="N1407" i="1" s="1"/>
  <c r="M1409" i="1"/>
  <c r="N1409" i="1" s="1"/>
  <c r="M1410" i="1"/>
  <c r="N1410" i="1" s="1"/>
  <c r="P1410" i="1" s="1"/>
  <c r="U1410" i="1" s="1"/>
  <c r="M1412" i="1"/>
  <c r="N1412" i="1" s="1"/>
  <c r="P1412" i="1" s="1"/>
  <c r="U1412" i="1" s="1"/>
  <c r="M1413" i="1"/>
  <c r="N1413" i="1" s="1"/>
  <c r="M1275" i="1"/>
  <c r="N1275" i="1" s="1"/>
  <c r="M1270" i="1"/>
  <c r="N1270" i="1" s="1"/>
  <c r="M1284" i="1"/>
  <c r="N1284" i="1" s="1"/>
  <c r="M1281" i="1"/>
  <c r="N1281" i="1" s="1"/>
  <c r="M1420" i="1"/>
  <c r="N1420" i="1" s="1"/>
  <c r="M1422" i="1"/>
  <c r="N1422" i="1" s="1"/>
  <c r="M1426" i="1"/>
  <c r="N1426" i="1" s="1"/>
  <c r="P1424" i="1" s="1"/>
  <c r="U1424" i="1" s="1"/>
  <c r="M1429" i="1"/>
  <c r="N1429" i="1" s="1"/>
  <c r="P1429" i="1" s="1"/>
  <c r="U1429" i="1" s="1"/>
  <c r="M1442" i="1"/>
  <c r="N1442" i="1" s="1"/>
  <c r="M1446" i="1"/>
  <c r="N1446" i="1" s="1"/>
  <c r="M1449" i="1"/>
  <c r="N1449" i="1" s="1"/>
  <c r="M1453" i="1"/>
  <c r="N1453" i="1" s="1"/>
  <c r="M1456" i="1"/>
  <c r="N1456" i="1" s="1"/>
  <c r="M1459" i="1"/>
  <c r="N1459" i="1" s="1"/>
  <c r="M1463" i="1"/>
  <c r="N1463" i="1" s="1"/>
  <c r="M1468" i="1"/>
  <c r="N1468" i="1" s="1"/>
  <c r="M1470" i="1"/>
  <c r="N1470" i="1" s="1"/>
  <c r="M1472" i="1"/>
  <c r="N1472" i="1" s="1"/>
  <c r="P1472" i="1" s="1"/>
  <c r="U1472" i="1" s="1"/>
  <c r="M1482" i="1"/>
  <c r="N1482" i="1" s="1"/>
  <c r="M1486" i="1"/>
  <c r="N1486" i="1" s="1"/>
  <c r="M1488" i="1"/>
  <c r="N1488" i="1" s="1"/>
  <c r="M1496" i="1"/>
  <c r="N1496" i="1" s="1"/>
  <c r="M1498" i="1"/>
  <c r="N1498" i="1" s="1"/>
  <c r="M1504" i="1"/>
  <c r="N1504" i="1" s="1"/>
  <c r="P1500" i="1" s="1"/>
  <c r="U1500" i="1" s="1"/>
  <c r="M1508" i="1"/>
  <c r="N1508" i="1" s="1"/>
  <c r="M1510" i="1"/>
  <c r="N1510" i="1" s="1"/>
  <c r="P1509" i="1" s="1"/>
  <c r="U1509" i="1" s="1"/>
  <c r="M1514" i="1"/>
  <c r="N1514" i="1" s="1"/>
  <c r="M1516" i="1"/>
  <c r="N1516" i="1" s="1"/>
  <c r="M1512" i="1"/>
  <c r="N1512" i="1" s="1"/>
  <c r="M1522" i="1"/>
  <c r="N1522" i="1" s="1"/>
  <c r="M1526" i="1"/>
  <c r="N1526" i="1" s="1"/>
  <c r="M1520" i="1"/>
  <c r="N1520" i="1" s="1"/>
  <c r="M1530" i="1"/>
  <c r="N1530" i="1" s="1"/>
  <c r="M1532" i="1"/>
  <c r="N1532" i="1" s="1"/>
  <c r="M1538" i="1"/>
  <c r="N1538" i="1" s="1"/>
  <c r="M1542" i="1"/>
  <c r="N1542" i="1" s="1"/>
  <c r="M1560" i="1"/>
  <c r="N1560" i="1" s="1"/>
  <c r="M1557" i="1"/>
  <c r="N1557" i="1" s="1"/>
  <c r="M1566" i="1"/>
  <c r="N1566" i="1" s="1"/>
  <c r="M1568" i="1"/>
  <c r="N1568" i="1" s="1"/>
  <c r="M1564" i="1"/>
  <c r="N1564" i="1" s="1"/>
  <c r="M1574" i="1"/>
  <c r="N1574" i="1" s="1"/>
  <c r="M1582" i="1"/>
  <c r="N1582" i="1" s="1"/>
  <c r="M1586" i="1"/>
  <c r="N1586" i="1" s="1"/>
  <c r="M1590" i="1"/>
  <c r="N1590" i="1" s="1"/>
  <c r="M1596" i="1"/>
  <c r="N1596" i="1" s="1"/>
  <c r="M1598" i="1"/>
  <c r="N1598" i="1" s="1"/>
  <c r="M1600" i="1"/>
  <c r="N1600" i="1" s="1"/>
  <c r="M1602" i="1"/>
  <c r="N1602" i="1" s="1"/>
  <c r="M1599" i="1"/>
  <c r="N1599" i="1" s="1"/>
  <c r="M1606" i="1"/>
  <c r="N1606" i="1" s="1"/>
  <c r="M1604" i="1"/>
  <c r="N1604" i="1" s="1"/>
  <c r="M1612" i="1"/>
  <c r="N1612" i="1" s="1"/>
  <c r="P1612" i="1" s="1"/>
  <c r="U1612" i="1" s="1"/>
  <c r="M1618" i="1"/>
  <c r="N1618" i="1" s="1"/>
  <c r="M1624" i="1"/>
  <c r="N1624" i="1" s="1"/>
  <c r="M1627" i="1"/>
  <c r="N1627" i="1" s="1"/>
  <c r="M1622" i="1"/>
  <c r="N1622" i="1" s="1"/>
  <c r="M1630" i="1"/>
  <c r="N1630" i="1" s="1"/>
  <c r="P1630" i="1" s="1"/>
  <c r="U1630" i="1" s="1"/>
  <c r="M1635" i="1"/>
  <c r="N1635" i="1" s="1"/>
  <c r="M1637" i="1"/>
  <c r="N1637" i="1" s="1"/>
  <c r="M1638" i="1"/>
  <c r="N1638" i="1" s="1"/>
  <c r="P1638" i="1" s="1"/>
  <c r="U1638" i="1" s="1"/>
  <c r="M1641" i="1"/>
  <c r="N1641" i="1" s="1"/>
  <c r="M1653" i="1"/>
  <c r="N1653" i="1" s="1"/>
  <c r="M1655" i="1"/>
  <c r="N1655" i="1" s="1"/>
  <c r="M1661" i="1"/>
  <c r="N1661" i="1" s="1"/>
  <c r="M1665" i="1"/>
  <c r="N1665" i="1" s="1"/>
  <c r="M1668" i="1"/>
  <c r="N1668" i="1" s="1"/>
  <c r="M1671" i="1"/>
  <c r="N1671" i="1" s="1"/>
  <c r="M1673" i="1"/>
  <c r="N1673" i="1" s="1"/>
  <c r="P1673" i="1" s="1"/>
  <c r="U1673" i="1" s="1"/>
  <c r="M1675" i="1"/>
  <c r="N1675" i="1" s="1"/>
  <c r="P1675" i="1" s="1"/>
  <c r="U1675" i="1" s="1"/>
  <c r="M1682" i="1"/>
  <c r="N1682" i="1" s="1"/>
  <c r="P1682" i="1" s="1"/>
  <c r="U1682" i="1" s="1"/>
  <c r="M1685" i="1"/>
  <c r="N1685" i="1" s="1"/>
  <c r="M1689" i="1"/>
  <c r="N1689" i="1" s="1"/>
  <c r="M1699" i="1"/>
  <c r="N1699" i="1" s="1"/>
  <c r="M1701" i="1"/>
  <c r="N1701" i="1" s="1"/>
  <c r="M1703" i="1"/>
  <c r="N1703" i="1" s="1"/>
  <c r="M1695" i="1"/>
  <c r="N1695" i="1" s="1"/>
  <c r="M1709" i="1"/>
  <c r="N1709" i="1" s="1"/>
  <c r="M1715" i="1"/>
  <c r="N1715" i="1" s="1"/>
  <c r="M1720" i="1"/>
  <c r="N1720" i="1" s="1"/>
  <c r="M1722" i="1"/>
  <c r="N1722" i="1" s="1"/>
  <c r="M1718" i="1"/>
  <c r="N1718" i="1" s="1"/>
  <c r="M1732" i="1"/>
  <c r="N1732" i="1" s="1"/>
  <c r="M1734" i="1"/>
  <c r="N1734" i="1" s="1"/>
  <c r="M1736" i="1"/>
  <c r="N1736" i="1" s="1"/>
  <c r="M1724" i="1"/>
  <c r="N1724" i="1" s="1"/>
  <c r="M1740" i="1"/>
  <c r="N1740" i="1" s="1"/>
  <c r="M1746" i="1"/>
  <c r="N1746" i="1" s="1"/>
  <c r="M1750" i="1"/>
  <c r="N1750" i="1" s="1"/>
  <c r="M1752" i="1"/>
  <c r="N1752" i="1" s="1"/>
  <c r="M1754" i="1"/>
  <c r="N1754" i="1" s="1"/>
  <c r="P1753" i="1" s="1"/>
  <c r="U1753" i="1" s="1"/>
  <c r="M1764" i="1"/>
  <c r="N1764" i="1" s="1"/>
  <c r="M1766" i="1"/>
  <c r="N1766" i="1" s="1"/>
  <c r="M1768" i="1"/>
  <c r="N1768" i="1" s="1"/>
  <c r="P1767" i="1" s="1"/>
  <c r="U1767" i="1" s="1"/>
  <c r="M1770" i="1"/>
  <c r="N1770" i="1" s="1"/>
  <c r="M1776" i="1"/>
  <c r="N1776" i="1" s="1"/>
  <c r="M1780" i="1"/>
  <c r="N1780" i="1" s="1"/>
  <c r="M1781" i="1"/>
  <c r="N1781" i="1" s="1"/>
  <c r="M1786" i="1"/>
  <c r="N1786" i="1" s="1"/>
  <c r="M1788" i="1"/>
  <c r="N1788" i="1" s="1"/>
  <c r="M1790" i="1"/>
  <c r="N1790" i="1" s="1"/>
  <c r="M1793" i="1"/>
  <c r="N1793" i="1" s="1"/>
  <c r="M1797" i="1"/>
  <c r="N1797" i="1" s="1"/>
  <c r="M1799" i="1"/>
  <c r="N1799" i="1" s="1"/>
  <c r="M1808" i="1"/>
  <c r="N1808" i="1" s="1"/>
  <c r="M1810" i="1"/>
  <c r="N1810" i="1" s="1"/>
  <c r="M1811" i="1"/>
  <c r="N1811" i="1" s="1"/>
  <c r="M1817" i="1"/>
  <c r="N1817" i="1" s="1"/>
  <c r="M1823" i="1"/>
  <c r="N1823" i="1" s="1"/>
  <c r="M1825" i="1"/>
  <c r="N1825" i="1" s="1"/>
  <c r="M1829" i="1"/>
  <c r="N1829" i="1" s="1"/>
  <c r="M1833" i="1"/>
  <c r="N1833" i="1" s="1"/>
  <c r="M1836" i="1"/>
  <c r="N1836" i="1" s="1"/>
  <c r="P1836" i="1" s="1"/>
  <c r="U1836" i="1" s="1"/>
  <c r="M1839" i="1"/>
  <c r="N1839" i="1" s="1"/>
  <c r="M1840" i="1"/>
  <c r="N1840" i="1" s="1"/>
  <c r="P1840" i="1" s="1"/>
  <c r="U1840" i="1" s="1"/>
  <c r="M1847" i="1"/>
  <c r="N1847" i="1" s="1"/>
  <c r="M1849" i="1"/>
  <c r="N1849" i="1" s="1"/>
  <c r="M1851" i="1"/>
  <c r="N1851" i="1" s="1"/>
  <c r="M1853" i="1"/>
  <c r="N1853" i="1" s="1"/>
  <c r="M1855" i="1"/>
  <c r="N1855" i="1" s="1"/>
  <c r="M1857" i="1"/>
  <c r="N1857" i="1" s="1"/>
  <c r="M1859" i="1"/>
  <c r="N1859" i="1" s="1"/>
  <c r="M1860" i="1"/>
  <c r="N1860" i="1" s="1"/>
  <c r="M1863" i="1"/>
  <c r="N1863" i="1" s="1"/>
  <c r="P1863" i="1" s="1"/>
  <c r="U1863" i="1" s="1"/>
  <c r="M1877" i="1"/>
  <c r="N1877" i="1" s="1"/>
  <c r="M1883" i="1"/>
  <c r="N1883" i="1" s="1"/>
  <c r="M1884" i="1"/>
  <c r="N1884" i="1" s="1"/>
  <c r="P1884" i="1" s="1"/>
  <c r="U1884" i="1" s="1"/>
  <c r="M1885" i="1"/>
  <c r="N1885" i="1" s="1"/>
  <c r="P1885" i="1" s="1"/>
  <c r="U1885" i="1" s="1"/>
  <c r="M1748" i="1"/>
  <c r="N1748" i="1" s="1"/>
  <c r="M1898" i="1"/>
  <c r="N1898" i="1" s="1"/>
  <c r="P1898" i="1" s="1"/>
  <c r="U1898" i="1" s="1"/>
  <c r="M1894" i="1"/>
  <c r="N1894" i="1" s="1"/>
  <c r="M1896" i="1"/>
  <c r="N1896" i="1" s="1"/>
  <c r="M1900" i="1"/>
  <c r="N1900" i="1" s="1"/>
  <c r="M1904" i="1"/>
  <c r="N1904" i="1" s="1"/>
  <c r="M1906" i="1"/>
  <c r="N1906" i="1" s="1"/>
  <c r="M1903" i="1"/>
  <c r="N1903" i="1" s="1"/>
  <c r="M1914" i="1"/>
  <c r="N1914" i="1" s="1"/>
  <c r="P1913" i="1" s="1"/>
  <c r="U1913" i="1" s="1"/>
  <c r="M1920" i="1"/>
  <c r="N1920" i="1" s="1"/>
  <c r="M1924" i="1"/>
  <c r="N1924" i="1" s="1"/>
  <c r="P1924" i="1" s="1"/>
  <c r="U1924" i="1" s="1"/>
  <c r="M1934" i="1"/>
  <c r="N1934" i="1" s="1"/>
  <c r="M1936" i="1"/>
  <c r="N1936" i="1" s="1"/>
  <c r="M1946" i="1"/>
  <c r="N1946" i="1" s="1"/>
  <c r="M1950" i="1"/>
  <c r="N1950" i="1" s="1"/>
  <c r="M1953" i="1"/>
  <c r="N1953" i="1" s="1"/>
  <c r="P1953" i="1" s="1"/>
  <c r="U1953" i="1" s="1"/>
  <c r="M1973" i="1"/>
  <c r="N1973" i="1" s="1"/>
  <c r="P1972" i="1" s="1"/>
  <c r="U1972" i="1" s="1"/>
  <c r="M1975" i="1"/>
  <c r="N1975" i="1" s="1"/>
  <c r="M1979" i="1"/>
  <c r="N1979" i="1" s="1"/>
  <c r="M1981" i="1"/>
  <c r="N1981" i="1" s="1"/>
  <c r="M1974" i="1"/>
  <c r="N1974" i="1" s="1"/>
  <c r="M1985" i="1"/>
  <c r="N1985" i="1" s="1"/>
  <c r="M1987" i="1"/>
  <c r="N1987" i="1" s="1"/>
  <c r="M21" i="1"/>
  <c r="N21" i="1" s="1"/>
  <c r="M28" i="1"/>
  <c r="N28" i="1" s="1"/>
  <c r="M33" i="1"/>
  <c r="N33" i="1" s="1"/>
  <c r="M44" i="1"/>
  <c r="N44" i="1" s="1"/>
  <c r="M48" i="1"/>
  <c r="N48" i="1" s="1"/>
  <c r="M52" i="1"/>
  <c r="N52" i="1" s="1"/>
  <c r="M54" i="1"/>
  <c r="N54" i="1" s="1"/>
  <c r="M67" i="1"/>
  <c r="N67" i="1" s="1"/>
  <c r="M76" i="1"/>
  <c r="N76" i="1" s="1"/>
  <c r="M74" i="1"/>
  <c r="N74" i="1" s="1"/>
  <c r="M98" i="1"/>
  <c r="N98" i="1" s="1"/>
  <c r="M104" i="1"/>
  <c r="N104" i="1" s="1"/>
  <c r="M110" i="1"/>
  <c r="N110" i="1" s="1"/>
  <c r="M118" i="1"/>
  <c r="N118" i="1" s="1"/>
  <c r="M119" i="1"/>
  <c r="N119" i="1" s="1"/>
  <c r="M132" i="1"/>
  <c r="N132" i="1" s="1"/>
  <c r="M162" i="1"/>
  <c r="N162" i="1" s="1"/>
  <c r="M166" i="1"/>
  <c r="N166" i="1" s="1"/>
  <c r="P166" i="1" s="1"/>
  <c r="U166" i="1" s="1"/>
  <c r="M176" i="1"/>
  <c r="N176" i="1" s="1"/>
  <c r="P176" i="1" s="1"/>
  <c r="U176" i="1" s="1"/>
  <c r="M192" i="1"/>
  <c r="N192" i="1" s="1"/>
  <c r="P192" i="1" s="1"/>
  <c r="U192" i="1" s="1"/>
  <c r="M197" i="1"/>
  <c r="N197" i="1" s="1"/>
  <c r="M231" i="1"/>
  <c r="N231" i="1" s="1"/>
  <c r="M235" i="1"/>
  <c r="N235" i="1" s="1"/>
  <c r="M239" i="1"/>
  <c r="N239" i="1" s="1"/>
  <c r="M243" i="1"/>
  <c r="N243" i="1" s="1"/>
  <c r="M257" i="1"/>
  <c r="N257" i="1" s="1"/>
  <c r="M261" i="1"/>
  <c r="N261" i="1" s="1"/>
  <c r="M271" i="1"/>
  <c r="N271" i="1" s="1"/>
  <c r="M277" i="1"/>
  <c r="N277" i="1" s="1"/>
  <c r="M281" i="1"/>
  <c r="N281" i="1" s="1"/>
  <c r="M301" i="1"/>
  <c r="N301" i="1" s="1"/>
  <c r="P300" i="1" s="1"/>
  <c r="U300" i="1" s="1"/>
  <c r="M313" i="1"/>
  <c r="N313" i="1" s="1"/>
  <c r="M318" i="1"/>
  <c r="N318" i="1" s="1"/>
  <c r="M320" i="1"/>
  <c r="N320" i="1" s="1"/>
  <c r="P320" i="1" s="1"/>
  <c r="U320" i="1" s="1"/>
  <c r="M333" i="1"/>
  <c r="N333" i="1" s="1"/>
  <c r="M344" i="1"/>
  <c r="N344" i="1" s="1"/>
  <c r="M353" i="1"/>
  <c r="N353" i="1" s="1"/>
  <c r="M352" i="1"/>
  <c r="N352" i="1" s="1"/>
  <c r="M363" i="1"/>
  <c r="N363" i="1" s="1"/>
  <c r="M355" i="1"/>
  <c r="N355" i="1" s="1"/>
  <c r="M180" i="1"/>
  <c r="N180" i="1" s="1"/>
  <c r="M17" i="1"/>
  <c r="N17" i="1" s="1"/>
  <c r="M66" i="1"/>
  <c r="N66" i="1" s="1"/>
  <c r="M112" i="1"/>
  <c r="N112" i="1" s="1"/>
  <c r="M122" i="1"/>
  <c r="N122" i="1" s="1"/>
  <c r="M134" i="1"/>
  <c r="N134" i="1" s="1"/>
  <c r="M146" i="1"/>
  <c r="N146" i="1" s="1"/>
  <c r="M154" i="1"/>
  <c r="N154" i="1" s="1"/>
  <c r="M177" i="1"/>
  <c r="N177" i="1" s="1"/>
  <c r="M187" i="1"/>
  <c r="N187" i="1" s="1"/>
  <c r="M217" i="1"/>
  <c r="N217" i="1" s="1"/>
  <c r="M229" i="1"/>
  <c r="N229" i="1" s="1"/>
  <c r="M262" i="1"/>
  <c r="N262" i="1" s="1"/>
  <c r="M272" i="1"/>
  <c r="N272" i="1" s="1"/>
  <c r="M285" i="1"/>
  <c r="N285" i="1" s="1"/>
  <c r="M315" i="1"/>
  <c r="N315" i="1" s="1"/>
  <c r="M329" i="1"/>
  <c r="N329" i="1" s="1"/>
  <c r="M14" i="1"/>
  <c r="N14" i="1" s="1"/>
  <c r="M24" i="1"/>
  <c r="N24" i="1" s="1"/>
  <c r="M29" i="1"/>
  <c r="N29" i="1" s="1"/>
  <c r="M36" i="1"/>
  <c r="N36" i="1" s="1"/>
  <c r="M47" i="1"/>
  <c r="N47" i="1" s="1"/>
  <c r="M53" i="1"/>
  <c r="N53" i="1" s="1"/>
  <c r="M58" i="1"/>
  <c r="N58" i="1" s="1"/>
  <c r="M65" i="1"/>
  <c r="N65" i="1" s="1"/>
  <c r="M68" i="1"/>
  <c r="N68" i="1" s="1"/>
  <c r="M77" i="1"/>
  <c r="N77" i="1" s="1"/>
  <c r="M83" i="1"/>
  <c r="N83" i="1" s="1"/>
  <c r="M85" i="1"/>
  <c r="N85" i="1" s="1"/>
  <c r="M97" i="1"/>
  <c r="N97" i="1" s="1"/>
  <c r="M100" i="1"/>
  <c r="N100" i="1" s="1"/>
  <c r="M127" i="1"/>
  <c r="N127" i="1" s="1"/>
  <c r="M135" i="1"/>
  <c r="N135" i="1" s="1"/>
  <c r="M143" i="1"/>
  <c r="N143" i="1" s="1"/>
  <c r="M149" i="1"/>
  <c r="N149" i="1" s="1"/>
  <c r="M178" i="1"/>
  <c r="N178" i="1" s="1"/>
  <c r="M181" i="1"/>
  <c r="N181" i="1" s="1"/>
  <c r="M188" i="1"/>
  <c r="N188" i="1" s="1"/>
  <c r="M191" i="1"/>
  <c r="N191" i="1" s="1"/>
  <c r="M198" i="1"/>
  <c r="N198" i="1" s="1"/>
  <c r="M202" i="1"/>
  <c r="N202" i="1" s="1"/>
  <c r="M206" i="1"/>
  <c r="N206" i="1" s="1"/>
  <c r="M214" i="1"/>
  <c r="N214" i="1" s="1"/>
  <c r="P213" i="1" s="1"/>
  <c r="U213" i="1" s="1"/>
  <c r="M236" i="1"/>
  <c r="N236" i="1" s="1"/>
  <c r="M242" i="1"/>
  <c r="N242" i="1" s="1"/>
  <c r="M248" i="1"/>
  <c r="N248" i="1" s="1"/>
  <c r="M254" i="1"/>
  <c r="N254" i="1" s="1"/>
  <c r="M274" i="1"/>
  <c r="N274" i="1" s="1"/>
  <c r="M288" i="1"/>
  <c r="N288" i="1" s="1"/>
  <c r="P287" i="1" s="1"/>
  <c r="U287" i="1" s="1"/>
  <c r="M305" i="1"/>
  <c r="N305" i="1" s="1"/>
  <c r="M321" i="1"/>
  <c r="N321" i="1" s="1"/>
  <c r="P321" i="1" s="1"/>
  <c r="U321" i="1" s="1"/>
  <c r="M326" i="1"/>
  <c r="N326" i="1" s="1"/>
  <c r="M330" i="1"/>
  <c r="N330" i="1" s="1"/>
  <c r="M336" i="1"/>
  <c r="N336" i="1" s="1"/>
  <c r="M349" i="1"/>
  <c r="N349" i="1" s="1"/>
  <c r="M362" i="1"/>
  <c r="N362" i="1" s="1"/>
  <c r="M6" i="1"/>
  <c r="N6" i="1" s="1"/>
  <c r="M23" i="1"/>
  <c r="N23" i="1" s="1"/>
  <c r="M34" i="1"/>
  <c r="N34" i="1" s="1"/>
  <c r="M40" i="1"/>
  <c r="N40" i="1" s="1"/>
  <c r="M46" i="1"/>
  <c r="N46" i="1" s="1"/>
  <c r="M50" i="1"/>
  <c r="N50" i="1" s="1"/>
  <c r="M51" i="1"/>
  <c r="N51" i="1" s="1"/>
  <c r="M59" i="1"/>
  <c r="N59" i="1" s="1"/>
  <c r="M78" i="1"/>
  <c r="N78" i="1" s="1"/>
  <c r="M81" i="1"/>
  <c r="N81" i="1" s="1"/>
  <c r="M107" i="1"/>
  <c r="N107" i="1" s="1"/>
  <c r="M120" i="1"/>
  <c r="N120" i="1" s="1"/>
  <c r="M130" i="1"/>
  <c r="N130" i="1" s="1"/>
  <c r="M144" i="1"/>
  <c r="N144" i="1" s="1"/>
  <c r="M147" i="1"/>
  <c r="N147" i="1" s="1"/>
  <c r="P147" i="1" s="1"/>
  <c r="U147" i="1" s="1"/>
  <c r="M152" i="1"/>
  <c r="N152" i="1" s="1"/>
  <c r="M151" i="1"/>
  <c r="N151" i="1" s="1"/>
  <c r="M160" i="1"/>
  <c r="N160" i="1" s="1"/>
  <c r="M164" i="1"/>
  <c r="N164" i="1" s="1"/>
  <c r="M168" i="1"/>
  <c r="N168" i="1" s="1"/>
  <c r="P167" i="1" s="1"/>
  <c r="U167" i="1" s="1"/>
  <c r="M185" i="1"/>
  <c r="N185" i="1" s="1"/>
  <c r="M182" i="1"/>
  <c r="N182" i="1" s="1"/>
  <c r="M199" i="1"/>
  <c r="N199" i="1" s="1"/>
  <c r="M201" i="1"/>
  <c r="N201" i="1" s="1"/>
  <c r="M211" i="1"/>
  <c r="N211" i="1" s="1"/>
  <c r="M208" i="1"/>
  <c r="N208" i="1" s="1"/>
  <c r="M215" i="1"/>
  <c r="N215" i="1" s="1"/>
  <c r="M227" i="1"/>
  <c r="N227" i="1" s="1"/>
  <c r="M233" i="1"/>
  <c r="N233" i="1" s="1"/>
  <c r="M219" i="1"/>
  <c r="N219" i="1" s="1"/>
  <c r="M240" i="1"/>
  <c r="N240" i="1" s="1"/>
  <c r="M247" i="1"/>
  <c r="N247" i="1" s="1"/>
  <c r="M298" i="1"/>
  <c r="N298" i="1" s="1"/>
  <c r="P296" i="1" s="1"/>
  <c r="U296" i="1" s="1"/>
  <c r="M303" i="1"/>
  <c r="N303" i="1" s="1"/>
  <c r="M307" i="1"/>
  <c r="N307" i="1" s="1"/>
  <c r="M316" i="1"/>
  <c r="N316" i="1" s="1"/>
  <c r="M327" i="1"/>
  <c r="N327" i="1" s="1"/>
  <c r="M328" i="1"/>
  <c r="N328" i="1" s="1"/>
  <c r="M335" i="1"/>
  <c r="N335" i="1" s="1"/>
  <c r="M334" i="1"/>
  <c r="N334" i="1" s="1"/>
  <c r="M343" i="1"/>
  <c r="N343" i="1" s="1"/>
  <c r="M351" i="1"/>
  <c r="N351" i="1" s="1"/>
  <c r="M361" i="1"/>
  <c r="N361" i="1" s="1"/>
  <c r="M5" i="1"/>
  <c r="N5" i="1" s="1"/>
  <c r="M7" i="1"/>
  <c r="N7" i="1" s="1"/>
  <c r="M13" i="1"/>
  <c r="N13" i="1" s="1"/>
  <c r="M15" i="1"/>
  <c r="N15" i="1" s="1"/>
  <c r="M20" i="1"/>
  <c r="N20" i="1" s="1"/>
  <c r="M30" i="1"/>
  <c r="N30" i="1" s="1"/>
  <c r="M35" i="1"/>
  <c r="N35" i="1" s="1"/>
  <c r="M42" i="1"/>
  <c r="N42" i="1" s="1"/>
  <c r="M57" i="1"/>
  <c r="N57" i="1" s="1"/>
  <c r="M63" i="1"/>
  <c r="N63" i="1" s="1"/>
  <c r="M60" i="1"/>
  <c r="N60" i="1" s="1"/>
  <c r="M75" i="1"/>
  <c r="N75" i="1" s="1"/>
  <c r="M79" i="1"/>
  <c r="N79" i="1" s="1"/>
  <c r="M80" i="1"/>
  <c r="N80" i="1" s="1"/>
  <c r="M94" i="1"/>
  <c r="N94" i="1" s="1"/>
  <c r="M103" i="1"/>
  <c r="N103" i="1" s="1"/>
  <c r="M109" i="1"/>
  <c r="N109" i="1" s="1"/>
  <c r="M116" i="1"/>
  <c r="N116" i="1" s="1"/>
  <c r="M121" i="1"/>
  <c r="N121" i="1" s="1"/>
  <c r="M125" i="1"/>
  <c r="N125" i="1" s="1"/>
  <c r="P124" i="1" s="1"/>
  <c r="U124" i="1" s="1"/>
  <c r="M126" i="1"/>
  <c r="N126" i="1" s="1"/>
  <c r="M129" i="1"/>
  <c r="N129" i="1" s="1"/>
  <c r="M133" i="1"/>
  <c r="N133" i="1" s="1"/>
  <c r="M131" i="1"/>
  <c r="N131" i="1" s="1"/>
  <c r="M145" i="1"/>
  <c r="N145" i="1" s="1"/>
  <c r="P145" i="1" s="1"/>
  <c r="U145" i="1" s="1"/>
  <c r="M153" i="1"/>
  <c r="N153" i="1" s="1"/>
  <c r="M155" i="1"/>
  <c r="N155" i="1" s="1"/>
  <c r="M161" i="1"/>
  <c r="N161" i="1" s="1"/>
  <c r="M165" i="1"/>
  <c r="N165" i="1" s="1"/>
  <c r="M175" i="1"/>
  <c r="N175" i="1" s="1"/>
  <c r="P175" i="1" s="1"/>
  <c r="U175" i="1" s="1"/>
  <c r="M179" i="1"/>
  <c r="N179" i="1" s="1"/>
  <c r="M186" i="1"/>
  <c r="N186" i="1" s="1"/>
  <c r="M190" i="1"/>
  <c r="N190" i="1" s="1"/>
  <c r="M210" i="1"/>
  <c r="N210" i="1" s="1"/>
  <c r="M212" i="1"/>
  <c r="N212" i="1" s="1"/>
  <c r="M218" i="1"/>
  <c r="N218" i="1" s="1"/>
  <c r="M232" i="1"/>
  <c r="N232" i="1" s="1"/>
  <c r="M237" i="1"/>
  <c r="N237" i="1" s="1"/>
  <c r="M238" i="1"/>
  <c r="N238" i="1" s="1"/>
  <c r="M246" i="1"/>
  <c r="N246" i="1" s="1"/>
  <c r="M256" i="1"/>
  <c r="N256" i="1" s="1"/>
  <c r="M259" i="1"/>
  <c r="N259" i="1" s="1"/>
  <c r="M264" i="1"/>
  <c r="N264" i="1" s="1"/>
  <c r="M263" i="1"/>
  <c r="N263" i="1" s="1"/>
  <c r="M276" i="1"/>
  <c r="N276" i="1" s="1"/>
  <c r="M279" i="1"/>
  <c r="N279" i="1" s="1"/>
  <c r="M284" i="1"/>
  <c r="N284" i="1" s="1"/>
  <c r="M299" i="1"/>
  <c r="N299" i="1" s="1"/>
  <c r="M304" i="1"/>
  <c r="N304" i="1" s="1"/>
  <c r="M310" i="1"/>
  <c r="N310" i="1" s="1"/>
  <c r="P309" i="1" s="1"/>
  <c r="U309" i="1" s="1"/>
  <c r="M314" i="1"/>
  <c r="N314" i="1" s="1"/>
  <c r="M311" i="1"/>
  <c r="N311" i="1" s="1"/>
  <c r="M323" i="1"/>
  <c r="N323" i="1" s="1"/>
  <c r="M331" i="1"/>
  <c r="N331" i="1" s="1"/>
  <c r="M338" i="1"/>
  <c r="N338" i="1" s="1"/>
  <c r="M340" i="1"/>
  <c r="N340" i="1" s="1"/>
  <c r="P339" i="1" s="1"/>
  <c r="U339" i="1" s="1"/>
  <c r="M341" i="1"/>
  <c r="N341" i="1" s="1"/>
  <c r="M346" i="1"/>
  <c r="N346" i="1" s="1"/>
  <c r="S1128" i="1"/>
  <c r="S820" i="1"/>
  <c r="S673" i="1"/>
  <c r="S167" i="1"/>
  <c r="S1397" i="1"/>
  <c r="S1434" i="1"/>
  <c r="S1462" i="1"/>
  <c r="S1612" i="1"/>
  <c r="S1614" i="1"/>
  <c r="S1803" i="1"/>
  <c r="S1959" i="1"/>
  <c r="S1116" i="1"/>
  <c r="S810" i="1"/>
  <c r="S1135" i="1"/>
  <c r="U1281" i="1"/>
  <c r="P1490" i="1"/>
  <c r="U1490" i="1" s="1"/>
  <c r="S179" i="1"/>
  <c r="S316" i="1"/>
  <c r="P31" i="1"/>
  <c r="U31" i="1" s="1"/>
  <c r="P788" i="1"/>
  <c r="U788" i="1" s="1"/>
  <c r="P799" i="1"/>
  <c r="U799" i="1" s="1"/>
  <c r="P889" i="1"/>
  <c r="U889" i="1" s="1"/>
  <c r="P1023" i="1"/>
  <c r="U1023" i="1" s="1"/>
  <c r="P87" i="1"/>
  <c r="U87" i="1" s="1"/>
  <c r="P426" i="1"/>
  <c r="U426" i="1" s="1"/>
  <c r="P506" i="1"/>
  <c r="U506" i="1" s="1"/>
  <c r="P25" i="1"/>
  <c r="U25" i="1" s="1"/>
  <c r="P37" i="1"/>
  <c r="U37" i="1" s="1"/>
  <c r="P71" i="1"/>
  <c r="U71" i="1" s="1"/>
  <c r="P114" i="1"/>
  <c r="U114" i="1" s="1"/>
  <c r="P169" i="1"/>
  <c r="U169" i="1" s="1"/>
  <c r="P249" i="1"/>
  <c r="U249" i="1" s="1"/>
  <c r="P347" i="1"/>
  <c r="U347" i="1" s="1"/>
  <c r="P376" i="1"/>
  <c r="U376" i="1" s="1"/>
  <c r="P379" i="1"/>
  <c r="U379" i="1" s="1"/>
  <c r="P396" i="1"/>
  <c r="U396" i="1" s="1"/>
  <c r="P525" i="1"/>
  <c r="U525" i="1" s="1"/>
  <c r="P652" i="1"/>
  <c r="U652" i="1" s="1"/>
  <c r="P761" i="1"/>
  <c r="U761" i="1" s="1"/>
  <c r="P764" i="1"/>
  <c r="U764" i="1" s="1"/>
  <c r="P289" i="1"/>
  <c r="U289" i="1" s="1"/>
  <c r="P1157" i="1"/>
  <c r="U1157" i="1" s="1"/>
  <c r="P595" i="1"/>
  <c r="U595" i="1" s="1"/>
  <c r="P615" i="1"/>
  <c r="U615" i="1" s="1"/>
  <c r="P642" i="1"/>
  <c r="U642" i="1" s="1"/>
  <c r="P685" i="1"/>
  <c r="U685" i="1" s="1"/>
  <c r="P690" i="1"/>
  <c r="U690" i="1" s="1"/>
  <c r="P696" i="1"/>
  <c r="U696" i="1" s="1"/>
  <c r="P698" i="1"/>
  <c r="U698" i="1" s="1"/>
  <c r="P704" i="1"/>
  <c r="U704" i="1" s="1"/>
  <c r="P729" i="1"/>
  <c r="U729" i="1" s="1"/>
  <c r="P751" i="1"/>
  <c r="U751" i="1" s="1"/>
  <c r="P767" i="1"/>
  <c r="U767" i="1" s="1"/>
  <c r="P836" i="1"/>
  <c r="U836" i="1" s="1"/>
  <c r="P861" i="1"/>
  <c r="U861" i="1" s="1"/>
  <c r="P922" i="1"/>
  <c r="U922" i="1" s="1"/>
  <c r="P935" i="1"/>
  <c r="U935" i="1" s="1"/>
  <c r="P941" i="1"/>
  <c r="U941" i="1" s="1"/>
  <c r="P1181" i="1"/>
  <c r="U1181" i="1" s="1"/>
  <c r="P1198" i="1"/>
  <c r="U1198" i="1" s="1"/>
  <c r="P1208" i="1"/>
  <c r="U1208" i="1" s="1"/>
  <c r="P1259" i="1"/>
  <c r="U1259" i="1" s="1"/>
  <c r="P1476" i="1"/>
  <c r="U1476" i="1" s="1"/>
  <c r="P1505" i="1"/>
  <c r="U1505" i="1" s="1"/>
  <c r="P1543" i="1"/>
  <c r="U1543" i="1" s="1"/>
  <c r="P1642" i="1"/>
  <c r="U1642" i="1" s="1"/>
  <c r="P1680" i="1"/>
  <c r="U1680" i="1" s="1"/>
  <c r="P1692" i="1"/>
  <c r="U1692" i="1" s="1"/>
  <c r="P1711" i="1"/>
  <c r="U1711" i="1" s="1"/>
  <c r="P1756" i="1"/>
  <c r="U1756" i="1" s="1"/>
  <c r="P1791" i="1"/>
  <c r="U1791" i="1" s="1"/>
  <c r="P1830" i="1"/>
  <c r="U1830" i="1" s="1"/>
  <c r="P1921" i="1"/>
  <c r="U1921" i="1" s="1"/>
  <c r="P1930" i="1"/>
  <c r="U1930" i="1" s="1"/>
  <c r="P1956" i="1"/>
  <c r="U1956" i="1" s="1"/>
  <c r="P1961" i="1"/>
  <c r="U1961" i="1" s="1"/>
  <c r="P1964" i="1"/>
  <c r="U1964" i="1" s="1"/>
  <c r="S1055" i="1"/>
  <c r="S237" i="1"/>
  <c r="S1956" i="1"/>
  <c r="S1961" i="1"/>
  <c r="S1964" i="1"/>
  <c r="S1967" i="1"/>
  <c r="S1970" i="1"/>
  <c r="S1972" i="1"/>
  <c r="S1974" i="1"/>
  <c r="S1983" i="1"/>
  <c r="S1889" i="1"/>
  <c r="S1903" i="1"/>
  <c r="S1910" i="1"/>
  <c r="S1913" i="1"/>
  <c r="S1919" i="1"/>
  <c r="S1921" i="1"/>
  <c r="S1924" i="1"/>
  <c r="S1926" i="1"/>
  <c r="S1930" i="1"/>
  <c r="S1932" i="1"/>
  <c r="S1940" i="1"/>
  <c r="S1950" i="1"/>
  <c r="S1953" i="1"/>
  <c r="S1811" i="1"/>
  <c r="S1817" i="1"/>
  <c r="S1819" i="1"/>
  <c r="S1828" i="1"/>
  <c r="S1830" i="1"/>
  <c r="S1832" i="1"/>
  <c r="S1837" i="1"/>
  <c r="S1841" i="1"/>
  <c r="S1848" i="1"/>
  <c r="S1850" i="1"/>
  <c r="S1854" i="1"/>
  <c r="S1860" i="1"/>
  <c r="S1863" i="1"/>
  <c r="S1865" i="1"/>
  <c r="S1867" i="1"/>
  <c r="S1873" i="1"/>
  <c r="S1876" i="1"/>
  <c r="S1881" i="1"/>
  <c r="S1885" i="1"/>
  <c r="S1713" i="1"/>
  <c r="S1718" i="1"/>
  <c r="S1724" i="1"/>
  <c r="S1740" i="1"/>
  <c r="S1749" i="1"/>
  <c r="S1753" i="1"/>
  <c r="S1756" i="1"/>
  <c r="S1758" i="1"/>
  <c r="S1761" i="1"/>
  <c r="S1763" i="1"/>
  <c r="S1767" i="1"/>
  <c r="S1770" i="1"/>
  <c r="S1775" i="1"/>
  <c r="S1782" i="1"/>
  <c r="S1787" i="1"/>
  <c r="S1791" i="1"/>
  <c r="S1793" i="1"/>
  <c r="S1796" i="1"/>
  <c r="S1682" i="1"/>
  <c r="S1685" i="1"/>
  <c r="S1687" i="1"/>
  <c r="S1692" i="1"/>
  <c r="S1695" i="1"/>
  <c r="S1707" i="1"/>
  <c r="S1709" i="1"/>
  <c r="S1711" i="1"/>
  <c r="S1608" i="1"/>
  <c r="S1619" i="1"/>
  <c r="S1631" i="1"/>
  <c r="S1639" i="1"/>
  <c r="S1642" i="1"/>
  <c r="S1645" i="1"/>
  <c r="S1650" i="1"/>
  <c r="S1659" i="1"/>
  <c r="S1668" i="1"/>
  <c r="S1671" i="1"/>
  <c r="S1673" i="1"/>
  <c r="S1675" i="1"/>
  <c r="S1680" i="1"/>
  <c r="S1437" i="1"/>
  <c r="S1439" i="1"/>
  <c r="S1445" i="1"/>
  <c r="S1449" i="1"/>
  <c r="S1454" i="1"/>
  <c r="S1459" i="1"/>
  <c r="S1466" i="1"/>
  <c r="S1469" i="1"/>
  <c r="S1472" i="1"/>
  <c r="S1476" i="1"/>
  <c r="S1478" i="1"/>
  <c r="S1484" i="1"/>
  <c r="S1490" i="1"/>
  <c r="S1493" i="1"/>
  <c r="S1500" i="1"/>
  <c r="S1505" i="1"/>
  <c r="S1507" i="1"/>
  <c r="S1509" i="1"/>
  <c r="S1512" i="1"/>
  <c r="S1518" i="1"/>
  <c r="S1520" i="1"/>
  <c r="S1528" i="1"/>
  <c r="S1531" i="1"/>
  <c r="S1533" i="1"/>
  <c r="S1537" i="1"/>
  <c r="S1543" i="1"/>
  <c r="S1552" i="1"/>
  <c r="S1557" i="1"/>
  <c r="S1564" i="1"/>
  <c r="S1571" i="1"/>
  <c r="S1584" i="1"/>
  <c r="S1590" i="1"/>
  <c r="S1592" i="1"/>
  <c r="S1597" i="1"/>
  <c r="S1599" i="1"/>
  <c r="S1604" i="1"/>
  <c r="S1429" i="1"/>
  <c r="S630" i="1"/>
  <c r="S849" i="1"/>
  <c r="S1298" i="1"/>
  <c r="S1350" i="1"/>
  <c r="S1360" i="1"/>
  <c r="S1362" i="1"/>
  <c r="S1370" i="1"/>
  <c r="S1372" i="1"/>
  <c r="S1375" i="1"/>
  <c r="S1379" i="1"/>
  <c r="S1382" i="1"/>
  <c r="S1388" i="1"/>
  <c r="S1392" i="1"/>
  <c r="S1394" i="1"/>
  <c r="S1402" i="1"/>
  <c r="S1406" i="1"/>
  <c r="S1413" i="1"/>
  <c r="S1419" i="1"/>
  <c r="S1424" i="1"/>
  <c r="S1286" i="1"/>
  <c r="S1288" i="1"/>
  <c r="S1291" i="1"/>
  <c r="S1294" i="1"/>
  <c r="S1308" i="1"/>
  <c r="S1316" i="1"/>
  <c r="S1326" i="1"/>
  <c r="S1339" i="1"/>
  <c r="S1345" i="1"/>
  <c r="S1352" i="1"/>
  <c r="S1356" i="1"/>
  <c r="S1172" i="1"/>
  <c r="S1175" i="1"/>
  <c r="S1178" i="1"/>
  <c r="S1181" i="1"/>
  <c r="S1183" i="1"/>
  <c r="S1186" i="1"/>
  <c r="S1188" i="1"/>
  <c r="S1198" i="1"/>
  <c r="S1201" i="1"/>
  <c r="S1206" i="1"/>
  <c r="S1208" i="1"/>
  <c r="S1211" i="1"/>
  <c r="S1213" i="1"/>
  <c r="S1217" i="1"/>
  <c r="S1220" i="1"/>
  <c r="S1223" i="1"/>
  <c r="S1225" i="1"/>
  <c r="S1230" i="1"/>
  <c r="S1234" i="1"/>
  <c r="S1242" i="1"/>
  <c r="S1246" i="1"/>
  <c r="S1249" i="1"/>
  <c r="S1259" i="1"/>
  <c r="S1262" i="1"/>
  <c r="S1270" i="1"/>
  <c r="S1278" i="1"/>
  <c r="S1301" i="1"/>
  <c r="S1335" i="1"/>
  <c r="S1157" i="1"/>
  <c r="S1161" i="1"/>
  <c r="S1168" i="1"/>
  <c r="S1145" i="1"/>
  <c r="S1139" i="1"/>
  <c r="S1141" i="1"/>
  <c r="S1152" i="1"/>
  <c r="S1130" i="1"/>
  <c r="S999" i="1"/>
  <c r="S1003" i="1"/>
  <c r="S1006" i="1"/>
  <c r="S1010" i="1"/>
  <c r="S1020" i="1"/>
  <c r="S1023" i="1"/>
  <c r="S1026" i="1"/>
  <c r="S1028" i="1"/>
  <c r="S1034" i="1"/>
  <c r="S1039" i="1"/>
  <c r="S1049" i="1"/>
  <c r="S1059" i="1"/>
  <c r="S1062" i="1"/>
  <c r="S1064" i="1"/>
  <c r="S1067" i="1"/>
  <c r="S1072" i="1"/>
  <c r="S1074" i="1"/>
  <c r="S1077" i="1"/>
  <c r="S1080" i="1"/>
  <c r="S1085" i="1"/>
  <c r="S1091" i="1"/>
  <c r="S1095" i="1"/>
  <c r="S1099" i="1"/>
  <c r="S1105" i="1"/>
  <c r="S1109" i="1"/>
  <c r="S1111" i="1"/>
  <c r="S1113" i="1"/>
  <c r="S980" i="1"/>
  <c r="S982" i="1"/>
  <c r="S985" i="1"/>
  <c r="S988" i="1"/>
  <c r="S991" i="1"/>
  <c r="S289" i="1"/>
  <c r="S822" i="1"/>
  <c r="S826" i="1"/>
  <c r="S829" i="1"/>
  <c r="S832" i="1"/>
  <c r="S836" i="1"/>
  <c r="S839" i="1"/>
  <c r="S843" i="1"/>
  <c r="S846" i="1"/>
  <c r="S857" i="1"/>
  <c r="S861" i="1"/>
  <c r="S863" i="1"/>
  <c r="S869" i="1"/>
  <c r="S873" i="1"/>
  <c r="S876" i="1"/>
  <c r="S884" i="1"/>
  <c r="S889" i="1"/>
  <c r="S891" i="1"/>
  <c r="S893" i="1"/>
  <c r="S895" i="1"/>
  <c r="S898" i="1"/>
  <c r="S908" i="1"/>
  <c r="S911" i="1"/>
  <c r="S919" i="1"/>
  <c r="S922" i="1"/>
  <c r="S929" i="1"/>
  <c r="S935" i="1"/>
  <c r="S937" i="1"/>
  <c r="S941" i="1"/>
  <c r="S944" i="1"/>
  <c r="S952" i="1"/>
  <c r="S956" i="1"/>
  <c r="S958" i="1"/>
  <c r="S962" i="1"/>
  <c r="S967" i="1"/>
  <c r="S970" i="1"/>
  <c r="S973" i="1"/>
  <c r="S6" i="1"/>
  <c r="S13" i="1"/>
  <c r="S16" i="1"/>
  <c r="S22" i="1"/>
  <c r="S669" i="1"/>
  <c r="S678" i="1"/>
  <c r="S681" i="1"/>
  <c r="S685" i="1"/>
  <c r="S688" i="1"/>
  <c r="S690" i="1"/>
  <c r="S693" i="1"/>
  <c r="S696" i="1"/>
  <c r="S698" i="1"/>
  <c r="S701" i="1"/>
  <c r="S704" i="1"/>
  <c r="S706" i="1"/>
  <c r="S708" i="1"/>
  <c r="S714" i="1"/>
  <c r="S721" i="1"/>
  <c r="S726" i="1"/>
  <c r="S729" i="1"/>
  <c r="S731" i="1"/>
  <c r="S738" i="1"/>
  <c r="S743" i="1"/>
  <c r="S747" i="1"/>
  <c r="S751" i="1"/>
  <c r="S756" i="1"/>
  <c r="S759" i="1"/>
  <c r="S761" i="1"/>
  <c r="S764" i="1"/>
  <c r="S767" i="1"/>
  <c r="S771" i="1"/>
  <c r="S776" i="1"/>
  <c r="S782" i="1"/>
  <c r="S785" i="1"/>
  <c r="S788" i="1"/>
  <c r="S791" i="1"/>
  <c r="S795" i="1"/>
  <c r="S799" i="1"/>
  <c r="S801" i="1"/>
  <c r="S806" i="1"/>
  <c r="S662" i="1"/>
  <c r="S555" i="1"/>
  <c r="S562" i="1"/>
  <c r="S573" i="1"/>
  <c r="S584" i="1"/>
  <c r="S588" i="1"/>
  <c r="S595" i="1"/>
  <c r="S599" i="1"/>
  <c r="S605" i="1"/>
  <c r="S610" i="1"/>
  <c r="S613" i="1"/>
  <c r="S615" i="1"/>
  <c r="S634" i="1"/>
  <c r="S638" i="1"/>
  <c r="S642" i="1"/>
  <c r="S644" i="1"/>
  <c r="S647" i="1"/>
  <c r="S652" i="1"/>
  <c r="S657" i="1"/>
  <c r="S660" i="1"/>
  <c r="S474" i="1"/>
  <c r="S476" i="1"/>
  <c r="S480" i="1"/>
  <c r="S483" i="1"/>
  <c r="S487" i="1"/>
  <c r="S494" i="1"/>
  <c r="S498" i="1"/>
  <c r="S500" i="1"/>
  <c r="S506" i="1"/>
  <c r="S510" i="1"/>
  <c r="S516" i="1"/>
  <c r="S519" i="1"/>
  <c r="S525" i="1"/>
  <c r="S529" i="1"/>
  <c r="S536" i="1"/>
  <c r="S538" i="1"/>
  <c r="S541" i="1"/>
  <c r="S549" i="1"/>
  <c r="S40" i="1"/>
  <c r="S71" i="1"/>
  <c r="S466" i="1"/>
  <c r="S2" i="1"/>
  <c r="S25" i="1"/>
  <c r="S28" i="1"/>
  <c r="S34" i="1"/>
  <c r="S42" i="1"/>
  <c r="S51" i="1"/>
  <c r="S54" i="1"/>
  <c r="S60" i="1"/>
  <c r="S74" i="1"/>
  <c r="S31" i="1"/>
  <c r="S37" i="1"/>
  <c r="S68" i="1"/>
  <c r="S82" i="1"/>
  <c r="S85" i="1"/>
  <c r="S87" i="1"/>
  <c r="S94" i="1"/>
  <c r="S97" i="1"/>
  <c r="S100" i="1"/>
  <c r="S103" i="1"/>
  <c r="S107" i="1"/>
  <c r="S110" i="1"/>
  <c r="S114" i="1"/>
  <c r="S116" i="1"/>
  <c r="S119" i="1"/>
  <c r="S122" i="1"/>
  <c r="S124" i="1"/>
  <c r="S127" i="1"/>
  <c r="S131" i="1"/>
  <c r="S137" i="1"/>
  <c r="S148" i="1"/>
  <c r="S151" i="1"/>
  <c r="S154" i="1"/>
  <c r="S156" i="1"/>
  <c r="S169" i="1"/>
  <c r="S177" i="1"/>
  <c r="S182" i="1"/>
  <c r="S187" i="1"/>
  <c r="S194" i="1"/>
  <c r="S200" i="1"/>
  <c r="S208" i="1"/>
  <c r="S213" i="1"/>
  <c r="S215" i="1"/>
  <c r="S219" i="1"/>
  <c r="S240" i="1"/>
  <c r="S243" i="1"/>
  <c r="S247" i="1"/>
  <c r="S249" i="1"/>
  <c r="S251" i="1"/>
  <c r="S259" i="1"/>
  <c r="S263" i="1"/>
  <c r="S272" i="1"/>
  <c r="S275" i="1"/>
  <c r="S279" i="1"/>
  <c r="S282" i="1"/>
  <c r="S287" i="1"/>
  <c r="S300" i="1"/>
  <c r="S303" i="1"/>
  <c r="S305" i="1"/>
  <c r="S309" i="1"/>
  <c r="S323" i="1"/>
  <c r="S328" i="1"/>
  <c r="S331" i="1"/>
  <c r="S334" i="1"/>
  <c r="S339" i="1"/>
  <c r="S341" i="1"/>
  <c r="S344" i="1"/>
  <c r="S347" i="1"/>
  <c r="S349" i="1"/>
  <c r="S352" i="1"/>
  <c r="S355" i="1"/>
  <c r="S365" i="1"/>
  <c r="S368" i="1"/>
  <c r="S371" i="1"/>
  <c r="S373" i="1"/>
  <c r="S376" i="1"/>
  <c r="S379" i="1"/>
  <c r="S382" i="1"/>
  <c r="S387" i="1"/>
  <c r="S391" i="1"/>
  <c r="S396" i="1"/>
  <c r="S402" i="1"/>
  <c r="S405" i="1"/>
  <c r="S409" i="1"/>
  <c r="S412" i="1"/>
  <c r="S415" i="1"/>
  <c r="S421" i="1"/>
  <c r="S423" i="1"/>
  <c r="S426" i="1"/>
  <c r="S429" i="1"/>
  <c r="S433" i="1"/>
  <c r="S435" i="1"/>
  <c r="S439" i="1"/>
  <c r="S441" i="1"/>
  <c r="S446" i="1"/>
  <c r="S449" i="1"/>
  <c r="S452" i="1"/>
  <c r="S457" i="1"/>
  <c r="S311" i="1"/>
  <c r="P1413" i="1" l="1"/>
  <c r="U1413" i="1" s="1"/>
  <c r="P1382" i="1"/>
  <c r="U1382" i="1" s="1"/>
  <c r="P1388" i="1"/>
  <c r="U1388" i="1" s="1"/>
  <c r="P937" i="1"/>
  <c r="U937" i="1" s="1"/>
  <c r="P476" i="1"/>
  <c r="U476" i="1" s="1"/>
  <c r="P409" i="1"/>
  <c r="U409" i="1" s="1"/>
  <c r="P1671" i="1"/>
  <c r="U1671" i="1" s="1"/>
  <c r="P1881" i="1"/>
  <c r="U1881" i="1" s="1"/>
  <c r="P1639" i="1"/>
  <c r="U1639" i="1" s="1"/>
  <c r="P1459" i="1"/>
  <c r="U1459" i="1" s="1"/>
  <c r="P1445" i="1"/>
  <c r="U1445" i="1" s="1"/>
  <c r="P1099" i="1"/>
  <c r="U1099" i="1" s="1"/>
  <c r="P1077" i="1"/>
  <c r="U1077" i="1" s="1"/>
  <c r="P1392" i="1"/>
  <c r="U1392" i="1" s="1"/>
  <c r="P982" i="1"/>
  <c r="U982" i="1" s="1"/>
  <c r="P1326" i="1"/>
  <c r="U1326" i="1" s="1"/>
  <c r="P1668" i="1"/>
  <c r="U1668" i="1" s="1"/>
  <c r="P1352" i="1"/>
  <c r="U1352" i="1" s="1"/>
  <c r="P457" i="1"/>
  <c r="U457" i="1" s="1"/>
  <c r="P1793" i="1"/>
  <c r="U1793" i="1" s="1"/>
  <c r="P1152" i="1"/>
  <c r="U1152" i="1" s="1"/>
  <c r="P1067" i="1"/>
  <c r="U1067" i="1" s="1"/>
  <c r="P1003" i="1"/>
  <c r="U1003" i="1" s="1"/>
  <c r="P743" i="1"/>
  <c r="U743" i="1" s="1"/>
  <c r="P791" i="1"/>
  <c r="U791" i="1" s="1"/>
  <c r="P678" i="1"/>
  <c r="U678" i="1" s="1"/>
  <c r="P1178" i="1"/>
  <c r="U1178" i="1" s="1"/>
  <c r="P832" i="1"/>
  <c r="U832" i="1" s="1"/>
  <c r="P806" i="1"/>
  <c r="U806" i="1" s="1"/>
  <c r="P630" i="1"/>
  <c r="U630" i="1" s="1"/>
  <c r="P1817" i="1"/>
  <c r="U1817" i="1" s="1"/>
  <c r="P999" i="1"/>
  <c r="U999" i="1" s="1"/>
  <c r="P1597" i="1"/>
  <c r="U1597" i="1" s="1"/>
  <c r="P1379" i="1"/>
  <c r="U1379" i="1" s="1"/>
  <c r="P822" i="1"/>
  <c r="U822" i="1" s="1"/>
  <c r="P1841" i="1"/>
  <c r="U1841" i="1" s="1"/>
  <c r="P1139" i="1"/>
  <c r="U1139" i="1" s="1"/>
  <c r="P373" i="1"/>
  <c r="U373" i="1" s="1"/>
  <c r="P549" i="1"/>
  <c r="U549" i="1" s="1"/>
  <c r="P498" i="1"/>
  <c r="U498" i="1" s="1"/>
  <c r="P884" i="1"/>
  <c r="U884" i="1" s="1"/>
  <c r="P516" i="1"/>
  <c r="U516" i="1" s="1"/>
  <c r="P16" i="1"/>
  <c r="U16" i="1" s="1"/>
  <c r="P962" i="1"/>
  <c r="U962" i="1" s="1"/>
  <c r="P929" i="1"/>
  <c r="U929" i="1" s="1"/>
  <c r="P500" i="1"/>
  <c r="U500" i="1" s="1"/>
  <c r="P365" i="1"/>
  <c r="U365" i="1" s="1"/>
  <c r="N1993" i="1"/>
  <c r="P985" i="1"/>
  <c r="U985" i="1" s="1"/>
  <c r="P610" i="1"/>
  <c r="U610" i="1" s="1"/>
  <c r="P1599" i="1"/>
  <c r="U1599" i="1" s="1"/>
  <c r="P1970" i="1"/>
  <c r="U1970" i="1" s="1"/>
  <c r="P1740" i="1"/>
  <c r="U1740" i="1" s="1"/>
  <c r="P1531" i="1"/>
  <c r="U1531" i="1" s="1"/>
  <c r="P1770" i="1"/>
  <c r="U1770" i="1" s="1"/>
  <c r="P1873" i="1"/>
  <c r="U1873" i="1" s="1"/>
  <c r="P1419" i="1"/>
  <c r="U1419" i="1" s="1"/>
  <c r="P891" i="1"/>
  <c r="U891" i="1" s="1"/>
  <c r="P826" i="1"/>
  <c r="U826" i="1" s="1"/>
  <c r="P919" i="1"/>
  <c r="U919" i="1" s="1"/>
  <c r="P191" i="1"/>
  <c r="U191" i="1" s="1"/>
  <c r="P1713" i="1"/>
  <c r="U1713" i="1" s="1"/>
  <c r="P1301" i="1"/>
  <c r="U1301" i="1" s="1"/>
  <c r="P1113" i="1"/>
  <c r="U1113" i="1" s="1"/>
  <c r="P908" i="1"/>
  <c r="U908" i="1" s="1"/>
  <c r="P644" i="1"/>
  <c r="U644" i="1" s="1"/>
  <c r="P1950" i="1"/>
  <c r="U1950" i="1" s="1"/>
  <c r="P1220" i="1"/>
  <c r="U1220" i="1" s="1"/>
  <c r="P1111" i="1"/>
  <c r="U1111" i="1" s="1"/>
  <c r="P1085" i="1"/>
  <c r="U1085" i="1" s="1"/>
  <c r="P759" i="1"/>
  <c r="U759" i="1" s="1"/>
  <c r="P706" i="1"/>
  <c r="U706" i="1" s="1"/>
  <c r="P1811" i="1"/>
  <c r="U1811" i="1" s="1"/>
  <c r="P1234" i="1"/>
  <c r="U1234" i="1" s="1"/>
  <c r="P829" i="1"/>
  <c r="U829" i="1" s="1"/>
  <c r="P588" i="1"/>
  <c r="U588" i="1" s="1"/>
  <c r="P1645" i="1"/>
  <c r="U1645" i="1" s="1"/>
  <c r="P1614" i="1"/>
  <c r="U1614" i="1" s="1"/>
  <c r="P1584" i="1"/>
  <c r="U1584" i="1" s="1"/>
  <c r="P1528" i="1"/>
  <c r="U1528" i="1" s="1"/>
  <c r="P1493" i="1"/>
  <c r="U1493" i="1" s="1"/>
  <c r="P1466" i="1"/>
  <c r="U1466" i="1" s="1"/>
  <c r="P1454" i="1"/>
  <c r="U1454" i="1" s="1"/>
  <c r="P726" i="1"/>
  <c r="U726" i="1" s="1"/>
  <c r="P647" i="1"/>
  <c r="U647" i="1" s="1"/>
  <c r="P638" i="1"/>
  <c r="U638" i="1" s="1"/>
  <c r="P466" i="1"/>
  <c r="U466" i="1" s="1"/>
  <c r="P449" i="1"/>
  <c r="U449" i="1" s="1"/>
  <c r="P435" i="1"/>
  <c r="P405" i="1"/>
  <c r="U405" i="1" s="1"/>
  <c r="P387" i="1"/>
  <c r="U387" i="1" s="1"/>
  <c r="P382" i="1"/>
  <c r="U382" i="1" s="1"/>
  <c r="P368" i="1"/>
  <c r="U368" i="1" s="1"/>
  <c r="P1837" i="1"/>
  <c r="U1837" i="1" s="1"/>
  <c r="P1010" i="1"/>
  <c r="U1010" i="1" s="1"/>
  <c r="P973" i="1"/>
  <c r="U973" i="1" s="1"/>
  <c r="P1116" i="1"/>
  <c r="U1116" i="1" s="1"/>
  <c r="P487" i="1"/>
  <c r="U487" i="1" s="1"/>
  <c r="P1850" i="1"/>
  <c r="U1850" i="1" s="1"/>
  <c r="P967" i="1"/>
  <c r="U967" i="1" s="1"/>
  <c r="P1608" i="1"/>
  <c r="U1608" i="1" s="1"/>
  <c r="P1246" i="1"/>
  <c r="U1246" i="1" s="1"/>
  <c r="P1213" i="1"/>
  <c r="U1213" i="1" s="1"/>
  <c r="P1188" i="1"/>
  <c r="U1188" i="1" s="1"/>
  <c r="P1141" i="1"/>
  <c r="U1141" i="1" s="1"/>
  <c r="P1105" i="1"/>
  <c r="U1105" i="1" s="1"/>
  <c r="P1080" i="1"/>
  <c r="U1080" i="1" s="1"/>
  <c r="P1062" i="1"/>
  <c r="U1062" i="1" s="1"/>
  <c r="P1298" i="1"/>
  <c r="U1298" i="1" s="1"/>
  <c r="P555" i="1"/>
  <c r="U555" i="1" s="1"/>
  <c r="P1940" i="1"/>
  <c r="U1940" i="1" s="1"/>
  <c r="P1848" i="1"/>
  <c r="U1848" i="1" s="1"/>
  <c r="P1782" i="1"/>
  <c r="U1782" i="1" s="1"/>
  <c r="P944" i="1"/>
  <c r="U944" i="1" s="1"/>
  <c r="P771" i="1"/>
  <c r="U771" i="1" s="1"/>
  <c r="P738" i="1"/>
  <c r="U738" i="1" s="1"/>
  <c r="P1091" i="1"/>
  <c r="U1091" i="1" s="1"/>
  <c r="P299" i="1"/>
  <c r="U299" i="1" s="1"/>
  <c r="P747" i="1"/>
  <c r="U747" i="1" s="1"/>
  <c r="P541" i="1"/>
  <c r="U541" i="1" s="1"/>
  <c r="P243" i="1"/>
  <c r="U243" i="1" s="1"/>
  <c r="P103" i="1"/>
  <c r="U103" i="1" s="1"/>
  <c r="P1876" i="1"/>
  <c r="U1876" i="1" s="1"/>
  <c r="P1356" i="1"/>
  <c r="U1356" i="1" s="1"/>
  <c r="P708" i="1"/>
  <c r="U708" i="1" s="1"/>
  <c r="P1889" i="1"/>
  <c r="U1889" i="1" s="1"/>
  <c r="P1478" i="1"/>
  <c r="U1478" i="1" s="1"/>
  <c r="P1449" i="1"/>
  <c r="U1449" i="1" s="1"/>
  <c r="P1439" i="1"/>
  <c r="U1439" i="1" s="1"/>
  <c r="P1397" i="1"/>
  <c r="U1397" i="1" s="1"/>
  <c r="P1362" i="1"/>
  <c r="U1362" i="1" s="1"/>
  <c r="P1225" i="1"/>
  <c r="U1225" i="1" s="1"/>
  <c r="P776" i="1"/>
  <c r="U776" i="1" s="1"/>
  <c r="P599" i="1"/>
  <c r="U599" i="1" s="1"/>
  <c r="P584" i="1"/>
  <c r="U584" i="1" s="1"/>
  <c r="P562" i="1"/>
  <c r="U562" i="1" s="1"/>
  <c r="P441" i="1"/>
  <c r="U441" i="1" s="1"/>
  <c r="P415" i="1"/>
  <c r="U415" i="1" s="1"/>
  <c r="P446" i="1"/>
  <c r="U446" i="1" s="1"/>
  <c r="P421" i="1"/>
  <c r="U421" i="1" s="1"/>
  <c r="P412" i="1"/>
  <c r="U412" i="1" s="1"/>
  <c r="P1537" i="1"/>
  <c r="U1537" i="1" s="1"/>
  <c r="P1687" i="1"/>
  <c r="U1687" i="1" s="1"/>
  <c r="P1590" i="1"/>
  <c r="U1590" i="1" s="1"/>
  <c r="P1402" i="1"/>
  <c r="U1402" i="1" s="1"/>
  <c r="P693" i="1"/>
  <c r="U693" i="1" s="1"/>
  <c r="P662" i="1"/>
  <c r="U662" i="1" s="1"/>
  <c r="P519" i="1"/>
  <c r="U519" i="1" s="1"/>
  <c r="P510" i="1"/>
  <c r="U510" i="1" s="1"/>
  <c r="P331" i="1"/>
  <c r="U331" i="1" s="1"/>
  <c r="P1394" i="1"/>
  <c r="U1394" i="1" s="1"/>
  <c r="P1339" i="1"/>
  <c r="U1339" i="1" s="1"/>
  <c r="P911" i="1"/>
  <c r="U911" i="1" s="1"/>
  <c r="P1828" i="1"/>
  <c r="U1828" i="1" s="1"/>
  <c r="P1064" i="1"/>
  <c r="U1064" i="1" s="1"/>
  <c r="P863" i="1"/>
  <c r="U863" i="1" s="1"/>
  <c r="P839" i="1"/>
  <c r="U839" i="1" s="1"/>
  <c r="P795" i="1"/>
  <c r="U795" i="1" s="1"/>
  <c r="P605" i="1"/>
  <c r="U605" i="1" s="1"/>
  <c r="P1919" i="1"/>
  <c r="U1919" i="1" s="1"/>
  <c r="P1631" i="1"/>
  <c r="U1631" i="1" s="1"/>
  <c r="P1270" i="1"/>
  <c r="U1270" i="1" s="1"/>
  <c r="P1130" i="1"/>
  <c r="U1130" i="1" s="1"/>
  <c r="P869" i="1"/>
  <c r="U869" i="1" s="1"/>
  <c r="P573" i="1"/>
  <c r="U573" i="1" s="1"/>
  <c r="P1145" i="1"/>
  <c r="U1145" i="1" s="1"/>
  <c r="P429" i="1"/>
  <c r="U429" i="1" s="1"/>
  <c r="P2" i="1"/>
  <c r="U2" i="1" s="1"/>
  <c r="P148" i="1"/>
  <c r="U148" i="1" s="1"/>
  <c r="P82" i="1"/>
  <c r="U82" i="1" s="1"/>
  <c r="P262" i="1"/>
  <c r="U262" i="1" s="1"/>
  <c r="P1860" i="1"/>
  <c r="U1860" i="1" s="1"/>
  <c r="P1832" i="1"/>
  <c r="U1832" i="1" s="1"/>
  <c r="P1781" i="1"/>
  <c r="U1781" i="1" s="1"/>
  <c r="P1709" i="1"/>
  <c r="U1709" i="1" s="1"/>
  <c r="P1685" i="1"/>
  <c r="U1685" i="1" s="1"/>
  <c r="P1592" i="1"/>
  <c r="U1592" i="1" s="1"/>
  <c r="P1507" i="1"/>
  <c r="U1507" i="1" s="1"/>
  <c r="P1469" i="1"/>
  <c r="U1469" i="1" s="1"/>
  <c r="P1453" i="1"/>
  <c r="U1453" i="1" s="1"/>
  <c r="P1390" i="1"/>
  <c r="U1390" i="1" s="1"/>
  <c r="P1350" i="1"/>
  <c r="U1350" i="1" s="1"/>
  <c r="P1074" i="1"/>
  <c r="U1074" i="1" s="1"/>
  <c r="P958" i="1"/>
  <c r="U958" i="1" s="1"/>
  <c r="P952" i="1"/>
  <c r="U952" i="1" s="1"/>
  <c r="P943" i="1"/>
  <c r="U943" i="1" s="1"/>
  <c r="P927" i="1"/>
  <c r="U927" i="1" s="1"/>
  <c r="P842" i="1"/>
  <c r="U842" i="1" s="1"/>
  <c r="P756" i="1"/>
  <c r="U756" i="1" s="1"/>
  <c r="P719" i="1"/>
  <c r="U719" i="1" s="1"/>
  <c r="P1269" i="1"/>
  <c r="U1269" i="1" s="1"/>
  <c r="P928" i="1"/>
  <c r="U928" i="1" s="1"/>
  <c r="P790" i="1"/>
  <c r="U790" i="1" s="1"/>
  <c r="P770" i="1"/>
  <c r="U770" i="1" s="1"/>
  <c r="P570" i="1"/>
  <c r="U570" i="1" s="1"/>
  <c r="P505" i="1"/>
  <c r="U505" i="1" s="1"/>
  <c r="P1910" i="1"/>
  <c r="U1910" i="1" s="1"/>
  <c r="P1206" i="1"/>
  <c r="U1206" i="1" s="1"/>
  <c r="P634" i="1"/>
  <c r="U634" i="1" s="1"/>
  <c r="P895" i="1"/>
  <c r="U895" i="1" s="1"/>
  <c r="P259" i="1"/>
  <c r="U259" i="1" s="1"/>
  <c r="P1983" i="1"/>
  <c r="U1983" i="1" s="1"/>
  <c r="P1763" i="1"/>
  <c r="U1763" i="1" s="1"/>
  <c r="P1718" i="1"/>
  <c r="U1718" i="1" s="1"/>
  <c r="P1520" i="1"/>
  <c r="U1520" i="1" s="1"/>
  <c r="P1406" i="1"/>
  <c r="U1406" i="1" s="1"/>
  <c r="P1974" i="1"/>
  <c r="U1974" i="1" s="1"/>
  <c r="P1819" i="1"/>
  <c r="U1819" i="1" s="1"/>
  <c r="P1796" i="1"/>
  <c r="U1796" i="1" s="1"/>
  <c r="P1749" i="1"/>
  <c r="U1749" i="1" s="1"/>
  <c r="P1695" i="1"/>
  <c r="U1695" i="1" s="1"/>
  <c r="P1659" i="1"/>
  <c r="U1659" i="1" s="1"/>
  <c r="P1650" i="1"/>
  <c r="U1650" i="1" s="1"/>
  <c r="P1619" i="1"/>
  <c r="U1619" i="1" s="1"/>
  <c r="P1564" i="1"/>
  <c r="U1564" i="1" s="1"/>
  <c r="P1512" i="1"/>
  <c r="U1512" i="1" s="1"/>
  <c r="P1294" i="1"/>
  <c r="U1294" i="1" s="1"/>
  <c r="P1262" i="1"/>
  <c r="U1262" i="1" s="1"/>
  <c r="P1217" i="1"/>
  <c r="U1217" i="1" s="1"/>
  <c r="P1183" i="1"/>
  <c r="U1183" i="1" s="1"/>
  <c r="P1055" i="1"/>
  <c r="U1055" i="1" s="1"/>
  <c r="P1049" i="1"/>
  <c r="U1049" i="1" s="1"/>
  <c r="P1039" i="1"/>
  <c r="U1039" i="1" s="1"/>
  <c r="P876" i="1"/>
  <c r="U876" i="1" s="1"/>
  <c r="P714" i="1"/>
  <c r="U714" i="1" s="1"/>
  <c r="P669" i="1"/>
  <c r="U669" i="1" s="1"/>
  <c r="P282" i="1"/>
  <c r="U282" i="1" s="1"/>
  <c r="P251" i="1"/>
  <c r="U251" i="1" s="1"/>
  <c r="P1854" i="1"/>
  <c r="U1854" i="1" s="1"/>
  <c r="P1161" i="1"/>
  <c r="U1161" i="1" s="1"/>
  <c r="P1249" i="1"/>
  <c r="U1249" i="1" s="1"/>
  <c r="P1803" i="1"/>
  <c r="U1803" i="1" s="1"/>
  <c r="P42" i="1"/>
  <c r="U42" i="1" s="1"/>
  <c r="P272" i="1"/>
  <c r="U272" i="1" s="1"/>
  <c r="P1932" i="1"/>
  <c r="U1932" i="1" s="1"/>
  <c r="P1903" i="1"/>
  <c r="U1903" i="1" s="1"/>
  <c r="P1787" i="1"/>
  <c r="U1787" i="1" s="1"/>
  <c r="P1775" i="1"/>
  <c r="U1775" i="1" s="1"/>
  <c r="P1724" i="1"/>
  <c r="U1724" i="1" s="1"/>
  <c r="P1604" i="1"/>
  <c r="U1604" i="1" s="1"/>
  <c r="P1571" i="1"/>
  <c r="U1571" i="1" s="1"/>
  <c r="P1557" i="1"/>
  <c r="U1557" i="1" s="1"/>
  <c r="P1484" i="1"/>
  <c r="U1484" i="1" s="1"/>
  <c r="P1375" i="1"/>
  <c r="U1375" i="1" s="1"/>
  <c r="P1316" i="1"/>
  <c r="U1316" i="1" s="1"/>
  <c r="P1201" i="1"/>
  <c r="U1201" i="1" s="1"/>
  <c r="P1059" i="1"/>
  <c r="U1059" i="1" s="1"/>
  <c r="P1034" i="1"/>
  <c r="U1034" i="1" s="1"/>
  <c r="P1028" i="1"/>
  <c r="U1028" i="1" s="1"/>
  <c r="P898" i="1"/>
  <c r="U898" i="1" s="1"/>
  <c r="P849" i="1"/>
  <c r="U849" i="1" s="1"/>
  <c r="P731" i="1"/>
  <c r="U731" i="1" s="1"/>
  <c r="P247" i="1"/>
  <c r="U247" i="1" s="1"/>
  <c r="P137" i="1"/>
  <c r="U137" i="1" s="1"/>
  <c r="P81" i="1"/>
  <c r="U81" i="1" s="1"/>
  <c r="P59" i="1"/>
  <c r="U59" i="1" s="1"/>
  <c r="P40" i="1"/>
  <c r="U40" i="1" s="1"/>
  <c r="P23" i="1"/>
  <c r="U23" i="1" s="1"/>
  <c r="P116" i="1"/>
  <c r="U116" i="1" s="1"/>
  <c r="P80" i="1"/>
  <c r="U80" i="1" s="1"/>
  <c r="P30" i="1"/>
  <c r="U30" i="1" s="1"/>
  <c r="P127" i="1"/>
  <c r="U127" i="1" s="1"/>
  <c r="P97" i="1"/>
  <c r="U97" i="1" s="1"/>
  <c r="P68" i="1"/>
  <c r="U68" i="1" s="1"/>
  <c r="P58" i="1"/>
  <c r="U58" i="1" s="1"/>
  <c r="P17" i="1"/>
  <c r="U17" i="1" s="1"/>
  <c r="P119" i="1"/>
  <c r="U119" i="1" s="1"/>
  <c r="P110" i="1"/>
  <c r="U110" i="1" s="1"/>
  <c r="P54" i="1"/>
  <c r="U54" i="1" s="1"/>
  <c r="P33" i="1"/>
  <c r="U33" i="1" s="1"/>
  <c r="P305" i="1"/>
  <c r="U305" i="1" s="1"/>
  <c r="P131" i="1"/>
  <c r="U131" i="1" s="1"/>
  <c r="P107" i="1"/>
  <c r="U107" i="1" s="1"/>
  <c r="P51" i="1"/>
  <c r="U51" i="1" s="1"/>
  <c r="P34" i="1"/>
  <c r="U34" i="1" s="1"/>
  <c r="P6" i="1"/>
  <c r="U6" i="1" s="1"/>
  <c r="P126" i="1"/>
  <c r="U126" i="1" s="1"/>
  <c r="P94" i="1"/>
  <c r="U94" i="1" s="1"/>
  <c r="P60" i="1"/>
  <c r="U60" i="1" s="1"/>
  <c r="P13" i="1"/>
  <c r="U13" i="1" s="1"/>
  <c r="P100" i="1"/>
  <c r="U100" i="1" s="1"/>
  <c r="P85" i="1"/>
  <c r="U85" i="1" s="1"/>
  <c r="P36" i="1"/>
  <c r="U36" i="1" s="1"/>
  <c r="P24" i="1"/>
  <c r="U24" i="1" s="1"/>
  <c r="P122" i="1"/>
  <c r="U122" i="1" s="1"/>
  <c r="P74" i="1"/>
  <c r="U74" i="1" s="1"/>
  <c r="P67" i="1"/>
  <c r="U67" i="1" s="1"/>
  <c r="P28" i="1"/>
  <c r="U28" i="1" s="1"/>
  <c r="P1867" i="1"/>
  <c r="U1867" i="1" s="1"/>
  <c r="P1462" i="1"/>
  <c r="U1462" i="1" s="1"/>
  <c r="P1135" i="1"/>
  <c r="U1135" i="1" s="1"/>
  <c r="P352" i="1"/>
  <c r="U352" i="1" s="1"/>
  <c r="P316" i="1"/>
  <c r="U316" i="1" s="1"/>
  <c r="P182" i="1"/>
  <c r="U182" i="1" s="1"/>
  <c r="P303" i="1"/>
  <c r="U303" i="1" s="1"/>
  <c r="P275" i="1"/>
  <c r="U275" i="1" s="1"/>
  <c r="P263" i="1"/>
  <c r="U263" i="1" s="1"/>
  <c r="P179" i="1"/>
  <c r="U179" i="1" s="1"/>
  <c r="P154" i="1"/>
  <c r="U154" i="1" s="1"/>
  <c r="P22" i="1"/>
  <c r="U22" i="1" s="1"/>
  <c r="P349" i="1"/>
  <c r="U349" i="1" s="1"/>
  <c r="P200" i="1"/>
  <c r="U200" i="1" s="1"/>
  <c r="P177" i="1"/>
  <c r="U177" i="1" s="1"/>
  <c r="P344" i="1"/>
  <c r="U344" i="1" s="1"/>
  <c r="P279" i="1"/>
  <c r="U279" i="1" s="1"/>
  <c r="P328" i="1"/>
  <c r="U328" i="1" s="1"/>
  <c r="P187" i="1"/>
  <c r="U187" i="1" s="1"/>
  <c r="P355" i="1"/>
  <c r="U355" i="1" s="1"/>
  <c r="P334" i="1"/>
  <c r="U334" i="1" s="1"/>
  <c r="P215" i="1"/>
  <c r="U215" i="1" s="1"/>
  <c r="P156" i="1"/>
  <c r="U156" i="1" s="1"/>
  <c r="P323" i="1"/>
  <c r="U323" i="1" s="1"/>
  <c r="P194" i="1"/>
  <c r="U194" i="1" s="1"/>
  <c r="P311" i="1"/>
  <c r="U311" i="1" s="1"/>
  <c r="P237" i="1"/>
  <c r="U237" i="1" s="1"/>
  <c r="P240" i="1"/>
  <c r="U240" i="1" s="1"/>
  <c r="P341" i="1"/>
  <c r="U341" i="1" s="1"/>
  <c r="P151" i="1"/>
  <c r="U151" i="1" s="1"/>
  <c r="P219" i="1"/>
  <c r="U219" i="1" s="1"/>
  <c r="P208" i="1"/>
  <c r="U208" i="1" s="1"/>
  <c r="N1995" i="1" l="1"/>
  <c r="N1997" i="1" s="1"/>
  <c r="U1993" i="1"/>
</calcChain>
</file>

<file path=xl/sharedStrings.xml><?xml version="1.0" encoding="utf-8"?>
<sst xmlns="http://schemas.openxmlformats.org/spreadsheetml/2006/main" count="12025" uniqueCount="3275">
  <si>
    <t>Código</t>
  </si>
  <si>
    <t>Descripción</t>
  </si>
  <si>
    <t>Fecha</t>
  </si>
  <si>
    <t>Factura</t>
  </si>
  <si>
    <t>Cuenta</t>
  </si>
  <si>
    <t>Razón Social</t>
  </si>
  <si>
    <t>Lista</t>
  </si>
  <si>
    <t>Cantidad</t>
  </si>
  <si>
    <t>COSTO S/IVA</t>
  </si>
  <si>
    <t>COSTO C/IVA</t>
  </si>
  <si>
    <t>COSTO FINAL X CANT</t>
  </si>
  <si>
    <t>COSTO FINAL - 5%</t>
  </si>
  <si>
    <t>VENTA S/ IVA</t>
  </si>
  <si>
    <t>VENTA C /IVA</t>
  </si>
  <si>
    <t>GANANCIA</t>
  </si>
  <si>
    <t xml:space="preserve">      BP02005</t>
  </si>
  <si>
    <t xml:space="preserve">**BOWL TURQUESA 2.5LTS </t>
  </si>
  <si>
    <t>FB5100023849</t>
  </si>
  <si>
    <t>060902</t>
  </si>
  <si>
    <t>BDD - 377/910 RUTH ALARCON</t>
  </si>
  <si>
    <t>5</t>
  </si>
  <si>
    <t xml:space="preserve">      BP12002</t>
  </si>
  <si>
    <t xml:space="preserve">**ESPATULA NEGRO RANURADA </t>
  </si>
  <si>
    <t xml:space="preserve">    046BA6373</t>
  </si>
  <si>
    <t>SECAPLATOS BANDEJA 3COL SURT 46X23CM</t>
  </si>
  <si>
    <t xml:space="preserve">    100BA4029</t>
  </si>
  <si>
    <t>** TUPPER SET 6PCS. VERDE C/TAPA DE VENTILACION</t>
  </si>
  <si>
    <t xml:space="preserve">     087588F3</t>
  </si>
  <si>
    <t>+FNG 32303 ISABELLE 3PC BOWL  DISP20X9.5CM 203ML /17X7.5CM 170 ML / 12.5X6 127ML</t>
  </si>
  <si>
    <t>FB5100023824</t>
  </si>
  <si>
    <t>061179</t>
  </si>
  <si>
    <t>BDD - 391/490/657/879/1322/1378 ANABEL CAPIZZI</t>
  </si>
  <si>
    <t xml:space="preserve">    046BA6335</t>
  </si>
  <si>
    <t>**PLATO DE VIDRIO  LINEAS 31CM</t>
  </si>
  <si>
    <t xml:space="preserve">    046LI7537</t>
  </si>
  <si>
    <t>**LIMPIEZA TRAPEADOR DE PISO EXTENSIBLE VERDE 106CM HASTA 132CM  LI7534</t>
  </si>
  <si>
    <t xml:space="preserve">    046LI7902</t>
  </si>
  <si>
    <t xml:space="preserve">TRAPEADOR 
DE MANO 38X12CM </t>
  </si>
  <si>
    <t xml:space="preserve">   645LA33022</t>
  </si>
  <si>
    <t>*////*LATA PARIS 17X17CM</t>
  </si>
  <si>
    <t>FB5100023845</t>
  </si>
  <si>
    <t>061361</t>
  </si>
  <si>
    <t>BDD - 431/905 PABLO MORRONE</t>
  </si>
  <si>
    <t xml:space="preserve">    019BA6981</t>
  </si>
  <si>
    <t>**UNTADOR CRISTAL1PC 14.5 CM MOTIV. SIN ELECCION</t>
  </si>
  <si>
    <t>FB5100023820</t>
  </si>
  <si>
    <t>062256</t>
  </si>
  <si>
    <t>BDD - 573/876 AIXA FAHEY-GIULIANA CRISTANTE</t>
  </si>
  <si>
    <t xml:space="preserve">    046BR5393</t>
  </si>
  <si>
    <t>+BR5392 BROCHES P BOLSA FLUO BLISTER SET 5PC LINA 4COL.SURT. 11CM</t>
  </si>
  <si>
    <t xml:space="preserve">    055BA7678</t>
  </si>
  <si>
    <t>**JARRA MEDIDORA RECTA CH 7,7X10CM</t>
  </si>
  <si>
    <t xml:space="preserve">    046BA3346</t>
  </si>
  <si>
    <t xml:space="preserve">BA8193 ESPECIERO X 3PC 21X7CM </t>
  </si>
  <si>
    <t>FB5100023827</t>
  </si>
  <si>
    <t>062266</t>
  </si>
  <si>
    <t>BDD - 583/786/882/1028/1214 CAROLINA WERNER</t>
  </si>
  <si>
    <t xml:space="preserve">    046BA7449</t>
  </si>
  <si>
    <t>**PLATO DE VIDRIO PLAYO 32CM</t>
  </si>
  <si>
    <t xml:space="preserve">    046BA8164</t>
  </si>
  <si>
    <t>+COLADOR DIAM 26CM X9CM ALTO</t>
  </si>
  <si>
    <t xml:space="preserve">      ML61713</t>
  </si>
  <si>
    <t>TAZA ROMA BLANCO 1PC 275ML</t>
  </si>
  <si>
    <t>FB5100023838</t>
  </si>
  <si>
    <t>062874</t>
  </si>
  <si>
    <t>BDD - 732/894 MARIA VICTORIA SUAREZ</t>
  </si>
  <si>
    <t xml:space="preserve">       BA7799</t>
  </si>
  <si>
    <t xml:space="preserve">BOWL BAMBOO GRIS 6X15CM </t>
  </si>
  <si>
    <t>FB5100023736</t>
  </si>
  <si>
    <t>063728</t>
  </si>
  <si>
    <t>BDS - 823 JULIETA GABRIELLI</t>
  </si>
  <si>
    <t xml:space="preserve">      LO26003</t>
  </si>
  <si>
    <t>**PANERAS HOME</t>
  </si>
  <si>
    <t xml:space="preserve">    046BA7843</t>
  </si>
  <si>
    <t>046BA7844 IDENTIFICADOR  DE COPA SET 6PC BLISTER 3 CMS/ PC</t>
  </si>
  <si>
    <t xml:space="preserve">    BA8133BLA</t>
  </si>
  <si>
    <t>/BANDEJA BAMBOO BLANCO 40CMX5CM</t>
  </si>
  <si>
    <t xml:space="preserve"> 024KK155AMAR</t>
  </si>
  <si>
    <t>**INDIVIDUAL RAYADO AMAR 44X34CM</t>
  </si>
  <si>
    <t xml:space="preserve">    046ME7897</t>
  </si>
  <si>
    <t>MESA PLEGABLE
 PARA COMP. MAD. MDF Y METAL 5 MOD. 59X39X23CM</t>
  </si>
  <si>
    <t>FB5100023809</t>
  </si>
  <si>
    <t>063883</t>
  </si>
  <si>
    <t>BDS - 869 JUAN ALBERTO FERNANDEZ</t>
  </si>
  <si>
    <t>FB5100023810</t>
  </si>
  <si>
    <t>063884</t>
  </si>
  <si>
    <t>BDS - 870 MICAELA BERNASCONI MERCER</t>
  </si>
  <si>
    <t xml:space="preserve">         Q069</t>
  </si>
  <si>
    <t>**ESCURRIDIZO</t>
  </si>
  <si>
    <t>FB5100023812</t>
  </si>
  <si>
    <t>063885</t>
  </si>
  <si>
    <t>BDS - 871 KARINA LOCURCIO</t>
  </si>
  <si>
    <t xml:space="preserve">    019BA7571</t>
  </si>
  <si>
    <t>**COLADOR BALLENA COLORES SURT. 33CM</t>
  </si>
  <si>
    <t xml:space="preserve">    046BA8171</t>
  </si>
  <si>
    <t xml:space="preserve">**SARTEN CERAM. 24CM C/TAPA ANTIADHERENTE </t>
  </si>
  <si>
    <t xml:space="preserve">    046BA7382</t>
  </si>
  <si>
    <t>RALLADOR DE MANO MED. 20CM</t>
  </si>
  <si>
    <t>FB5100023813</t>
  </si>
  <si>
    <t>063886</t>
  </si>
  <si>
    <t>BDS - 872 CLARA MAGNOLI</t>
  </si>
  <si>
    <t xml:space="preserve">    046BA8050</t>
  </si>
  <si>
    <t>CAFETERA EMBOLO
 600ML M4</t>
  </si>
  <si>
    <t>FB5100023815</t>
  </si>
  <si>
    <t>063887</t>
  </si>
  <si>
    <t>BDS - 873 NATALIA GORDON</t>
  </si>
  <si>
    <t xml:space="preserve">    046AS7257</t>
  </si>
  <si>
    <t>**PUFF RED. CH. AQUA 30CM 30H</t>
  </si>
  <si>
    <t>FB5100023816</t>
  </si>
  <si>
    <t>063888</t>
  </si>
  <si>
    <t>BDS - 874 MARCELA SAN VICENTE</t>
  </si>
  <si>
    <t xml:space="preserve">    046AS7259</t>
  </si>
  <si>
    <t>**PUFF RED. CH. ROSA 30CM 30H</t>
  </si>
  <si>
    <t xml:space="preserve">    046BA4826</t>
  </si>
  <si>
    <t>SET 3PCS MOLDE VARIOS DIAM 28CM ALT 7CM</t>
  </si>
  <si>
    <t>FB5100023817</t>
  </si>
  <si>
    <t>063889</t>
  </si>
  <si>
    <t>BDS - 875 VICTORIA LAURA ROSALES</t>
  </si>
  <si>
    <t xml:space="preserve">    046BA6440</t>
  </si>
  <si>
    <t>RALLADOR 6 LADOS 23CM</t>
  </si>
  <si>
    <t>FB5100023821</t>
  </si>
  <si>
    <t>063890</t>
  </si>
  <si>
    <t>BDS - 877 NOELIA VALENZA</t>
  </si>
  <si>
    <t>FB5100023823</t>
  </si>
  <si>
    <t>063891</t>
  </si>
  <si>
    <t>BDS - 878/1024/1488 CLARA ADELA GONZALEZ</t>
  </si>
  <si>
    <t xml:space="preserve">    046BA4791</t>
  </si>
  <si>
    <t>**DESTAPADOR SACACORCHOS 2 TIEMPOS 12CM</t>
  </si>
  <si>
    <t>FB5100023825</t>
  </si>
  <si>
    <t>063892</t>
  </si>
  <si>
    <t>BDS - 880 MAITE RODRIGUEZ</t>
  </si>
  <si>
    <t xml:space="preserve">    046BI7455</t>
  </si>
  <si>
    <t>**/BANDEJA DE MAD. BCO "LIFE IS BEAUTIFUL" 24X17CM</t>
  </si>
  <si>
    <t xml:space="preserve">    046DE7595</t>
  </si>
  <si>
    <t>**ESPEJO C BASE MAD. MARRON CLARO 25,5X15CM</t>
  </si>
  <si>
    <t>FB5100023826</t>
  </si>
  <si>
    <t>063893</t>
  </si>
  <si>
    <t>BDS - 881 PAULA MURRAY</t>
  </si>
  <si>
    <t xml:space="preserve">    046TA5737</t>
  </si>
  <si>
    <t>BALDE PL. 4COL SURT 29X25CM</t>
  </si>
  <si>
    <t xml:space="preserve">      BP17001</t>
  </si>
  <si>
    <t>**PISAPAPA BLANCO</t>
  </si>
  <si>
    <t>FB5100023828</t>
  </si>
  <si>
    <t>063894</t>
  </si>
  <si>
    <t>BDS - 883 MARIA CANDELARIA HERRERO</t>
  </si>
  <si>
    <t xml:space="preserve">     42BA1021</t>
  </si>
  <si>
    <t>TABLA BLANCA 35.5CM DIAM</t>
  </si>
  <si>
    <t xml:space="preserve">    046BA4836</t>
  </si>
  <si>
    <t>+//MOLDE TARTERA DIAM 27CM</t>
  </si>
  <si>
    <t xml:space="preserve">    046BA6431</t>
  </si>
  <si>
    <t>FRASCO VIDRIO 19CM</t>
  </si>
  <si>
    <t xml:space="preserve">    046BA8187</t>
  </si>
  <si>
    <t>**CUCHILLO DE CERAMICA 1PC 20CM MANGO NEGRO</t>
  </si>
  <si>
    <t xml:space="preserve">   0607PLA204</t>
  </si>
  <si>
    <t>CUBIERTERO 31.5X24.5X4.5CM</t>
  </si>
  <si>
    <t xml:space="preserve"> 019BO5217NEW</t>
  </si>
  <si>
    <t xml:space="preserve">//BOT. H2O 1L TAPON CORCHO ECOLOGICO </t>
  </si>
  <si>
    <t>FB5100023829</t>
  </si>
  <si>
    <t>063895</t>
  </si>
  <si>
    <t>BDS - 884 ALEJANDRA CALANDRINO</t>
  </si>
  <si>
    <t xml:space="preserve">    046BA4795</t>
  </si>
  <si>
    <t>+//INFUSOR 4CM</t>
  </si>
  <si>
    <t xml:space="preserve">    046BA7383</t>
  </si>
  <si>
    <t>+//RALLADOR DE MANO GRUESO 20CM</t>
  </si>
  <si>
    <t xml:space="preserve">      BP10003</t>
  </si>
  <si>
    <t>**ESPUMADERA ROJO</t>
  </si>
  <si>
    <t>FB5100023830</t>
  </si>
  <si>
    <t>063896</t>
  </si>
  <si>
    <t>BDS - 885 SHARON WAISWAIN</t>
  </si>
  <si>
    <t xml:space="preserve">    046AB6007</t>
  </si>
  <si>
    <t>**//SET BAÑO 4PC ACRILICO BLANCO 1DISP + 1 JABONERA + 1 VASO + 1 PORTA CEP</t>
  </si>
  <si>
    <t xml:space="preserve">    094BA7091</t>
  </si>
  <si>
    <t>TORTERO DE VIDRIO CUPCAKES 22CM / 17.5CM DIAM</t>
  </si>
  <si>
    <t>FB5100023831</t>
  </si>
  <si>
    <t>063897</t>
  </si>
  <si>
    <t>BDS - 886 LARA MEDINA</t>
  </si>
  <si>
    <t>FB5100023832</t>
  </si>
  <si>
    <t>063898</t>
  </si>
  <si>
    <t>BDS - 887 MATIAS MONTIEL</t>
  </si>
  <si>
    <t>FB5100023833</t>
  </si>
  <si>
    <t>063899</t>
  </si>
  <si>
    <t>BDS - 888/974 LOURDES FALCE</t>
  </si>
  <si>
    <t xml:space="preserve">    046AB6994</t>
  </si>
  <si>
    <t>**AB7489 JABONERA DE SIL. 4COL SURT 13X10X1,7CM</t>
  </si>
  <si>
    <t xml:space="preserve">    046BA6438</t>
  </si>
  <si>
    <t>RALLADOR ROSA CH 20X4CM</t>
  </si>
  <si>
    <t xml:space="preserve">    094BA7086</t>
  </si>
  <si>
    <t>BOMBONERA DE VIDRIO BISCUITS 24CM/12CM DIAM</t>
  </si>
  <si>
    <t>FB5100023834</t>
  </si>
  <si>
    <t>063900</t>
  </si>
  <si>
    <t>BDS - 890 AILIN SORDI</t>
  </si>
  <si>
    <t xml:space="preserve">     CHUIN36C</t>
  </si>
  <si>
    <t xml:space="preserve">**IND.CUERINA ENJOY 32.5CM DIAM </t>
  </si>
  <si>
    <t>FB5100023835</t>
  </si>
  <si>
    <t>063901</t>
  </si>
  <si>
    <t>BDS - 891 PAOLA GIMENEZ ORTIZ</t>
  </si>
  <si>
    <t xml:space="preserve">     CHUIN37C</t>
  </si>
  <si>
    <t xml:space="preserve">**IND.CUERINA MAPA 32.5CM DIAM </t>
  </si>
  <si>
    <t xml:space="preserve">    046AB6644</t>
  </si>
  <si>
    <t>**JABONERA BAÑO POLI. PASTEL</t>
  </si>
  <si>
    <t>FB5100023836</t>
  </si>
  <si>
    <t>063902</t>
  </si>
  <si>
    <t>BDS - 892 MARIANO CABRAL Y VEDIA</t>
  </si>
  <si>
    <t xml:space="preserve">    046AB6647</t>
  </si>
  <si>
    <t>**//DISPENSER BAÑO POLI. PASTEL</t>
  </si>
  <si>
    <t xml:space="preserve"> 046AB6646NEW</t>
  </si>
  <si>
    <t>+**//PORTA CEPILLOS DOBLE BAÑO  POLI. PASTEL</t>
  </si>
  <si>
    <t xml:space="preserve">       BA7794</t>
  </si>
  <si>
    <t>COPETINERO BAMBOO BCO ALARGADO 5X30X12.5CM</t>
  </si>
  <si>
    <t>FB5100023837</t>
  </si>
  <si>
    <t>063903</t>
  </si>
  <si>
    <t>BDS - 893 BEATRIZ RUGGERO</t>
  </si>
  <si>
    <t xml:space="preserve">       BA7797</t>
  </si>
  <si>
    <t xml:space="preserve">BOWL BAMBOO BCO 6X15CM </t>
  </si>
  <si>
    <t xml:space="preserve">       BA7800</t>
  </si>
  <si>
    <t xml:space="preserve">SET CUCHARON Y TENEDOR BAMBOO BCO 29CM </t>
  </si>
  <si>
    <t xml:space="preserve">       BA7812</t>
  </si>
  <si>
    <t>/BOWL BAMBOO BCO 14X28CM</t>
  </si>
  <si>
    <t xml:space="preserve">    046BA6854</t>
  </si>
  <si>
    <t xml:space="preserve">RALLADOR DE MANO PL. CON PROTECTOR </t>
  </si>
  <si>
    <t>FB5100023839</t>
  </si>
  <si>
    <t>063904</t>
  </si>
  <si>
    <t>BDS - 895 JULIETA FERRER</t>
  </si>
  <si>
    <t>FB5100023840</t>
  </si>
  <si>
    <t>063905</t>
  </si>
  <si>
    <t>BDS - 896 MARIA AILEN MERLANI</t>
  </si>
  <si>
    <t xml:space="preserve">    046BO7894</t>
  </si>
  <si>
    <t>BOTELLA DE  WHISKY 500 ML 25*13CMS</t>
  </si>
  <si>
    <t>FB5100023841</t>
  </si>
  <si>
    <t>063907</t>
  </si>
  <si>
    <t>BDS - 898 CANDELA MAZZEI</t>
  </si>
  <si>
    <t xml:space="preserve">    093PA7074</t>
  </si>
  <si>
    <t>**PARRILLA PORTATIL PLEGABLE P 8 PER CON PIE DE AC. INOX. 59,5X33X26,3CM</t>
  </si>
  <si>
    <t>FB5100023842</t>
  </si>
  <si>
    <t>063908</t>
  </si>
  <si>
    <t>BDS - 899/1043/1296 CAMILA ODRIOZOLA</t>
  </si>
  <si>
    <t>FB5100023843</t>
  </si>
  <si>
    <t>063909</t>
  </si>
  <si>
    <t>BDS - 901 GUSTAVO PIMENTEL</t>
  </si>
  <si>
    <t xml:space="preserve">      BP10002</t>
  </si>
  <si>
    <t>**ESPUMADERA NEGRO</t>
  </si>
  <si>
    <t>FB5100023844</t>
  </si>
  <si>
    <t>063910</t>
  </si>
  <si>
    <t>BDS - 904 LORENA MERCEDES GONZA</t>
  </si>
  <si>
    <t xml:space="preserve">      BP11002</t>
  </si>
  <si>
    <t xml:space="preserve">**ESPATULA NEGRO PLANA RANURADA </t>
  </si>
  <si>
    <t xml:space="preserve">      BP15002</t>
  </si>
  <si>
    <t>**CUCHARA NEGRA</t>
  </si>
  <si>
    <t xml:space="preserve">      BP16002</t>
  </si>
  <si>
    <t>**CUCHARON NEGRO</t>
  </si>
  <si>
    <t xml:space="preserve">      BP17002</t>
  </si>
  <si>
    <t>**PISAPAPA NEGRO</t>
  </si>
  <si>
    <t xml:space="preserve">   061CMT0379</t>
  </si>
  <si>
    <t>**SET X 6 CUCHARA MESA  BOLSA</t>
  </si>
  <si>
    <t>FB5100023846</t>
  </si>
  <si>
    <t>063911</t>
  </si>
  <si>
    <t>BDS - 906 FLORENCIA HERROU</t>
  </si>
  <si>
    <t xml:space="preserve">      BP24001</t>
  </si>
  <si>
    <t xml:space="preserve">**VASO BLANCO FACETADO Y EXPRIMIDOR </t>
  </si>
  <si>
    <t xml:space="preserve">    046BA8058</t>
  </si>
  <si>
    <t>TABLA DE PICAR 38X26CM</t>
  </si>
  <si>
    <t>FB5100023847</t>
  </si>
  <si>
    <t>063912</t>
  </si>
  <si>
    <t>BDS - 907 PAOLA BOTTARELLI</t>
  </si>
  <si>
    <t xml:space="preserve">    093PA7070</t>
  </si>
  <si>
    <t>**PARRILLA PORTATIL PLEGALE PARA 12 PERSONAS DE AC. INOX. 53X34X20CM</t>
  </si>
  <si>
    <t>FB5100023848</t>
  </si>
  <si>
    <t>064079</t>
  </si>
  <si>
    <t>BDS - 909 MONICA FARKAS</t>
  </si>
  <si>
    <t>FB5100023850</t>
  </si>
  <si>
    <t>064080</t>
  </si>
  <si>
    <t>BDS - 911 YESICA MARTINEZ</t>
  </si>
  <si>
    <t>FB5100023851</t>
  </si>
  <si>
    <t>064081</t>
  </si>
  <si>
    <t>BDS - 912 ANALIA CASTAÑO</t>
  </si>
  <si>
    <t xml:space="preserve">    019BA7578</t>
  </si>
  <si>
    <t>**VASO TERMICO CON TAPA Y FAJA MOTIV.SIN ELECCION</t>
  </si>
  <si>
    <t xml:space="preserve">    046BA6675</t>
  </si>
  <si>
    <t xml:space="preserve"> ALFOMBRA ENTRADA RECT 11 MOTIVOS SURTIDOS 40X60CM</t>
  </si>
  <si>
    <t xml:space="preserve">         Q056</t>
  </si>
  <si>
    <t>**//SR. DISPENSER</t>
  </si>
  <si>
    <t>FB5100023852</t>
  </si>
  <si>
    <t>064082</t>
  </si>
  <si>
    <t>BDS - 913 DAIANA BRONDINO</t>
  </si>
  <si>
    <t xml:space="preserve">    046AB7334</t>
  </si>
  <si>
    <t>+SET DE BAÑO BLANCO 4PC DISPENSER + JABONERA + 2 PORTA CEPILLOS</t>
  </si>
  <si>
    <t xml:space="preserve">     02AL7769</t>
  </si>
  <si>
    <t>**FUNDA GRIS LUNARES C/POMPONES 60*28CM</t>
  </si>
  <si>
    <t>FB5100023853</t>
  </si>
  <si>
    <t>064083</t>
  </si>
  <si>
    <t>BDS - 914 JESICA MENDOZA</t>
  </si>
  <si>
    <t xml:space="preserve">    046CX5825</t>
  </si>
  <si>
    <t>**CAJA / ASIENTO FORMA AUTOBÚS 53X33X26CM</t>
  </si>
  <si>
    <t>FB5100023807</t>
  </si>
  <si>
    <t>064078</t>
  </si>
  <si>
    <t>BDS - 941 FERNANDA DEMONTE</t>
  </si>
  <si>
    <t xml:space="preserve">    046CX5828</t>
  </si>
  <si>
    <t>**CAJA / ASIENTO FORMA CAMION HELADOS 53X33X26CM</t>
  </si>
  <si>
    <t xml:space="preserve">      PA59534</t>
  </si>
  <si>
    <t xml:space="preserve">+**FUENTE PARA HORNO REDONDA BORCAM 1720CC PASABAHCE 26CM DIAM 4.5CM </t>
  </si>
  <si>
    <t>FB5100023986</t>
  </si>
  <si>
    <t>060620</t>
  </si>
  <si>
    <t>BDD - 269/947 JULIETA PAPPALETERA</t>
  </si>
  <si>
    <t>FB5100023985</t>
  </si>
  <si>
    <t>061366</t>
  </si>
  <si>
    <t>BDD - 437/946 NATALIA VELA</t>
  </si>
  <si>
    <t xml:space="preserve">    046AB6065</t>
  </si>
  <si>
    <t>**/CEPILLO BAÑO PL. BLANCO 4COL SURT 38X13CM</t>
  </si>
  <si>
    <t>FB5100023989</t>
  </si>
  <si>
    <t>061963</t>
  </si>
  <si>
    <t>BDD - 467/950 VERONICA MONTTI</t>
  </si>
  <si>
    <t xml:space="preserve">    046BR5388</t>
  </si>
  <si>
    <t xml:space="preserve">BROCHES BLISTER X 12 GRIP ARRIBA  </t>
  </si>
  <si>
    <t>FB5100023956</t>
  </si>
  <si>
    <t>062195</t>
  </si>
  <si>
    <t>BDD - 502/917/1466 MELINA CASTRO</t>
  </si>
  <si>
    <t xml:space="preserve">    046RE6671</t>
  </si>
  <si>
    <t>//**REL, PARED PL, MCO Y FDO NEGRO 25CM</t>
  </si>
  <si>
    <t>FB5100023979</t>
  </si>
  <si>
    <t>062682</t>
  </si>
  <si>
    <t>BDD - 665/939 LUCIA VIDIGT</t>
  </si>
  <si>
    <t xml:space="preserve">       TW4699</t>
  </si>
  <si>
    <t>**VASO BRILHANTE SET 6PC DISP. 310ML CISPER</t>
  </si>
  <si>
    <t>FB5100023962</t>
  </si>
  <si>
    <t>063470</t>
  </si>
  <si>
    <t>BDD - 800/921 MELINA RAQUEL BENITEZ VELAZQUEZ</t>
  </si>
  <si>
    <t xml:space="preserve">    046BA4748</t>
  </si>
  <si>
    <t>TAMIZ DIAM 10CM ALT 9CM</t>
  </si>
  <si>
    <t xml:space="preserve">    RI68017PK</t>
  </si>
  <si>
    <t>RIGOLLEAU COPA BAIRES AGUA 300ML DISP 6PC</t>
  </si>
  <si>
    <t xml:space="preserve">    RI68972PK</t>
  </si>
  <si>
    <t xml:space="preserve">RIGOLLEAU VASOS AMSTERDAM DISP 6PC </t>
  </si>
  <si>
    <t xml:space="preserve">       BA7813</t>
  </si>
  <si>
    <t>/BOWL BAMBOO NGRO 14X28CM</t>
  </si>
  <si>
    <t>FB5100023973</t>
  </si>
  <si>
    <t>063540</t>
  </si>
  <si>
    <t>BDS - 816/932 JENNIFER TAFFAREL</t>
  </si>
  <si>
    <t xml:space="preserve">    046BA4757</t>
  </si>
  <si>
    <t>+INFUSOR DIAM 4,5CM</t>
  </si>
  <si>
    <t xml:space="preserve">      BP01102</t>
  </si>
  <si>
    <t xml:space="preserve">**BOWL NEGRO 400CC TRANSLUCIDO </t>
  </si>
  <si>
    <t>FB5100023990</t>
  </si>
  <si>
    <t>063737</t>
  </si>
  <si>
    <t>BDS - 831 FLORENCIA DYLUK</t>
  </si>
  <si>
    <t xml:space="preserve">      BP09002</t>
  </si>
  <si>
    <t>**SERVISPAGUETTI NEGRO</t>
  </si>
  <si>
    <t>CB5100004925</t>
  </si>
  <si>
    <t xml:space="preserve">     ML410713</t>
  </si>
  <si>
    <t>TAZA ROMA MOSTAZA 1PC 275ML</t>
  </si>
  <si>
    <t>FB5100023887</t>
  </si>
  <si>
    <t>FB5100023949</t>
  </si>
  <si>
    <t>064159</t>
  </si>
  <si>
    <t>BDS - 915 GABRIELA AGUIRRE</t>
  </si>
  <si>
    <t xml:space="preserve">    046BA4969</t>
  </si>
  <si>
    <t xml:space="preserve">SET 5PCS 2 ESPAT. + 3 CUCHA </t>
  </si>
  <si>
    <t>FB5100023954</t>
  </si>
  <si>
    <t>064160</t>
  </si>
  <si>
    <t>BDS - 916 MARIA ACEVEDO</t>
  </si>
  <si>
    <t>FB5100023957</t>
  </si>
  <si>
    <t>064161</t>
  </si>
  <si>
    <t>BDS - 918 MARIA FLORENCIA MASSOLO</t>
  </si>
  <si>
    <t xml:space="preserve">    046BA6858</t>
  </si>
  <si>
    <t xml:space="preserve">//MOLINILLO MAD. 15CM </t>
  </si>
  <si>
    <t xml:space="preserve">    BA8128BLA</t>
  </si>
  <si>
    <t>/BOWL BAMBOO BLANCO 23CMX8CM</t>
  </si>
  <si>
    <t>FB5100023958</t>
  </si>
  <si>
    <t>064162</t>
  </si>
  <si>
    <t>BDS - 919 MARIA SOL CHIARI</t>
  </si>
  <si>
    <t>FB5100023961</t>
  </si>
  <si>
    <t>064163</t>
  </si>
  <si>
    <t>BDS - 920/929 MARIA JOSE MARTINEZ</t>
  </si>
  <si>
    <t xml:space="preserve">      BP24007</t>
  </si>
  <si>
    <t xml:space="preserve">**VASO AZUL FACETADO Y EXPRIMIDOR </t>
  </si>
  <si>
    <t xml:space="preserve">     CHUIN43R</t>
  </si>
  <si>
    <t>**//IND.CUERINA HOJAS 44X30CM</t>
  </si>
  <si>
    <t xml:space="preserve">    019BO6217</t>
  </si>
  <si>
    <t>SET X 2 BOT. 500ML ACEITE/VINAGRE</t>
  </si>
  <si>
    <t xml:space="preserve">    046BA4824</t>
  </si>
  <si>
    <t>/BATIDOR SEMIAUTOMATICO 2COL.SURT 34CM</t>
  </si>
  <si>
    <t xml:space="preserve">    046BA6334</t>
  </si>
  <si>
    <t>**PLATO DE VIDRIO  ROMBOS 31CM</t>
  </si>
  <si>
    <t>FB5100023970</t>
  </si>
  <si>
    <t xml:space="preserve">    DIM2004AZ</t>
  </si>
  <si>
    <t>**CUCHARON AZUL MIA 23X10CM</t>
  </si>
  <si>
    <t xml:space="preserve">    046LI7532</t>
  </si>
  <si>
    <t>LIMPIEZA ESCOBA + PALA SET 2PC  3COL. SURT LI7531</t>
  </si>
  <si>
    <t>FB5100023963</t>
  </si>
  <si>
    <t>064164</t>
  </si>
  <si>
    <t>BDS - 922 CARLA NESSI</t>
  </si>
  <si>
    <t xml:space="preserve">    083BA7700</t>
  </si>
  <si>
    <t>ESCURRIDOR DE PL. BEIGE 43,5X24X11,8CM</t>
  </si>
  <si>
    <t>FB5100023964</t>
  </si>
  <si>
    <t>064165</t>
  </si>
  <si>
    <t>BDS - 923 MARTINA GUILLEN</t>
  </si>
  <si>
    <t xml:space="preserve">       ML0001</t>
  </si>
  <si>
    <t>PERCHERO DE PIE EXHIBIDOR TIPO NORDICO ESCANDINAVO</t>
  </si>
  <si>
    <t>FB5100023965</t>
  </si>
  <si>
    <t>064166</t>
  </si>
  <si>
    <t>BDS - 924 ROMINA ROMERO</t>
  </si>
  <si>
    <t xml:space="preserve">      TW88423</t>
  </si>
  <si>
    <t xml:space="preserve">**VASO BELLIZE CRISTAL ROCKS 6P 315ML DISP COLOR CISPER </t>
  </si>
  <si>
    <t>FB5100023966</t>
  </si>
  <si>
    <t>064167</t>
  </si>
  <si>
    <t>BDS - 925 ANTONELLA MAROZZI</t>
  </si>
  <si>
    <t xml:space="preserve">   645LA77010</t>
  </si>
  <si>
    <t>**YERBERO NEGRO JACK DANIELS SETX 2  14.5 X 8,5 CM.</t>
  </si>
  <si>
    <t>FB5100023967</t>
  </si>
  <si>
    <t>064168</t>
  </si>
  <si>
    <t>BDS - 926 ALEJANDRO RICCI</t>
  </si>
  <si>
    <t>FB5100023968</t>
  </si>
  <si>
    <t>064169</t>
  </si>
  <si>
    <t>BDS - 927 INES PRATO AZULAY</t>
  </si>
  <si>
    <t>FB5100023969</t>
  </si>
  <si>
    <t>064170</t>
  </si>
  <si>
    <t>BDS - 928 TAMARA ZAVATARELLI</t>
  </si>
  <si>
    <t xml:space="preserve">    046DE7528</t>
  </si>
  <si>
    <t>MACET. CERAMICA REGADERA 6MOD SURT 16X9CM</t>
  </si>
  <si>
    <t>FB5100023971</t>
  </si>
  <si>
    <t>064171</t>
  </si>
  <si>
    <t>BDS - 930 MONICA SIGNORELLO</t>
  </si>
  <si>
    <t xml:space="preserve">    046DE7872</t>
  </si>
  <si>
    <t>BUDA PLATEADO PIEDRA 7X10CM</t>
  </si>
  <si>
    <t>FB5100023972</t>
  </si>
  <si>
    <t>064172</t>
  </si>
  <si>
    <t>BDS - 931 MICAELA VELAZQUEZ</t>
  </si>
  <si>
    <t xml:space="preserve">     PO416476</t>
  </si>
  <si>
    <t>+TAZA DE TE CON PLATO PARTHENON ROJO DISP 6PC 100ML</t>
  </si>
  <si>
    <t xml:space="preserve">    046BA4794</t>
  </si>
  <si>
    <t>SET 3PCS COLADORES DIAM 7CM- 8CM -10CM</t>
  </si>
  <si>
    <t>FB5100023975</t>
  </si>
  <si>
    <t>064173</t>
  </si>
  <si>
    <t>BDS - 933 ROCIO STURMER</t>
  </si>
  <si>
    <t xml:space="preserve">    046BA3347</t>
  </si>
  <si>
    <t>+/ESPECIERO  X6PC 20X20CM ACERO INOX</t>
  </si>
  <si>
    <t>FB5100023976</t>
  </si>
  <si>
    <t>064175</t>
  </si>
  <si>
    <t>BDS - 934 CAMILA CACCIATORE</t>
  </si>
  <si>
    <t xml:space="preserve">    046BA4965</t>
  </si>
  <si>
    <t>MANGA C/ 6PCS PICOS TORTA 19X12CM BLT</t>
  </si>
  <si>
    <t xml:space="preserve">    046BA8091</t>
  </si>
  <si>
    <t>//ESCURRIDOR DE CUBIERTOS 12,5 X 19CMS</t>
  </si>
  <si>
    <t xml:space="preserve">    046BA6863</t>
  </si>
  <si>
    <t>MOLINILLO AC. INOX. 15CM</t>
  </si>
  <si>
    <t>FB5100023977</t>
  </si>
  <si>
    <t>064176</t>
  </si>
  <si>
    <t>BDS - 937/1138 FLAVIA CAMPS/YAMILA ADDARIO</t>
  </si>
  <si>
    <t>FB5100023978</t>
  </si>
  <si>
    <t>064177</t>
  </si>
  <si>
    <t>BDS - 938 LUCILA GOIJMAN PACHECO</t>
  </si>
  <si>
    <t>FB5100023980</t>
  </si>
  <si>
    <t>064178</t>
  </si>
  <si>
    <t>BDS - 940 CECILIA SERRANO</t>
  </si>
  <si>
    <t xml:space="preserve">      BP24008</t>
  </si>
  <si>
    <t xml:space="preserve">**VASO FUCSIA FACETADO Y EXPRIMIDOR </t>
  </si>
  <si>
    <t>FB5100023981</t>
  </si>
  <si>
    <t>064179</t>
  </si>
  <si>
    <t>BDS - 942 MARIA CECILIA LODOLI</t>
  </si>
  <si>
    <t xml:space="preserve">    046AB7498</t>
  </si>
  <si>
    <t xml:space="preserve">**JABONERA DE PL. RAYAS EN BLT. 3COL SURT 13CM </t>
  </si>
  <si>
    <t xml:space="preserve">    046BA4749</t>
  </si>
  <si>
    <t>CUBETERA 5COL.SURT 25X12CM</t>
  </si>
  <si>
    <t xml:space="preserve">    046LI6696</t>
  </si>
  <si>
    <t>+LIMPIEZA SECADOR DE VIDRIOS 4 COLORES SURT 29X3X30CM</t>
  </si>
  <si>
    <t xml:space="preserve"> 024KK108RBYB</t>
  </si>
  <si>
    <t>**PLATO DE SITIO BLANCO Y BEIGE DESMONTABLE</t>
  </si>
  <si>
    <t>FB5100023982</t>
  </si>
  <si>
    <t>064180</t>
  </si>
  <si>
    <t>BDS - 943 ERICA VINCIGUERRA</t>
  </si>
  <si>
    <t xml:space="preserve">     PAN73900</t>
  </si>
  <si>
    <t>**BA6248 CEREZA SARTÉN FRANCESA N20 CM ANTIADHERENTE</t>
  </si>
  <si>
    <t xml:space="preserve">     PAN74419</t>
  </si>
  <si>
    <t xml:space="preserve">**BA6221 AZUL SARTÉN N22 CM ANTIADHERENTE </t>
  </si>
  <si>
    <t xml:space="preserve">     PAN75119</t>
  </si>
  <si>
    <t xml:space="preserve">**CEREZA BIFERA CUADRADA N24 CM ANTIADHERENTE </t>
  </si>
  <si>
    <t xml:space="preserve">      BP17003</t>
  </si>
  <si>
    <t>**PISAPAPA ROJO</t>
  </si>
  <si>
    <t>FB5100023983</t>
  </si>
  <si>
    <t>064181</t>
  </si>
  <si>
    <t>BDS - 944 YAMILA GODOY</t>
  </si>
  <si>
    <t>FB5100023984</t>
  </si>
  <si>
    <t>064182</t>
  </si>
  <si>
    <t>BDS - 945 DIANA CLAUDIA SLOBINSKY</t>
  </si>
  <si>
    <t xml:space="preserve">  019BA7572BA</t>
  </si>
  <si>
    <t>** HOMBRECITO ESPATULA COLORES SURTIDOS</t>
  </si>
  <si>
    <t xml:space="preserve">    046AB7330</t>
  </si>
  <si>
    <t>+**//DISPENSER NEGRO 17,5X6,8CM</t>
  </si>
  <si>
    <t>FB5100023987</t>
  </si>
  <si>
    <t>064183</t>
  </si>
  <si>
    <t>BDS - 948/1554 GISELA PATANIA</t>
  </si>
  <si>
    <t xml:space="preserve">    046BA6818</t>
  </si>
  <si>
    <t>TORTERO DE VIDRIO 29X29CM</t>
  </si>
  <si>
    <t>FB5100023988</t>
  </si>
  <si>
    <t>064184</t>
  </si>
  <si>
    <t>BDS - 949 GISELLE PETRAGLIA</t>
  </si>
  <si>
    <t xml:space="preserve">      TW40523</t>
  </si>
  <si>
    <t>**VASO LIVERPOOL DISP 6PC COLOR 310ML CISPER CI6467</t>
  </si>
  <si>
    <t xml:space="preserve">    046BA3323</t>
  </si>
  <si>
    <t>** SET 2PC PINZA DE ARROZ YFIDEOS  NYLON 34CM</t>
  </si>
  <si>
    <t xml:space="preserve">    046BA8188</t>
  </si>
  <si>
    <t>**CUCHILLO DE CERAMICA 1PC 23CM MANGO NEGRO</t>
  </si>
  <si>
    <t xml:space="preserve"> 046BA6372NEW</t>
  </si>
  <si>
    <t>/SECAPLATOS 2 COL SURT 30X43CM</t>
  </si>
  <si>
    <t>FB5100023882</t>
  </si>
  <si>
    <t>064129</t>
  </si>
  <si>
    <t>BDS - 955 PAULINA ROCIO KALFAYAN FERNANDEZ</t>
  </si>
  <si>
    <t>CB5100004927</t>
  </si>
  <si>
    <t xml:space="preserve">     ML285713</t>
  </si>
  <si>
    <t>TAZA ROMA CRUDO 1PC 275ML</t>
  </si>
  <si>
    <t>FB5100024009</t>
  </si>
  <si>
    <t>FB5100024085</t>
  </si>
  <si>
    <t>062215</t>
  </si>
  <si>
    <t>BDD - 526/953/1470 CAMILA OCONNELL</t>
  </si>
  <si>
    <t xml:space="preserve">      BP11001</t>
  </si>
  <si>
    <t xml:space="preserve">**ESPATULA BLANCA PLANA RANURADA </t>
  </si>
  <si>
    <t>FB5100024083</t>
  </si>
  <si>
    <t>064266</t>
  </si>
  <si>
    <t>BDS - 951 AGUSTINA VELASCO</t>
  </si>
  <si>
    <t xml:space="preserve">    046BA6997</t>
  </si>
  <si>
    <t>POSAVASOS SET 6PC VINILO 10,5CM</t>
  </si>
  <si>
    <t>FB5100024084</t>
  </si>
  <si>
    <t>064267</t>
  </si>
  <si>
    <t>BDS - 952 MARIA FLORENCIA SANCHEZ</t>
  </si>
  <si>
    <t>FB5100024086</t>
  </si>
  <si>
    <t>064269</t>
  </si>
  <si>
    <t>BDS - 956 NIDIA CONTRERAS</t>
  </si>
  <si>
    <t xml:space="preserve">       FRAMER</t>
  </si>
  <si>
    <t>**FRASCO MERMELADA C/MANIJA/LEYENDA Y SORBETE</t>
  </si>
  <si>
    <t>FB5100024087</t>
  </si>
  <si>
    <t>064270</t>
  </si>
  <si>
    <t>BDS - 957 ERMIS FAUSTE GUERRERO MORENO</t>
  </si>
  <si>
    <t xml:space="preserve">     CHUIN44C</t>
  </si>
  <si>
    <t xml:space="preserve">**//IND.CUERINA HOJAS 32.5CM DIAM </t>
  </si>
  <si>
    <t xml:space="preserve">    046BA8189</t>
  </si>
  <si>
    <t>**CUCHILLO DE CERAMICA 1PC 28CM MANGO NEGRO</t>
  </si>
  <si>
    <t xml:space="preserve">   061CPP0441</t>
  </si>
  <si>
    <t xml:space="preserve">**MARFIL X 24 KIT CAJA BLT. </t>
  </si>
  <si>
    <t>FB5100024088</t>
  </si>
  <si>
    <t>064271</t>
  </si>
  <si>
    <t>BDS - 958 MILEIDA COLMENARES</t>
  </si>
  <si>
    <t xml:space="preserve">     PO285582</t>
  </si>
  <si>
    <t>+PLATO PLAYO ESPARTA CRUDO DISP 6 PC 26CM</t>
  </si>
  <si>
    <t>FB5100024089</t>
  </si>
  <si>
    <t>064272</t>
  </si>
  <si>
    <t>BDS - 959 JAZMIN TACCARI</t>
  </si>
  <si>
    <t xml:space="preserve">       BA7801</t>
  </si>
  <si>
    <t xml:space="preserve">/SET CUCHARON Y TENEDOR BAMBOO NGRO 29CM </t>
  </si>
  <si>
    <t>FB5100024090</t>
  </si>
  <si>
    <t>064273</t>
  </si>
  <si>
    <t>BDS - 960/1460 GIMENA SOLEDAD LAMIRAL</t>
  </si>
  <si>
    <t xml:space="preserve">    046BA6623</t>
  </si>
  <si>
    <t>CUBIERTERO DE AC. INOX. 15X10CM</t>
  </si>
  <si>
    <t xml:space="preserve">    BA8128NEG</t>
  </si>
  <si>
    <t>/BOWL BAMBOO NEGRO 23CMX8CM</t>
  </si>
  <si>
    <t>FB5100024091</t>
  </si>
  <si>
    <t>064274</t>
  </si>
  <si>
    <t>BDS - 961/1144/1191 LILIANA SISI</t>
  </si>
  <si>
    <t>FB5100024092</t>
  </si>
  <si>
    <t>064275</t>
  </si>
  <si>
    <t>BDS - 962 MARIA GONZALEZ</t>
  </si>
  <si>
    <t>FB5100024093</t>
  </si>
  <si>
    <t>064276</t>
  </si>
  <si>
    <t>BDS - 963 MALENA FATTORINI</t>
  </si>
  <si>
    <t>FB5100024094</t>
  </si>
  <si>
    <t>064277</t>
  </si>
  <si>
    <t>BDS - 964 PAULA ZAMBIANCHI</t>
  </si>
  <si>
    <t xml:space="preserve">    046AB6648</t>
  </si>
  <si>
    <t>+//SET DE BAÑO 3PC 1DISP. + 1 PORTACEPILLOS + JABONERA POLI PASTEL</t>
  </si>
  <si>
    <t xml:space="preserve">    046BA8169</t>
  </si>
  <si>
    <t xml:space="preserve">**SARTEN CERAM. 20CM C/TAPA ANTIADHERENTE </t>
  </si>
  <si>
    <t>FB5100024095</t>
  </si>
  <si>
    <t>063154</t>
  </si>
  <si>
    <t>BDS - 965 / 6536 - MARIA PERRUPATO</t>
  </si>
  <si>
    <t xml:space="preserve">   645LA55051</t>
  </si>
  <si>
    <t>**YERBERO MATEANDO PLATA SETX 2 16 X 8,5 CM.</t>
  </si>
  <si>
    <t>FB5100024096</t>
  </si>
  <si>
    <t>064278</t>
  </si>
  <si>
    <t>BDS - 966 LUCIANA MELGAREJO</t>
  </si>
  <si>
    <t xml:space="preserve">    019BA6984</t>
  </si>
  <si>
    <t>**TAPA P/ CERVEZA 1PC COLORES SURTIDOS</t>
  </si>
  <si>
    <t>FB5100024097</t>
  </si>
  <si>
    <t>064279</t>
  </si>
  <si>
    <t>BDS - 967 MARIA SERRANO</t>
  </si>
  <si>
    <t>FB5100024098</t>
  </si>
  <si>
    <t>064280</t>
  </si>
  <si>
    <t>BDS - 968 KAREN VOLPATTI</t>
  </si>
  <si>
    <t>FB5100024099</t>
  </si>
  <si>
    <t>064281</t>
  </si>
  <si>
    <t>BDS - 969/1210 MAR ROD</t>
  </si>
  <si>
    <t xml:space="preserve">    046AB7327</t>
  </si>
  <si>
    <t>**//PORTACEPILLOS BLANCO POLI. 10.5X7CM</t>
  </si>
  <si>
    <t>FB5100024100</t>
  </si>
  <si>
    <t>064282</t>
  </si>
  <si>
    <t>BDS - 970 BRUNELLA MESSINA</t>
  </si>
  <si>
    <t xml:space="preserve">    046LI7535</t>
  </si>
  <si>
    <t>LIMPIEZA TRAPEADOR DE PISO EXTENSIBLE VIOLETA 106CM HASTA 140CM BASE 43CM</t>
  </si>
  <si>
    <t>FB5100024101</t>
  </si>
  <si>
    <t>064283</t>
  </si>
  <si>
    <t>BDS - 971 CARLOS QUINTERO</t>
  </si>
  <si>
    <t xml:space="preserve">    055BA6583</t>
  </si>
  <si>
    <t>** TORTERO DE CERAMICA + VIDRIO 21X21X22CM</t>
  </si>
  <si>
    <t>FB5100024102</t>
  </si>
  <si>
    <t>064284</t>
  </si>
  <si>
    <t>BDS - 972 CATALINA ROSA</t>
  </si>
  <si>
    <t>FB5100024131</t>
  </si>
  <si>
    <t>059261</t>
  </si>
  <si>
    <t>BDD - 157/158/1035 (20) SILVINA ALEJANDRA HOUARY</t>
  </si>
  <si>
    <t xml:space="preserve">    046BA4998</t>
  </si>
  <si>
    <t>+**CERAM. TETERA + FILTRO 2MOD SURT 500ML</t>
  </si>
  <si>
    <t>FB5100024206</t>
  </si>
  <si>
    <t>060276</t>
  </si>
  <si>
    <t>BDD - 232/992 DANIELA ZAYAS</t>
  </si>
  <si>
    <t xml:space="preserve">       BA7779</t>
  </si>
  <si>
    <t>/BANDEJA BAMBOO BLANCO 35X4,5CM BA8134BLA</t>
  </si>
  <si>
    <t>FB5100024107</t>
  </si>
  <si>
    <t>064288</t>
  </si>
  <si>
    <t>BDS - 1016/1197 ALEJANDRA MASERET</t>
  </si>
  <si>
    <t xml:space="preserve">    021BA5639</t>
  </si>
  <si>
    <t>**C421 MUG 320ML PORCELANA + CAJA DE REGALO BICI PASTEL</t>
  </si>
  <si>
    <t>FB5100024108</t>
  </si>
  <si>
    <t>064289</t>
  </si>
  <si>
    <t>BDS - 1020 MELINA LOIACONO</t>
  </si>
  <si>
    <t>FB5100024189</t>
  </si>
  <si>
    <t xml:space="preserve">    024EL2691</t>
  </si>
  <si>
    <t>+**CUADRO YOU ME 40X50CM</t>
  </si>
  <si>
    <t>FB5100024106</t>
  </si>
  <si>
    <t>063906</t>
  </si>
  <si>
    <t>BDS - 897 CECILIA SEOANE</t>
  </si>
  <si>
    <t>FB5100024188</t>
  </si>
  <si>
    <t>064360</t>
  </si>
  <si>
    <t>BDS - 973/1116 LUCIANA NAJMIAS</t>
  </si>
  <si>
    <t xml:space="preserve">    046BA4833</t>
  </si>
  <si>
    <t>/MOLDE P GALLE 6DIV 26X18X1,5CM</t>
  </si>
  <si>
    <t xml:space="preserve">       BA7830</t>
  </si>
  <si>
    <t>BOWL BAMBOO BCO 6X12CM</t>
  </si>
  <si>
    <t>FB5100024190</t>
  </si>
  <si>
    <t>064361</t>
  </si>
  <si>
    <t>BDS - 975 BRENDA BOSICH</t>
  </si>
  <si>
    <t>FB5100024192</t>
  </si>
  <si>
    <t>064363</t>
  </si>
  <si>
    <t>BDS - 977 LORENCO BORNANCINI</t>
  </si>
  <si>
    <t xml:space="preserve">       BA8205</t>
  </si>
  <si>
    <t>BOWL BAMBOO GRIS PETROLEO 6X12CM</t>
  </si>
  <si>
    <t>FB5100024194</t>
  </si>
  <si>
    <t>064364</t>
  </si>
  <si>
    <t>BDS - 978 SOFIA CALLEJO</t>
  </si>
  <si>
    <t>FB5100024195</t>
  </si>
  <si>
    <t>064365</t>
  </si>
  <si>
    <t>BDS - 979 TATIANA SCHELFTHOUT</t>
  </si>
  <si>
    <t xml:space="preserve">    046AB7316</t>
  </si>
  <si>
    <t>**SET DE BAÑO BLANCO 4PC DISP + JAB + 2 PORTA CEP 17*6/10*6/10*6/12.5X9</t>
  </si>
  <si>
    <t>FB5100024196</t>
  </si>
  <si>
    <t>064366</t>
  </si>
  <si>
    <t>BDS - 980 RAFAELA CASALE</t>
  </si>
  <si>
    <t>FB5100024197</t>
  </si>
  <si>
    <t>064367</t>
  </si>
  <si>
    <t>BDS - 981 MICAELA OPORTO</t>
  </si>
  <si>
    <t>FB5100024118</t>
  </si>
  <si>
    <t>064304</t>
  </si>
  <si>
    <t>BDS - 982 MERLINA GIUSTI</t>
  </si>
  <si>
    <t xml:space="preserve">   645LA55083</t>
  </si>
  <si>
    <t>**YERBERO PARAISO SET X 2  16 X 8.5CM.</t>
  </si>
  <si>
    <t>FB5100024199</t>
  </si>
  <si>
    <t>064368</t>
  </si>
  <si>
    <t>BDS - 983 BIANCA COIRA</t>
  </si>
  <si>
    <t xml:space="preserve">    046BA6706</t>
  </si>
  <si>
    <t>TORTERO DE VIDRIO 11,5X13CM</t>
  </si>
  <si>
    <t>FB5100024142</t>
  </si>
  <si>
    <t>064309</t>
  </si>
  <si>
    <t>BDS - 984 KIARA PARODI</t>
  </si>
  <si>
    <t>FB5100024202</t>
  </si>
  <si>
    <t>064369</t>
  </si>
  <si>
    <t>BDS - 985 NAYLA CORDERO</t>
  </si>
  <si>
    <t xml:space="preserve">      BP02002</t>
  </si>
  <si>
    <t xml:space="preserve">**BOWL NEGRO 2.5LTS </t>
  </si>
  <si>
    <t xml:space="preserve">      PA59384</t>
  </si>
  <si>
    <t>**FUENTE PARA HORNO CUADRADA BORCAM  1950CC 25.5 X22X5.5CM PASABAHCE</t>
  </si>
  <si>
    <t xml:space="preserve">     PAN73801</t>
  </si>
  <si>
    <t xml:space="preserve">**BA6210 CEREZA HERVIDOR N14 CM ANTIADHERENTE </t>
  </si>
  <si>
    <t xml:space="preserve">    046BA5447</t>
  </si>
  <si>
    <t>APOYA PAVA MAD. CIRC. 18CM</t>
  </si>
  <si>
    <t xml:space="preserve">    046RE7628</t>
  </si>
  <si>
    <t>**REL. PARED FDO NEGRO MCO BCO 25CM DIAM</t>
  </si>
  <si>
    <t xml:space="preserve">    046TA7996</t>
  </si>
  <si>
    <t xml:space="preserve">//CESTO DE BASURA ACERO INOXIDABLE 5L </t>
  </si>
  <si>
    <t>FB5100024203</t>
  </si>
  <si>
    <t>064370</t>
  </si>
  <si>
    <t>BDS - 987 AGUSTINA VELTRI</t>
  </si>
  <si>
    <t>FB5100024204</t>
  </si>
  <si>
    <t>064371</t>
  </si>
  <si>
    <t>BDS - 988 MELINA ORTIZ</t>
  </si>
  <si>
    <t>FB5100024109</t>
  </si>
  <si>
    <t>064290</t>
  </si>
  <si>
    <t>BDS - 989 ALEJANDRA VIVIANI</t>
  </si>
  <si>
    <t>FB5100024205</t>
  </si>
  <si>
    <t>064372</t>
  </si>
  <si>
    <t>BDS - 990 LAURA OLIVERA</t>
  </si>
  <si>
    <t>FB5100024207</t>
  </si>
  <si>
    <t>064373</t>
  </si>
  <si>
    <t>BDS - 993 GONZALO IACOMUZZI</t>
  </si>
  <si>
    <t xml:space="preserve">    046BA7903</t>
  </si>
  <si>
    <t>CENTRIFUGA
 DE PLASTICO PP, COLOR BLANCO 24*18CMS</t>
  </si>
  <si>
    <t xml:space="preserve">    046BA8163</t>
  </si>
  <si>
    <t>/COLADOR DIAM 24CM X 8,5CM ALTO</t>
  </si>
  <si>
    <t xml:space="preserve">    046AB6638</t>
  </si>
  <si>
    <t>**AB7487 JABONERA DE SILICONA 4COL SURT 13,2X10CM</t>
  </si>
  <si>
    <t>FB5100024208</t>
  </si>
  <si>
    <t>064374</t>
  </si>
  <si>
    <t>BDS - 994 ELIANE JMELNITSKY</t>
  </si>
  <si>
    <t xml:space="preserve">    046AB7320</t>
  </si>
  <si>
    <t>**JABONERA BLANCO POLI. 10X14CM</t>
  </si>
  <si>
    <t>FB5100024209</t>
  </si>
  <si>
    <t>064375</t>
  </si>
  <si>
    <t>BDS - 995 SEBASTIAN BARREIRO GONZALEZ</t>
  </si>
  <si>
    <t xml:space="preserve">    046BA7388</t>
  </si>
  <si>
    <t>//RALLADOR 4 LADOS 20CM 3COL SURT</t>
  </si>
  <si>
    <t>FB5100024210</t>
  </si>
  <si>
    <t>064376</t>
  </si>
  <si>
    <t>BDS - 997 FRANCO SPALTRO</t>
  </si>
  <si>
    <t>FB5100024453</t>
  </si>
  <si>
    <t>060830</t>
  </si>
  <si>
    <t>BDD - 308/1019 GERALDINE CORIA</t>
  </si>
  <si>
    <t>FB5100024434</t>
  </si>
  <si>
    <t>064570</t>
  </si>
  <si>
    <t>BDS - 1000 CAMILA HERNANDEZ FLORES</t>
  </si>
  <si>
    <t xml:space="preserve">    046BA6369</t>
  </si>
  <si>
    <t>SECAPLATOS BANDEJA TRANSPARENTE 48X32X9CM</t>
  </si>
  <si>
    <t>FB5100024435</t>
  </si>
  <si>
    <t>064571</t>
  </si>
  <si>
    <t>BDS - 1001 VICTORIA RONDAN</t>
  </si>
  <si>
    <t xml:space="preserve">   061CMT0376</t>
  </si>
  <si>
    <t>**SET X 6 CUCHILLO MESA PTA BOLSA</t>
  </si>
  <si>
    <t xml:space="preserve">   061CMT0378</t>
  </si>
  <si>
    <t>**SET X 6 TENEDOR MESA  BOLSA</t>
  </si>
  <si>
    <t xml:space="preserve">   061CMT0381</t>
  </si>
  <si>
    <t>**SET X 6 CUCHARA CAFE CHICA  BOLSA</t>
  </si>
  <si>
    <t>FB5100024436</t>
  </si>
  <si>
    <t>064572</t>
  </si>
  <si>
    <t>BDS - 1002 VANINA LEDESMA</t>
  </si>
  <si>
    <t xml:space="preserve">    046CX7196</t>
  </si>
  <si>
    <t>CAJA DE TE MAD. 2 COL SURT 4DIV 15CM</t>
  </si>
  <si>
    <t xml:space="preserve">   645LA55053</t>
  </si>
  <si>
    <t>**YERBERO MATEANDO NEGRO SETX 2 16 X 8,5 CM.</t>
  </si>
  <si>
    <t>FB5100024437</t>
  </si>
  <si>
    <t>064573</t>
  </si>
  <si>
    <t>BDS - 1003 AZUL CAMPORESI</t>
  </si>
  <si>
    <t>FB5100024438</t>
  </si>
  <si>
    <t>064574</t>
  </si>
  <si>
    <t>BDS - 1004 TIAGO BRIZUELA</t>
  </si>
  <si>
    <t xml:space="preserve">    046AB7302</t>
  </si>
  <si>
    <t>**JABONERA GRIS POLI. 17X6CM</t>
  </si>
  <si>
    <t>FB5100024439</t>
  </si>
  <si>
    <t>064575</t>
  </si>
  <si>
    <t>BDS - 1005/1172 MILENA ALVAREZ</t>
  </si>
  <si>
    <t xml:space="preserve">    046AB7332</t>
  </si>
  <si>
    <t>**/PORTACEPILLOS NEGRO 11X6,8CM</t>
  </si>
  <si>
    <t>FB5100024440</t>
  </si>
  <si>
    <t>064576</t>
  </si>
  <si>
    <t>BDS - 1006 LUIS ALBERTO GRANGEL</t>
  </si>
  <si>
    <t>FB5100024441</t>
  </si>
  <si>
    <t>064577</t>
  </si>
  <si>
    <t>BDS - 1007/1317 ANALIA ROSANA GONZALEZ</t>
  </si>
  <si>
    <t>FB5100024442</t>
  </si>
  <si>
    <t>064578</t>
  </si>
  <si>
    <t>BDS - 1008 SOLEDAD JEREZ</t>
  </si>
  <si>
    <t xml:space="preserve">    046BA6705</t>
  </si>
  <si>
    <t>SECAPLATOS AZUL 34*17CM</t>
  </si>
  <si>
    <t>FB5100024443</t>
  </si>
  <si>
    <t>064579</t>
  </si>
  <si>
    <t>BDS - 1009 JULIETA RODRIGUEZ</t>
  </si>
  <si>
    <t>FB5100024444</t>
  </si>
  <si>
    <t>064580</t>
  </si>
  <si>
    <t>BDS - 1010 JULIETA ESCOBAR</t>
  </si>
  <si>
    <t xml:space="preserve">    046CX7199</t>
  </si>
  <si>
    <t>**CAJA DE TE MAD. 4DIV 19X19CM</t>
  </si>
  <si>
    <t>FB5100024445</t>
  </si>
  <si>
    <t>064581</t>
  </si>
  <si>
    <t>BDS - 1011 SILVANA JUAREZ</t>
  </si>
  <si>
    <t xml:space="preserve">   645LA33029</t>
  </si>
  <si>
    <t>**////LATA MANDALA VIOLETA 17X17CM</t>
  </si>
  <si>
    <t>FB5100024446</t>
  </si>
  <si>
    <t>064582</t>
  </si>
  <si>
    <t>BDS - 1012 MARIANA PEKOJ</t>
  </si>
  <si>
    <t>FB5100024447</t>
  </si>
  <si>
    <t>064583</t>
  </si>
  <si>
    <t>BDS - 1014 CAMILA KRIKORIAN</t>
  </si>
  <si>
    <t>FB5100024448</t>
  </si>
  <si>
    <t>064584</t>
  </si>
  <si>
    <t>BDS - 1015/1027 ROMINA CONTRERA</t>
  </si>
  <si>
    <t>FB5100024449</t>
  </si>
  <si>
    <t xml:space="preserve">    BA8135NEG</t>
  </si>
  <si>
    <t>+/BANDEJA BAMBOO NEGRO 30CMX4CM</t>
  </si>
  <si>
    <t>FB5100024450</t>
  </si>
  <si>
    <t>CB5100004944</t>
  </si>
  <si>
    <t xml:space="preserve">    084BA3462</t>
  </si>
  <si>
    <t>** FRUTERA ACERO INOX.HINDU 24.5 CM</t>
  </si>
  <si>
    <t>FB5100024451</t>
  </si>
  <si>
    <t>064585</t>
  </si>
  <si>
    <t>BDS - 1017 DOLORES OROZ</t>
  </si>
  <si>
    <t>FB5100024452</t>
  </si>
  <si>
    <t>064586</t>
  </si>
  <si>
    <t>BDS - 1018 MARINA BENAVIDES</t>
  </si>
  <si>
    <t xml:space="preserve">     ML342713</t>
  </si>
  <si>
    <t>TAZA ROMA AZUL POPPY 1PC 275ML</t>
  </si>
  <si>
    <t xml:space="preserve">     ML416713</t>
  </si>
  <si>
    <t>TAZA ROMA ROJO 1PC 275ML</t>
  </si>
  <si>
    <t>FB5100024454</t>
  </si>
  <si>
    <t>064587</t>
  </si>
  <si>
    <t>BDS - 1021/1422 MARIA IARA AMORE</t>
  </si>
  <si>
    <t>FB5100024455</t>
  </si>
  <si>
    <t>064588</t>
  </si>
  <si>
    <t>BDS - 1022 LETICIA DE OLIVEIRA CORNELIO</t>
  </si>
  <si>
    <t>FB5100024456</t>
  </si>
  <si>
    <t>064589</t>
  </si>
  <si>
    <t>BDS - 1023 MARIA LUZ RODRIGUEZ</t>
  </si>
  <si>
    <t>FB5100024458</t>
  </si>
  <si>
    <t>064590</t>
  </si>
  <si>
    <t>BDS - 1025/1341 ALICIA SANTORO</t>
  </si>
  <si>
    <t>FB5100024459</t>
  </si>
  <si>
    <t>064591</t>
  </si>
  <si>
    <t>BDS - 1026 DAIANA STARKE</t>
  </si>
  <si>
    <t xml:space="preserve">    046AB7343</t>
  </si>
  <si>
    <t>CORTINA DE BAÑO CREMA 180X200CM</t>
  </si>
  <si>
    <t>FB5100024460</t>
  </si>
  <si>
    <t>064592</t>
  </si>
  <si>
    <t>BDS - 1058 BELEN OLIVERA</t>
  </si>
  <si>
    <t xml:space="preserve">      PO61583</t>
  </si>
  <si>
    <t>PLATO HONDO ESPARTA BLANCO DISP 6PC 22CM</t>
  </si>
  <si>
    <t>FB5100024457</t>
  </si>
  <si>
    <t>FB5100024339</t>
  </si>
  <si>
    <t>CB5100004940</t>
  </si>
  <si>
    <t>FB5100024428</t>
  </si>
  <si>
    <t>064268</t>
  </si>
  <si>
    <t>BDS - 954 MARIA VICTORIA CARNIGLIA</t>
  </si>
  <si>
    <t>FB5100024429</t>
  </si>
  <si>
    <t>064362</t>
  </si>
  <si>
    <t>BDS - 976 ROMINA PALLEIRO</t>
  </si>
  <si>
    <t xml:space="preserve">      PO61584</t>
  </si>
  <si>
    <t>+PLATO POSTRE ESPARTA BLANCO DISP 6PC 20.5CM</t>
  </si>
  <si>
    <t>FB5100024431</t>
  </si>
  <si>
    <t>064567</t>
  </si>
  <si>
    <t>BDS - 996/1394 MELINA CARRASCO</t>
  </si>
  <si>
    <t>FB5100024432</t>
  </si>
  <si>
    <t>064568</t>
  </si>
  <si>
    <t>BDS - 998 NATALIA MARISCAL</t>
  </si>
  <si>
    <t xml:space="preserve">    011BA4696</t>
  </si>
  <si>
    <t xml:space="preserve">** FRASCOS SET 4PC BLANCO TAPA NEGRA </t>
  </si>
  <si>
    <t>FB5100024433</t>
  </si>
  <si>
    <t>064569</t>
  </si>
  <si>
    <t>BDS - 999 NATALIA STABILE</t>
  </si>
  <si>
    <t xml:space="preserve">    046DE7362</t>
  </si>
  <si>
    <t>**PERCHERO X 4 2COL SURT 60X12CM</t>
  </si>
  <si>
    <t>FB5100024525</t>
  </si>
  <si>
    <t>064653</t>
  </si>
  <si>
    <t>BDS - 1029 CONTRERAS</t>
  </si>
  <si>
    <t>FB5100024558</t>
  </si>
  <si>
    <t>064682</t>
  </si>
  <si>
    <t>BDS - 1031 EVELYN ANSALDO</t>
  </si>
  <si>
    <t>FB5100024559</t>
  </si>
  <si>
    <t>064683</t>
  </si>
  <si>
    <t>BDS - 1033/1299 LAURA MARTINEZ</t>
  </si>
  <si>
    <t xml:space="preserve">    046CX7842</t>
  </si>
  <si>
    <t>CAJA ASIENTO 60X30X35CM CABALLO REINA</t>
  </si>
  <si>
    <t>FB5100024489</t>
  </si>
  <si>
    <t>064632</t>
  </si>
  <si>
    <t>BDS - 1049 RODRIGO CASTRILLO</t>
  </si>
  <si>
    <t>FB5100024490</t>
  </si>
  <si>
    <t>064633</t>
  </si>
  <si>
    <t>BDS - 1070 CAROLINA ALFINI</t>
  </si>
  <si>
    <t>FB5100024584</t>
  </si>
  <si>
    <t>058257</t>
  </si>
  <si>
    <t>BDD - 116/1040 GLADYS PETRINI</t>
  </si>
  <si>
    <t xml:space="preserve">     PAN75102</t>
  </si>
  <si>
    <t xml:space="preserve">**AZUL BIFERA CUADRADA N24 CM ANTIADHERENTE </t>
  </si>
  <si>
    <t xml:space="preserve">    100BA4011</t>
  </si>
  <si>
    <t xml:space="preserve">** FRASCO ACRILICO TAPA CELESTE 0,6 L </t>
  </si>
  <si>
    <t>FB5100024608</t>
  </si>
  <si>
    <t>060892</t>
  </si>
  <si>
    <t>BDD - 367/1068 NICOLE PETASNE</t>
  </si>
  <si>
    <t xml:space="preserve">    046BR5392</t>
  </si>
  <si>
    <t>BROCHES P BOLSA BLISTER SET 5PC 4COL. SURT 11CM BR5393</t>
  </si>
  <si>
    <t>FB5100024625</t>
  </si>
  <si>
    <t>061262</t>
  </si>
  <si>
    <t>BDD - 402/1076 CAMILA KATTAN</t>
  </si>
  <si>
    <t>FB5100024601</t>
  </si>
  <si>
    <t>062264</t>
  </si>
  <si>
    <t>BDD - 581/1061 TATIANA SCHNIRMAJER</t>
  </si>
  <si>
    <t xml:space="preserve">    046FL7154</t>
  </si>
  <si>
    <t>PLANTA ARTIFICIAL MACET. CERAM. 3MOD SURT 15X16CM</t>
  </si>
  <si>
    <t>FB5100024602</t>
  </si>
  <si>
    <t>FB5100024578</t>
  </si>
  <si>
    <t>FB5100024626</t>
  </si>
  <si>
    <t>063471</t>
  </si>
  <si>
    <t>BDD - 801/1077 YANINA STALDEKER</t>
  </si>
  <si>
    <t>FB5100024579</t>
  </si>
  <si>
    <t>064697</t>
  </si>
  <si>
    <t>BDS - 1032/1475 LAURA FONTICELLI</t>
  </si>
  <si>
    <t xml:space="preserve">     CHUIN37R</t>
  </si>
  <si>
    <t>**IND.CUERINA MAPA 44X30CM</t>
  </si>
  <si>
    <t xml:space="preserve">    046AB7329</t>
  </si>
  <si>
    <t>SET DE BAÑO NEGRO 4PC DISPENSER + JABONERA + 2 PORTA CEPILLOS</t>
  </si>
  <si>
    <t xml:space="preserve">    046BA4834</t>
  </si>
  <si>
    <t>MOLDE P GALLE 6DIV. CORAZON 26X18X1,5CM</t>
  </si>
  <si>
    <t xml:space="preserve">    046BA8162</t>
  </si>
  <si>
    <t>COLADOR DIAM 22CM X 8CM ALTO</t>
  </si>
  <si>
    <t>FB5100024580</t>
  </si>
  <si>
    <t>064698</t>
  </si>
  <si>
    <t>BDS - 1034 NATALIA YAÑEZ</t>
  </si>
  <si>
    <t>FB5100024581</t>
  </si>
  <si>
    <t>064699</t>
  </si>
  <si>
    <t>BDS - 1036 SOFIA ARRIBAS</t>
  </si>
  <si>
    <t xml:space="preserve">    046RE6029</t>
  </si>
  <si>
    <t>RELOJ PARED FDO. Y MARCO BCO DIAM 25CM JJ</t>
  </si>
  <si>
    <t>FB5100024582</t>
  </si>
  <si>
    <t>064700</t>
  </si>
  <si>
    <t>BDS - 1037 PAULA SANCHEZ VALDEZ</t>
  </si>
  <si>
    <t xml:space="preserve">       BA7814</t>
  </si>
  <si>
    <t>/BOWL BAMBOO GRIS 14X28CM</t>
  </si>
  <si>
    <t>FB5100024583</t>
  </si>
  <si>
    <t>064701</t>
  </si>
  <si>
    <t>BDS - 1038 MELISA RIVERO</t>
  </si>
  <si>
    <t xml:space="preserve">    019BA6986</t>
  </si>
  <si>
    <t>**SEGURO P PUERTA SIL 1PC COLORES SURTIDOS</t>
  </si>
  <si>
    <t xml:space="preserve">    046BA6443</t>
  </si>
  <si>
    <t>RALLADOR SET 4PC COL SURT 29,5X5CM</t>
  </si>
  <si>
    <t xml:space="preserve">    046RE4841</t>
  </si>
  <si>
    <t>**REL. ME. DE MESA BICI. 16CM</t>
  </si>
  <si>
    <t>FB5100024566</t>
  </si>
  <si>
    <t>064684</t>
  </si>
  <si>
    <t>BDS - 1039/1557 AGUSTINA POCH</t>
  </si>
  <si>
    <t>FB5100024585</t>
  </si>
  <si>
    <t>064702</t>
  </si>
  <si>
    <t>BDS - 1041 FLORENCIA ECHEVERRIA</t>
  </si>
  <si>
    <t xml:space="preserve">    046DE7359</t>
  </si>
  <si>
    <t>PERCHERO X 5 LLAVE BCO 5DIV 22CM</t>
  </si>
  <si>
    <t>FB5100024586</t>
  </si>
  <si>
    <t>064703</t>
  </si>
  <si>
    <t>BDS - 1042 PAULA GRIMOLDI</t>
  </si>
  <si>
    <t>FB5100024588</t>
  </si>
  <si>
    <t>064704</t>
  </si>
  <si>
    <t>BDS - 1045 BRENDA STOLAR</t>
  </si>
  <si>
    <t>FB5100024589</t>
  </si>
  <si>
    <t>064705</t>
  </si>
  <si>
    <t>BDS - 1046 JIMENA SANCHEZ</t>
  </si>
  <si>
    <t xml:space="preserve">     PO285583</t>
  </si>
  <si>
    <t>PLATO HONDO ESPARTA CRUDO DISP 6PC 22CM</t>
  </si>
  <si>
    <t xml:space="preserve">    046AB6645</t>
  </si>
  <si>
    <t>**//PORTA CEPILLOS BAÑO  POLI. PASTEL</t>
  </si>
  <si>
    <t>FB5100024567</t>
  </si>
  <si>
    <t>064685</t>
  </si>
  <si>
    <t>BDS - 1047 NELLY DEBORAH</t>
  </si>
  <si>
    <t>FB5100024590</t>
  </si>
  <si>
    <t>064706</t>
  </si>
  <si>
    <t>BDS - 1048 MATEO PASEYRO</t>
  </si>
  <si>
    <t>FB5100024591</t>
  </si>
  <si>
    <t>064707</t>
  </si>
  <si>
    <t>BDS - 1050 LAURA RODRIGUEZ</t>
  </si>
  <si>
    <t>FB5100024592</t>
  </si>
  <si>
    <t>064708</t>
  </si>
  <si>
    <t>BDS - 1051 VERONICA BETANCOURT</t>
  </si>
  <si>
    <t>FB5100024568</t>
  </si>
  <si>
    <t>064686</t>
  </si>
  <si>
    <t>BDS - 1052/1090 CAMILA CANAVESI</t>
  </si>
  <si>
    <t xml:space="preserve">      BP02003</t>
  </si>
  <si>
    <t xml:space="preserve">**BOWL ROJO 2.5LTS </t>
  </si>
  <si>
    <t>FB5100024595</t>
  </si>
  <si>
    <t>064710</t>
  </si>
  <si>
    <t>BDS - 1053 GERALDINE SCHEFFER</t>
  </si>
  <si>
    <t xml:space="preserve">     ML323713</t>
  </si>
  <si>
    <t>TAZA ROMA AZUL NAVY 1PC 275ML</t>
  </si>
  <si>
    <t>FB5100024596</t>
  </si>
  <si>
    <t>064711</t>
  </si>
  <si>
    <t>BDS - 1054 LUCIEL NOBILE</t>
  </si>
  <si>
    <t xml:space="preserve">    046BA7447</t>
  </si>
  <si>
    <t>**JARRA DE VIDRIO 500ML 13CM // 16CM DIAM</t>
  </si>
  <si>
    <t>FB5100024597</t>
  </si>
  <si>
    <t>064712</t>
  </si>
  <si>
    <t>BDS - 1055 CLAUDIA GONZALEZ DEL RIEGO</t>
  </si>
  <si>
    <t>FB5100024598</t>
  </si>
  <si>
    <t>064713</t>
  </si>
  <si>
    <t>BDS - 1056 PAULA MADERO</t>
  </si>
  <si>
    <t>FB5100024569</t>
  </si>
  <si>
    <t>064687</t>
  </si>
  <si>
    <t>BDS - 1057 REGINA MARCONE</t>
  </si>
  <si>
    <t xml:space="preserve">    046AB7311</t>
  </si>
  <si>
    <t>**SET DE BAÑO MARRON 4PC DISP + JAB + 2 PORTA CEP 17*6/10*6/10*612.5*9</t>
  </si>
  <si>
    <t>FB5100024599</t>
  </si>
  <si>
    <t>064714</t>
  </si>
  <si>
    <t>BDS - 1059 MARIA DE LOS ANGELES MINETTI</t>
  </si>
  <si>
    <t>FB5100024600</t>
  </si>
  <si>
    <t>064715</t>
  </si>
  <si>
    <t>BDS - 1060 EUGENIA PUNILLA</t>
  </si>
  <si>
    <t>FB5100024603</t>
  </si>
  <si>
    <t>064716</t>
  </si>
  <si>
    <t>BDS - 1062 MICAELA SCHIAVONE</t>
  </si>
  <si>
    <t xml:space="preserve">    046AS7261</t>
  </si>
  <si>
    <t xml:space="preserve">**PUFF CUAD. GRIS 30X30CM 30H </t>
  </si>
  <si>
    <t>FB5100024576</t>
  </si>
  <si>
    <t>064695</t>
  </si>
  <si>
    <t>BDS - 1063 FACUNDO ZANZUTTI</t>
  </si>
  <si>
    <t>FB5100024604</t>
  </si>
  <si>
    <t>064717</t>
  </si>
  <si>
    <t>BDS - 1064 ALDANA DE BORBA</t>
  </si>
  <si>
    <t>FB5100024605</t>
  </si>
  <si>
    <t>064718</t>
  </si>
  <si>
    <t>BDS - 1065/1451 AGOSTINA CERRONE</t>
  </si>
  <si>
    <t>FB5100024606</t>
  </si>
  <si>
    <t>064719</t>
  </si>
  <si>
    <t>BDS - 1066/1546 PALOMA HARRIAGUE</t>
  </si>
  <si>
    <t>FB5100024607</t>
  </si>
  <si>
    <t>064720</t>
  </si>
  <si>
    <t>BDS - 1067 PABLO PRESENZA</t>
  </si>
  <si>
    <t>FB5100024609</t>
  </si>
  <si>
    <t>064722</t>
  </si>
  <si>
    <t>BDS - 1071 SOFIA HERNANDEZ INELLA</t>
  </si>
  <si>
    <t xml:space="preserve">    046BA6436</t>
  </si>
  <si>
    <t>RALLADOR VERDE CH 20X4CM</t>
  </si>
  <si>
    <t>FB5100024618</t>
  </si>
  <si>
    <t>064723</t>
  </si>
  <si>
    <t>BDS - 1072 NAIR MENCIA</t>
  </si>
  <si>
    <t xml:space="preserve">       BA7791</t>
  </si>
  <si>
    <t>BOWL BAMBOO BCO OVALADO MED 13.5X30CM</t>
  </si>
  <si>
    <t>FB5100024577</t>
  </si>
  <si>
    <t>064696</t>
  </si>
  <si>
    <t>BDS - 1073 ALEJANDRA LOPEZ RUIZ</t>
  </si>
  <si>
    <t xml:space="preserve">    046CU7468</t>
  </si>
  <si>
    <t>/CUBIERTERO DE MAD. 4DIV 15X15CM</t>
  </si>
  <si>
    <t>FB5100024620</t>
  </si>
  <si>
    <t>064724</t>
  </si>
  <si>
    <t>BDS - 1074 SASHA DE LUCA</t>
  </si>
  <si>
    <t xml:space="preserve">    046BA4966</t>
  </si>
  <si>
    <t xml:space="preserve">CORTADOR SET 3PCS </t>
  </si>
  <si>
    <t>FB5100024623</t>
  </si>
  <si>
    <t>064725</t>
  </si>
  <si>
    <t>BDS - 1075/1111 VALERIA GATTINI</t>
  </si>
  <si>
    <t>FB5100024627</t>
  </si>
  <si>
    <t>064726</t>
  </si>
  <si>
    <t>BDS - 1078 ANABELLA ARTESI</t>
  </si>
  <si>
    <t>FB5100024628</t>
  </si>
  <si>
    <t>064727</t>
  </si>
  <si>
    <t>BDS - 1079 NADIA CASTAGNO</t>
  </si>
  <si>
    <t>FB5100024629</t>
  </si>
  <si>
    <t>063747</t>
  </si>
  <si>
    <t>BDS - 840/1080 MARIANA OCCHIUZZI</t>
  </si>
  <si>
    <t>FB5100024587</t>
  </si>
  <si>
    <t>FB5100024831</t>
  </si>
  <si>
    <t>060119</t>
  </si>
  <si>
    <t>BDD - 212/1121 KARINA MARTINEZ</t>
  </si>
  <si>
    <t>FB5100024807</t>
  </si>
  <si>
    <t>060562</t>
  </si>
  <si>
    <t>BDD - 259/668/1086 ROMINA BARBARA MARTINEZ</t>
  </si>
  <si>
    <t xml:space="preserve">    046AB6625</t>
  </si>
  <si>
    <t xml:space="preserve">CEPILLO P INODORO BAÑO AC. INOX </t>
  </si>
  <si>
    <t>FB5100024811</t>
  </si>
  <si>
    <t>064930</t>
  </si>
  <si>
    <t>BDS -  1091 CAROLINA STANTE</t>
  </si>
  <si>
    <t>CB5100004962</t>
  </si>
  <si>
    <t xml:space="preserve">    046AB7337</t>
  </si>
  <si>
    <t>**PORTACEPILLOS BLANCO 11X6,8CM</t>
  </si>
  <si>
    <t>FB5100024801</t>
  </si>
  <si>
    <t xml:space="preserve">    046AS7256</t>
  </si>
  <si>
    <t xml:space="preserve">**PUFF RED. CH. GRIS 30CM 30H </t>
  </si>
  <si>
    <t>FB5100024800</t>
  </si>
  <si>
    <t xml:space="preserve">    046BA5450</t>
  </si>
  <si>
    <t>APOYA PAVA MADERA CERCO 17,5CM</t>
  </si>
  <si>
    <t>FB5100024794</t>
  </si>
  <si>
    <t>064721</t>
  </si>
  <si>
    <t>BDS - 1069 ANAHI MONTENEGRO</t>
  </si>
  <si>
    <t xml:space="preserve">   645LA88005</t>
  </si>
  <si>
    <t>**////YERBERA RETRO CEL VISOR 8.5X11.5X20CM</t>
  </si>
  <si>
    <t>FB5100024823</t>
  </si>
  <si>
    <t xml:space="preserve">    046BA6444</t>
  </si>
  <si>
    <t>RALLADOR TRANSP. 22X14X7CM</t>
  </si>
  <si>
    <t>FB5100024802</t>
  </si>
  <si>
    <t>064923</t>
  </si>
  <si>
    <t>BDS - 1081 FERNANDA DI SABATO</t>
  </si>
  <si>
    <t xml:space="preserve">    055BA7679</t>
  </si>
  <si>
    <t>**JARRA MEDIDORA RECTA GDE 7,7X14CM</t>
  </si>
  <si>
    <t>FB5100024804</t>
  </si>
  <si>
    <t>064924</t>
  </si>
  <si>
    <t>BDS - 1083 VERONICA MONTI</t>
  </si>
  <si>
    <t xml:space="preserve">    100BA4030</t>
  </si>
  <si>
    <t>** TUPPER SET 6PCS FUCSIA  C/TAPA DE VENTILACION</t>
  </si>
  <si>
    <t>FB5100024805</t>
  </si>
  <si>
    <t>064925</t>
  </si>
  <si>
    <t>BDS - 1084 ELIZABETH RODRIGUEZ ALMEYRA</t>
  </si>
  <si>
    <t>FB5100024806</t>
  </si>
  <si>
    <t>064926</t>
  </si>
  <si>
    <t>BDS - 1085 CAROLINA OJEDA MAIDANA</t>
  </si>
  <si>
    <t>FB5100024808</t>
  </si>
  <si>
    <t>064927</t>
  </si>
  <si>
    <t>BDS - 1087 MARIANELA ANDERSON</t>
  </si>
  <si>
    <t>FB5100024809</t>
  </si>
  <si>
    <t>064928</t>
  </si>
  <si>
    <t>BDS - 1088 CONSTANZA BRITO</t>
  </si>
  <si>
    <t xml:space="preserve">      BP24004</t>
  </si>
  <si>
    <t xml:space="preserve">**VASO ANARANJADO FACETADO Y EXPRIMIDOR </t>
  </si>
  <si>
    <t>FB5100024810</t>
  </si>
  <si>
    <t>064929</t>
  </si>
  <si>
    <t>BDS - 1089 FERNANDA ESCUDERO</t>
  </si>
  <si>
    <t xml:space="preserve">    RI68946PK</t>
  </si>
  <si>
    <t>RIGOLLEAU VASO PINTA DISP 4PC 540ML</t>
  </si>
  <si>
    <t>FB5100024812</t>
  </si>
  <si>
    <t>064931</t>
  </si>
  <si>
    <t>BDS - 1092 GISELA ADOSKIEVCH</t>
  </si>
  <si>
    <t xml:space="preserve">    055BA6600</t>
  </si>
  <si>
    <t>**FRASCO DE VIDRIO 15,5X15,5X23,5CM</t>
  </si>
  <si>
    <t xml:space="preserve">    046AS7262</t>
  </si>
  <si>
    <t>**PUFF CUAD. AQUA 30X30CM 30H</t>
  </si>
  <si>
    <t>FB5100024813</t>
  </si>
  <si>
    <t>064932</t>
  </si>
  <si>
    <t>BDS - 1095 YAMILA VANESA SEISDEDOS</t>
  </si>
  <si>
    <t>FB5100024814</t>
  </si>
  <si>
    <t>064933</t>
  </si>
  <si>
    <t>BDS - 1096 MAGALI ZAPOTOCZNY</t>
  </si>
  <si>
    <t>FB5100024815</t>
  </si>
  <si>
    <t>064934</t>
  </si>
  <si>
    <t>BDS - 1097 SEBASTIAN PESCE</t>
  </si>
  <si>
    <t xml:space="preserve">    046RE6030</t>
  </si>
  <si>
    <t>+**//REL. PARED FDO. BCO MARCO CHATO DIAM 25CM JJ</t>
  </si>
  <si>
    <t>FB5100024795</t>
  </si>
  <si>
    <t>064920</t>
  </si>
  <si>
    <t>BDS - 1098/1103 AGUSTINA FRANCO</t>
  </si>
  <si>
    <t>FB5100024796</t>
  </si>
  <si>
    <t xml:space="preserve">    046DE7539</t>
  </si>
  <si>
    <t>S/ PLANTA MACETERO DE MAD. P COLGAR 2COL SURT 9X17CM</t>
  </si>
  <si>
    <t xml:space="preserve">   645LA77011</t>
  </si>
  <si>
    <t>**YERBERO BLANCO JACK DANIELS SETX 2  14.5 X 8,5 CM.</t>
  </si>
  <si>
    <t>FB5100024816</t>
  </si>
  <si>
    <t>064935</t>
  </si>
  <si>
    <t>BDS - 1099 ARACELI FRIAS</t>
  </si>
  <si>
    <t>FB5100024798</t>
  </si>
  <si>
    <t>064921</t>
  </si>
  <si>
    <t>BDS - 1100/1104 LARA GOMEZ</t>
  </si>
  <si>
    <t>FB5100024797</t>
  </si>
  <si>
    <t xml:space="preserve">   645LA55037</t>
  </si>
  <si>
    <t>**////YERBERO METALIZADO FUCSIA SETX 2 16 X 8,5 CM.</t>
  </si>
  <si>
    <t>FB5100024817</t>
  </si>
  <si>
    <t>064936</t>
  </si>
  <si>
    <t>BDS - 1101 MICAELA GOMEZ</t>
  </si>
  <si>
    <t>FB5100024818</t>
  </si>
  <si>
    <t>064937</t>
  </si>
  <si>
    <t>BDS - 1102 - ROMINA PALOMINO</t>
  </si>
  <si>
    <t>FB5100024819</t>
  </si>
  <si>
    <t>064938</t>
  </si>
  <si>
    <t>BDS - 1106 KATHERINE PALUDI</t>
  </si>
  <si>
    <t>FB5100024820</t>
  </si>
  <si>
    <t>064940</t>
  </si>
  <si>
    <t>BDS - 1108 GUILLERMINA RUBIAL</t>
  </si>
  <si>
    <t xml:space="preserve">    046RE6670</t>
  </si>
  <si>
    <t>**/REL, PARED PL, MCO Y FDO NEGRO 30CM</t>
  </si>
  <si>
    <t>FB5100024821</t>
  </si>
  <si>
    <t>064941</t>
  </si>
  <si>
    <t>BDS - 1109 DANIELA MENDOZA LEDESMA</t>
  </si>
  <si>
    <t xml:space="preserve">         Q024</t>
  </si>
  <si>
    <t>**PLATO + PALITOS SUSHI</t>
  </si>
  <si>
    <t>FB5100024822</t>
  </si>
  <si>
    <t>064942</t>
  </si>
  <si>
    <t>BDS - 1110 JACQUELINE ANAPIOS</t>
  </si>
  <si>
    <t>FB5100024824</t>
  </si>
  <si>
    <t>064943</t>
  </si>
  <si>
    <t>BDS - 1112/1321 ANDREA MANZI</t>
  </si>
  <si>
    <t xml:space="preserve">       CHU378</t>
  </si>
  <si>
    <t>**//ALM. ALL YOU NEED IS LOVE 25X55CM POLIESTER V.SILICONADO</t>
  </si>
  <si>
    <t>FB5100024825</t>
  </si>
  <si>
    <t>064944</t>
  </si>
  <si>
    <t>BDS - 1113 MARIA FLORENCIA FERRO</t>
  </si>
  <si>
    <t xml:space="preserve">       CHU376</t>
  </si>
  <si>
    <t>**//ALM. VIVE RIE AMA 25X55CM POLIESTER V.SILICONADO</t>
  </si>
  <si>
    <t>FB5100024826</t>
  </si>
  <si>
    <t>064945</t>
  </si>
  <si>
    <t>BDS - 1114 ALDANA SALA</t>
  </si>
  <si>
    <t xml:space="preserve">       CHU388</t>
  </si>
  <si>
    <t>**//ALM. SMILE 25X55CM POLIESTER V.SILICONADO</t>
  </si>
  <si>
    <t>FB5100024827</t>
  </si>
  <si>
    <t>064946</t>
  </si>
  <si>
    <t>BDS - 1115 TAMARA KWASNIEWSKI</t>
  </si>
  <si>
    <t xml:space="preserve">    046DE7361</t>
  </si>
  <si>
    <t>**PERCHERO X 4 LLAVE GRIS 4DIV 30X14CM</t>
  </si>
  <si>
    <t>FB5100024828</t>
  </si>
  <si>
    <t>064947</t>
  </si>
  <si>
    <t>BDS - 1117 FLORENCIA VERDI</t>
  </si>
  <si>
    <t xml:space="preserve">    046BA6428</t>
  </si>
  <si>
    <t>TORTERO 23X26CM</t>
  </si>
  <si>
    <t>FB5100024829</t>
  </si>
  <si>
    <t>064948</t>
  </si>
  <si>
    <t>BDS - 1118 PATRICIA NUÑES</t>
  </si>
  <si>
    <t>FB5100024830</t>
  </si>
  <si>
    <t>064949</t>
  </si>
  <si>
    <t>BDS - 1119/1399 NADIA GREBSKY</t>
  </si>
  <si>
    <t>FB5100024832</t>
  </si>
  <si>
    <t>064950</t>
  </si>
  <si>
    <t>BDS - 1123/1427 ANABELLA LUCORRATOLO</t>
  </si>
  <si>
    <t xml:space="preserve">       CHU385</t>
  </si>
  <si>
    <t>**//ALM. FIACA 25X55CM POLIESTER V.SILICONADO</t>
  </si>
  <si>
    <t>FB5100024833</t>
  </si>
  <si>
    <t>064951</t>
  </si>
  <si>
    <t>BDS - 1124 BERENICE BONINO</t>
  </si>
  <si>
    <t>FB5100024834</t>
  </si>
  <si>
    <t>064952</t>
  </si>
  <si>
    <t>BDS - 1125 MARINA NARDI</t>
  </si>
  <si>
    <t xml:space="preserve">    046BA4804</t>
  </si>
  <si>
    <t>DOSIFICADOR REPOSTERIA + ESPAT + 4 PICOS 6X20CM 3 COL SURT</t>
  </si>
  <si>
    <t>FB5100024799</t>
  </si>
  <si>
    <t>064922</t>
  </si>
  <si>
    <t>BDS - 1145 LUCAS GOLDARACENA</t>
  </si>
  <si>
    <t>FB5100024803</t>
  </si>
  <si>
    <t>063602</t>
  </si>
  <si>
    <t>BDS - 820/1082 FLORENCIA DE FELIPE</t>
  </si>
  <si>
    <t>FB5100024920</t>
  </si>
  <si>
    <t>058258</t>
  </si>
  <si>
    <t>BDD - 117/1143 PAULA BARROS</t>
  </si>
  <si>
    <t xml:space="preserve"> 024KK108RBYN</t>
  </si>
  <si>
    <t>**PLATO DE SITIO BLANCO Y NEGRO DESMONTABLE</t>
  </si>
  <si>
    <t>FB5100024933</t>
  </si>
  <si>
    <t>060486</t>
  </si>
  <si>
    <t>BDD - 242/1157 ADRIANA ABBAS</t>
  </si>
  <si>
    <t xml:space="preserve">    043BA6148</t>
  </si>
  <si>
    <t>////PANELUX JUEGO DE ASADERAS 2 PZS - ANTIADHERENTE NEGRO 24.8X14.8 / 29.8X20</t>
  </si>
  <si>
    <t>FB5100024910</t>
  </si>
  <si>
    <t>060839</t>
  </si>
  <si>
    <t>BDD - 317/1132 STELLA RIMAULO</t>
  </si>
  <si>
    <t xml:space="preserve">    043BA6154</t>
  </si>
  <si>
    <t>////PANELUX ASADERA Nº 3 - ANTIADHERENTE NEGRO 35,3X24.7X5.2CM ESP 1MM</t>
  </si>
  <si>
    <t>FB5100024925</t>
  </si>
  <si>
    <t>060899</t>
  </si>
  <si>
    <t>BDD - 374/1149 CAMILA BARBIERI/NATALIN REYNOSO</t>
  </si>
  <si>
    <t xml:space="preserve">     02AL7768</t>
  </si>
  <si>
    <t>**ALM.  ESCANDINAVA C/BORDE  40X40CM C/RELLENO</t>
  </si>
  <si>
    <t>FB5100024915</t>
  </si>
  <si>
    <t>062705</t>
  </si>
  <si>
    <t>BDD - 689/1137 AGOSTINA CASTROGIOVANNI</t>
  </si>
  <si>
    <t xml:space="preserve">    083BA7704</t>
  </si>
  <si>
    <t>ESCURRIDOR DE PL. NEGRO 42X25X4CM</t>
  </si>
  <si>
    <t xml:space="preserve">       CHU377</t>
  </si>
  <si>
    <t>FB5100024929</t>
  </si>
  <si>
    <t>063453</t>
  </si>
  <si>
    <t>BDD - 782/1153 JOSEFINA VANZATO</t>
  </si>
  <si>
    <t>FB5100024902</t>
  </si>
  <si>
    <t>064999</t>
  </si>
  <si>
    <t>BDS - 1120 EUGENIA ARRIBAS</t>
  </si>
  <si>
    <t>FB5100024903</t>
  </si>
  <si>
    <t>065000</t>
  </si>
  <si>
    <t>BDS - 1126 FABIANA ROQUE</t>
  </si>
  <si>
    <t>FB5100024904</t>
  </si>
  <si>
    <t>065001</t>
  </si>
  <si>
    <t>BDS - 1127 AMIRA GALARZA</t>
  </si>
  <si>
    <t>FB5100024905</t>
  </si>
  <si>
    <t>065002</t>
  </si>
  <si>
    <t>BDS - 1128 ISABEL ELIZALDE</t>
  </si>
  <si>
    <t>FB5100024907</t>
  </si>
  <si>
    <t>065003</t>
  </si>
  <si>
    <t>BDS - 1129 CRISTINA ASTINZA</t>
  </si>
  <si>
    <t xml:space="preserve">    046CX7203</t>
  </si>
  <si>
    <t xml:space="preserve">CAJA DE TE MAD. GRIS "HOME" 9DIV 24X 24 X 8 </t>
  </si>
  <si>
    <t>FB5100024908</t>
  </si>
  <si>
    <t>065004</t>
  </si>
  <si>
    <t>BDS - 1130 DAIANA STEPIEN</t>
  </si>
  <si>
    <t>FB5100024909</t>
  </si>
  <si>
    <t>065005</t>
  </si>
  <si>
    <t>BDS - 1131 FABIAN TORNAMIRA</t>
  </si>
  <si>
    <t>FB5100024911</t>
  </si>
  <si>
    <t>065006</t>
  </si>
  <si>
    <t>BDS - 1133 MARJORIE SILVIA MENDOZA APAZA</t>
  </si>
  <si>
    <t>FB5100024912</t>
  </si>
  <si>
    <t>062561</t>
  </si>
  <si>
    <t xml:space="preserve">BDS - 1134/1391 - XIMENA SCARPATO </t>
  </si>
  <si>
    <t>FB5100024913</t>
  </si>
  <si>
    <t>065007</t>
  </si>
  <si>
    <t>BDS - 1135 MARIA JOSE CORRALES</t>
  </si>
  <si>
    <t>FB5100024914</t>
  </si>
  <si>
    <t>065008</t>
  </si>
  <si>
    <t>BDS - 1136 VALERIA SALERNO</t>
  </si>
  <si>
    <t xml:space="preserve">       CHU382</t>
  </si>
  <si>
    <t>**ALM. FELICIDAD 25X55CM POLIESTER V.SILICONADO</t>
  </si>
  <si>
    <t xml:space="preserve">       CHU386</t>
  </si>
  <si>
    <t>**//ALM. LA VIDA ES BELLA 25X55CM POLIESTER V.SILICONADO</t>
  </si>
  <si>
    <t xml:space="preserve">    046AB7326</t>
  </si>
  <si>
    <t>+**//DISPENSER DE JABON POLIRESINA 19X7CM</t>
  </si>
  <si>
    <t>FB5100024917</t>
  </si>
  <si>
    <t>065009</t>
  </si>
  <si>
    <t>BDS - 1139/1298/1353 MERCEDES GEMIGNANI</t>
  </si>
  <si>
    <t>FA5100043463</t>
  </si>
  <si>
    <t>065011</t>
  </si>
  <si>
    <t>BDS - 1140 CECILIA MURERI</t>
  </si>
  <si>
    <t>FB5100024918</t>
  </si>
  <si>
    <t>065012</t>
  </si>
  <si>
    <t>BDS - 1141 YAMILA CORBALAN</t>
  </si>
  <si>
    <t>FB5100024919</t>
  </si>
  <si>
    <t>065013</t>
  </si>
  <si>
    <t>BDS - 1142 CATALINA GARAY LIMA</t>
  </si>
  <si>
    <t xml:space="preserve">    046DE7519</t>
  </si>
  <si>
    <t>MACET. CERAMICA JARRITO 15X7,5CM</t>
  </si>
  <si>
    <t>FB5100024922</t>
  </si>
  <si>
    <t>065014</t>
  </si>
  <si>
    <t>BDS - 1146 MELANIE BARRETO</t>
  </si>
  <si>
    <t xml:space="preserve">    046FL6721</t>
  </si>
  <si>
    <t>PLANTA ARTIFICIAL MACET CERAMICA 7,5X13CM</t>
  </si>
  <si>
    <t xml:space="preserve">    046JA7513</t>
  </si>
  <si>
    <t>**JARRON CERAMICA CREMA 10X11CM</t>
  </si>
  <si>
    <t xml:space="preserve"> 046AS7264BCO</t>
  </si>
  <si>
    <t>**PUFF CUAD. BLANCO 30X30CM 30H</t>
  </si>
  <si>
    <t>FB5100024923</t>
  </si>
  <si>
    <t>065015</t>
  </si>
  <si>
    <t>BDS - 1147 ROMINA CASSETTA</t>
  </si>
  <si>
    <t>FB5100024924</t>
  </si>
  <si>
    <t>065016</t>
  </si>
  <si>
    <t>BDS - 1148 NATALIA MASERO</t>
  </si>
  <si>
    <t>FB5100024926</t>
  </si>
  <si>
    <t>065017</t>
  </si>
  <si>
    <t>BDS - 1150 EVELYN ABIGAIL PEREZ</t>
  </si>
  <si>
    <t>FB5100024927</t>
  </si>
  <si>
    <t>065018</t>
  </si>
  <si>
    <t>BDS - 1151 MARIA DE FATIMA PLAZA</t>
  </si>
  <si>
    <t xml:space="preserve">    090RE7762</t>
  </si>
  <si>
    <t>**/REL. PARED NEGRO NUM ROMANOS 23,5X6,8 X 28,8CM DIAM</t>
  </si>
  <si>
    <t>FB5100024928</t>
  </si>
  <si>
    <t>065019</t>
  </si>
  <si>
    <t>BDS - 1152 MILAGROS PEREYRA</t>
  </si>
  <si>
    <t>FB5100024930</t>
  </si>
  <si>
    <t>065020</t>
  </si>
  <si>
    <t>BDS - 1154 LEANDRO GONZALEZ</t>
  </si>
  <si>
    <t xml:space="preserve">    BA8128GRI</t>
  </si>
  <si>
    <t>/BOWL BAMBOO GRIS PETROLEO 23CMX8CM</t>
  </si>
  <si>
    <t>FB5100024931</t>
  </si>
  <si>
    <t>065021</t>
  </si>
  <si>
    <t>BDS - 1155 CLAUDIO PARRA</t>
  </si>
  <si>
    <t>FB5100024932</t>
  </si>
  <si>
    <t>065022</t>
  </si>
  <si>
    <t>BDS - 1156 MARCOS LUNA</t>
  </si>
  <si>
    <t>FB5100024934</t>
  </si>
  <si>
    <t>065023</t>
  </si>
  <si>
    <t>BDS - 1158 MARIANA QUATTROMANO</t>
  </si>
  <si>
    <t xml:space="preserve">    046BA8036</t>
  </si>
  <si>
    <t xml:space="preserve">/CAFETERA 
EMBOLO 1000ML NEGRO </t>
  </si>
  <si>
    <t>FB5100024935</t>
  </si>
  <si>
    <t>065024</t>
  </si>
  <si>
    <t>BDS - 1159 ANTONIA CRESCE</t>
  </si>
  <si>
    <t>FB5100024936</t>
  </si>
  <si>
    <t>065025</t>
  </si>
  <si>
    <t>BDS - 1160 NATALIA GELOS</t>
  </si>
  <si>
    <t>CB5100004968</t>
  </si>
  <si>
    <t>063736</t>
  </si>
  <si>
    <t>BDS - 830 VALENTINA HELISZKOWSKI</t>
  </si>
  <si>
    <t>FB5100024916</t>
  </si>
  <si>
    <t>FB5100024921</t>
  </si>
  <si>
    <t>FB5100025082</t>
  </si>
  <si>
    <t>FB5100025200</t>
  </si>
  <si>
    <t>064939</t>
  </si>
  <si>
    <t>BDS - 1107 DAIANA VACCARO</t>
  </si>
  <si>
    <t xml:space="preserve">    046AB7336</t>
  </si>
  <si>
    <t>**PORTACEPILLOS BLANCO C TAPA 11X6,8CM</t>
  </si>
  <si>
    <t xml:space="preserve">    046BA6996</t>
  </si>
  <si>
    <t>**CUBIERTERO PL. 6COL SURT 15X9CM</t>
  </si>
  <si>
    <t xml:space="preserve">   RI38806COL</t>
  </si>
  <si>
    <t>+**RIGOLLEAU VASO ESPIRAL FLINT COL SURT 300ML 1PC</t>
  </si>
  <si>
    <t xml:space="preserve"> 0046RM007OJO</t>
  </si>
  <si>
    <t>DIFERENCIA PRECIO 38806COL</t>
  </si>
  <si>
    <t xml:space="preserve">    046JA6424</t>
  </si>
  <si>
    <t>**FLORERO DE VIDRIO TRANSP. 30X6,5CM</t>
  </si>
  <si>
    <t>FB5100025113</t>
  </si>
  <si>
    <t>065205</t>
  </si>
  <si>
    <t>BDS - 1176/1439 PILAR SEVITA</t>
  </si>
  <si>
    <t>CB5100004973</t>
  </si>
  <si>
    <t xml:space="preserve">      BP24003</t>
  </si>
  <si>
    <t>**VASO ROJO FACETADO Y EXPRIMIDOR</t>
  </si>
  <si>
    <t>FB5100025168</t>
  </si>
  <si>
    <t>FB5100025201</t>
  </si>
  <si>
    <t xml:space="preserve">    046CX7194</t>
  </si>
  <si>
    <t>CAJA DE TE MAD.BCO 4DIV  18X7CM</t>
  </si>
  <si>
    <t>FB5100025349</t>
  </si>
  <si>
    <t>058256</t>
  </si>
  <si>
    <t xml:space="preserve">BDD - 115/1174 SOFIA KRISTAL </t>
  </si>
  <si>
    <t>FB5100025374</t>
  </si>
  <si>
    <t>060867</t>
  </si>
  <si>
    <t>BDD - 344/1187/1408 MAGALI BIANCHI</t>
  </si>
  <si>
    <t>FB5100025363</t>
  </si>
  <si>
    <t>062275</t>
  </si>
  <si>
    <t>BDD - 595/1168 SOLEDAD MARCHISIO</t>
  </si>
  <si>
    <t xml:space="preserve">         Q248</t>
  </si>
  <si>
    <t>**MATE CON BOMBILLA + VACIADO FÁCIL</t>
  </si>
  <si>
    <t>FB5100025352</t>
  </si>
  <si>
    <t xml:space="preserve">    046BA8192</t>
  </si>
  <si>
    <t>TIMER FORMAS HUEVO 4MOD SURT 7CM</t>
  </si>
  <si>
    <t>FB5100025358</t>
  </si>
  <si>
    <t>065403</t>
  </si>
  <si>
    <t>BDS - 1161 JONATHAN ARMAS</t>
  </si>
  <si>
    <t>FB5100025359</t>
  </si>
  <si>
    <t>065404</t>
  </si>
  <si>
    <t>BDS - 1162 MANUELA RUMBO</t>
  </si>
  <si>
    <t>FB5100025360</t>
  </si>
  <si>
    <t>065405</t>
  </si>
  <si>
    <t>BDS - 1163 FLORENCIA SALVIA</t>
  </si>
  <si>
    <t>FB5100025361</t>
  </si>
  <si>
    <t>065406</t>
  </si>
  <si>
    <t>BDS - 1165 GIULIANA ORDAS</t>
  </si>
  <si>
    <t>FB5100025362</t>
  </si>
  <si>
    <t>065407</t>
  </si>
  <si>
    <t>BDS - 1167 LUCIA DE NIGRIS</t>
  </si>
  <si>
    <t xml:space="preserve">     PAN73917</t>
  </si>
  <si>
    <t>**//BA6175 AZUL OLLA N20 CM ANTIADHERENTE</t>
  </si>
  <si>
    <t>FB5100025364</t>
  </si>
  <si>
    <t>065408</t>
  </si>
  <si>
    <t>BDS - 1171 LUCRECIA VENTURA</t>
  </si>
  <si>
    <t xml:space="preserve">    046BA4967</t>
  </si>
  <si>
    <t>CORTADOR SET 3PCS HOJAS</t>
  </si>
  <si>
    <t>FB5100025365</t>
  </si>
  <si>
    <t>065409</t>
  </si>
  <si>
    <t>BDS - 1173 ABRIL SIRI</t>
  </si>
  <si>
    <t xml:space="preserve">     PO416472</t>
  </si>
  <si>
    <t>PLATO PLAYO PARTHENON ROJO DISP 6PC 26CM</t>
  </si>
  <si>
    <t>FB5100025347</t>
  </si>
  <si>
    <t>058092</t>
  </si>
  <si>
    <t>BDS - 1175/1179 AGUSTINA ELIZALDE (3)</t>
  </si>
  <si>
    <t>FB5100025348</t>
  </si>
  <si>
    <t>FB5100025367</t>
  </si>
  <si>
    <t>065410</t>
  </si>
  <si>
    <t>BDS - 1177 ELISABETH CALO</t>
  </si>
  <si>
    <t xml:space="preserve">    046AB7335</t>
  </si>
  <si>
    <t>**DISPENSER BLANCO 17,5X6,8CM</t>
  </si>
  <si>
    <t>FB5100025368</t>
  </si>
  <si>
    <t>065411</t>
  </si>
  <si>
    <t>BDS - 1178 YESICA ESCOBERO CORONEL</t>
  </si>
  <si>
    <t>FB5100025350</t>
  </si>
  <si>
    <t>065401</t>
  </si>
  <si>
    <t>BDS - 1180 LUCIA ANDIA</t>
  </si>
  <si>
    <t>FB5100025369</t>
  </si>
  <si>
    <t>065412</t>
  </si>
  <si>
    <t>BDS - 1181 MERLINA GIUSTI</t>
  </si>
  <si>
    <t>FB5100025370</t>
  </si>
  <si>
    <t>065413</t>
  </si>
  <si>
    <t>BDS - 1182 ANDREA LORENCO</t>
  </si>
  <si>
    <t>FB5100025371</t>
  </si>
  <si>
    <t>065414</t>
  </si>
  <si>
    <t>BDS - 1183 EVELIN ALARCON</t>
  </si>
  <si>
    <t xml:space="preserve">    046BA4999</t>
  </si>
  <si>
    <t>**CERAM. TETERA + FILTRO 2MOD SURT 700ML</t>
  </si>
  <si>
    <t xml:space="preserve">      LO25057</t>
  </si>
  <si>
    <t>**MANTEL TUSOR GRIS OSCURO 2.20 X 1.40</t>
  </si>
  <si>
    <t>FB5100025372</t>
  </si>
  <si>
    <t>065415</t>
  </si>
  <si>
    <t>BDS - 1185 DANIELA PLASTANI</t>
  </si>
  <si>
    <t>FB5100025373</t>
  </si>
  <si>
    <t>065416</t>
  </si>
  <si>
    <t>BDS - 1186 LUCIANA PILI</t>
  </si>
  <si>
    <t>FB5100025375</t>
  </si>
  <si>
    <t>065417</t>
  </si>
  <si>
    <t>BDS - 1188 EMILIA FITTIPALDI</t>
  </si>
  <si>
    <t>FB5100025376</t>
  </si>
  <si>
    <t>065418</t>
  </si>
  <si>
    <t>BDS - 1189 ANTONELLA CARRIZO</t>
  </si>
  <si>
    <t xml:space="preserve">       BA7792</t>
  </si>
  <si>
    <t>BOWL BAMBOO NGRO OVALADO MED 13.5X30CM</t>
  </si>
  <si>
    <t>FB5100025377</t>
  </si>
  <si>
    <t>065419</t>
  </si>
  <si>
    <t>BDS - 1190/1385 MELISA QUINTEROS</t>
  </si>
  <si>
    <t xml:space="preserve">    019BA6978</t>
  </si>
  <si>
    <t>**CUCHARAS LARGAS PL 1PC PASTEL 23 CM</t>
  </si>
  <si>
    <t>FB5100025351</t>
  </si>
  <si>
    <t>065402</t>
  </si>
  <si>
    <t>BDS - 1192 YAMILA STEGMAN</t>
  </si>
  <si>
    <t xml:space="preserve">    046BA5897</t>
  </si>
  <si>
    <t>CARAMELERA DE VIDRIO 21X14CM</t>
  </si>
  <si>
    <t>FB5100025378</t>
  </si>
  <si>
    <t>065420</t>
  </si>
  <si>
    <t>BDS - 1193 KARINA RODRIGUEZ</t>
  </si>
  <si>
    <t xml:space="preserve">    046BA4818</t>
  </si>
  <si>
    <t>/SET 5PCS PICOS TORTA + MANGA 24CM</t>
  </si>
  <si>
    <t xml:space="preserve">    046BA8040</t>
  </si>
  <si>
    <t>CAFETERA 
EMBOLO 1000ML M1</t>
  </si>
  <si>
    <t xml:space="preserve">    093PA7075</t>
  </si>
  <si>
    <t>**PARRILLA PORTATIL CARRITO  PELGABLE P 8 PERS DE AC. INOX. 83X20X50CM</t>
  </si>
  <si>
    <t>FB5100025346</t>
  </si>
  <si>
    <t>065399</t>
  </si>
  <si>
    <t>BDS - 1201 TATIANA PEREZ CARMONA</t>
  </si>
  <si>
    <t>FB5100025366</t>
  </si>
  <si>
    <t xml:space="preserve">      BP12005</t>
  </si>
  <si>
    <t xml:space="preserve">**ESPATULA TURQUESA RANURADA </t>
  </si>
  <si>
    <t>FB5100025464</t>
  </si>
  <si>
    <t>061369</t>
  </si>
  <si>
    <t>BDD - 440/541/1195 CANDELA PETERS</t>
  </si>
  <si>
    <t>FB5100025469</t>
  </si>
  <si>
    <t>062254</t>
  </si>
  <si>
    <t>BDD - 571/1202/1231 VIRGINIA HERNANDEZ</t>
  </si>
  <si>
    <t xml:space="preserve">    046BA7284</t>
  </si>
  <si>
    <t>CARAMELERA DE VIDRIO 17CM // 15CM DIAM</t>
  </si>
  <si>
    <t>FB5100025471</t>
  </si>
  <si>
    <t>062440</t>
  </si>
  <si>
    <t>BDD - 606/1204 MARIA EUGENIA KLARIC</t>
  </si>
  <si>
    <t xml:space="preserve">      LO25053</t>
  </si>
  <si>
    <t>**MANTEL TUSOR AQUA 2.20 X 1.40</t>
  </si>
  <si>
    <t>FB5100025472</t>
  </si>
  <si>
    <t>FB5100025475</t>
  </si>
  <si>
    <t>065495</t>
  </si>
  <si>
    <t>BDS - 1164 MARIA PAULA UNAMUNO</t>
  </si>
  <si>
    <t>FB5100025476</t>
  </si>
  <si>
    <t>065496</t>
  </si>
  <si>
    <t>BDS - 1169 ERIKA VAZQUEZ</t>
  </si>
  <si>
    <t>FB5100025477</t>
  </si>
  <si>
    <t>065497</t>
  </si>
  <si>
    <t>BDS - 1170 ENZO NOGUERA</t>
  </si>
  <si>
    <t>FB5100025463</t>
  </si>
  <si>
    <t>065487</t>
  </si>
  <si>
    <t>BDS - 1194 TOMAS QUILLAHAUQUY</t>
  </si>
  <si>
    <t xml:space="preserve">    090RE7760</t>
  </si>
  <si>
    <t>**/REL. PARED ROJO NUM ROMANOS 23,5X6,8 X 28,8CM DIAM</t>
  </si>
  <si>
    <t xml:space="preserve">   645LA66018</t>
  </si>
  <si>
    <t>**////YERBERO + MATE RAYAS NEGRAS C/ VISOR SET X2  16CMX8.5D</t>
  </si>
  <si>
    <t>FB5100025465</t>
  </si>
  <si>
    <t>065488</t>
  </si>
  <si>
    <t>BDS - 1196 JESSICA PARADISO</t>
  </si>
  <si>
    <t xml:space="preserve">    021BA5201</t>
  </si>
  <si>
    <t>**D185 TETERA PORCELANA   390ML CAJA DE REGALO BICI CELESTE</t>
  </si>
  <si>
    <t>FB5100025466</t>
  </si>
  <si>
    <t>065489</t>
  </si>
  <si>
    <t>BDS - 1198 LUCILA ISABEL LOPEZ</t>
  </si>
  <si>
    <t xml:space="preserve">    021BA5614</t>
  </si>
  <si>
    <t>**C421 TAZA DE TE PORCELANA 280ML + CAJA REGALO BICI PASTEL</t>
  </si>
  <si>
    <t>FB5100025467</t>
  </si>
  <si>
    <t>065490</t>
  </si>
  <si>
    <t>BDS - 1199 YAMILA ANDREA SAUCO</t>
  </si>
  <si>
    <t xml:space="preserve">    046BA4830</t>
  </si>
  <si>
    <t>MOLDE MUFFINS 12 DIV. 34X26X3CM</t>
  </si>
  <si>
    <t>FB5100025468</t>
  </si>
  <si>
    <t>065491</t>
  </si>
  <si>
    <t>BDS - 1200 MARIA VERONICA STRATICO</t>
  </si>
  <si>
    <t xml:space="preserve">    016AL8074</t>
  </si>
  <si>
    <t>+**ALM.RAYA PANAMA GRIS OSCURO 50X30</t>
  </si>
  <si>
    <t>FB5100025470</t>
  </si>
  <si>
    <t>065492</t>
  </si>
  <si>
    <t>BDS - 1203 JESICA SEGOVIA</t>
  </si>
  <si>
    <t>FB5100025459</t>
  </si>
  <si>
    <t>065486</t>
  </si>
  <si>
    <t>BDS - 1205 ELIANA VILTE</t>
  </si>
  <si>
    <t xml:space="preserve">    046CX6317</t>
  </si>
  <si>
    <t>CAJA DE TE CORAZON 10X7CM</t>
  </si>
  <si>
    <t>FB5100025473</t>
  </si>
  <si>
    <t>065493</t>
  </si>
  <si>
    <t>BDS - 1206 SILVIA RODRIGUEZ</t>
  </si>
  <si>
    <t xml:space="preserve">    046BA7546</t>
  </si>
  <si>
    <t>TIMER PINGUINOS 4MOD SURT 7CM</t>
  </si>
  <si>
    <t xml:space="preserve">    083BA7696</t>
  </si>
  <si>
    <t>ESCURRIDOR DE PL. BEIGE 43X23,5X11,5CM</t>
  </si>
  <si>
    <t xml:space="preserve">    046BA6370</t>
  </si>
  <si>
    <t>SECAPLATOS MANIJA ACC. INOX. 40X37X27CM</t>
  </si>
  <si>
    <t>FB5100025474</t>
  </si>
  <si>
    <t>065494</t>
  </si>
  <si>
    <t>BDS - 1207 MARIELA MODICA</t>
  </si>
  <si>
    <t>FB5100025478</t>
  </si>
  <si>
    <t>062197</t>
  </si>
  <si>
    <t>BDD - 504/1217 DELFINA CUITIÑO</t>
  </si>
  <si>
    <t xml:space="preserve">    046JA7591</t>
  </si>
  <si>
    <t>**FRASCO VIDRIO 13,5*5CM</t>
  </si>
  <si>
    <t>FB5100025479</t>
  </si>
  <si>
    <t>063537</t>
  </si>
  <si>
    <t>BDD - 813/1218 SOFIA COCARO</t>
  </si>
  <si>
    <t>FB5100025480</t>
  </si>
  <si>
    <t>065499</t>
  </si>
  <si>
    <t>BDS - 1219 VICTORIA LINARES</t>
  </si>
  <si>
    <t>FB5100025648</t>
  </si>
  <si>
    <t>FB5100025655</t>
  </si>
  <si>
    <t xml:space="preserve">      CHUCOBL</t>
  </si>
  <si>
    <t>**//CORTINA BCA POLIESTER 100% 180X180CM</t>
  </si>
  <si>
    <t>FB5100025530</t>
  </si>
  <si>
    <t>062697</t>
  </si>
  <si>
    <t>BDD - 681/1166 AGUSTINA MAZZINI</t>
  </si>
  <si>
    <t xml:space="preserve">     PO416473</t>
  </si>
  <si>
    <t>PLATO HONDO PARTHENON ROJO DISP 6PC 22CM</t>
  </si>
  <si>
    <t xml:space="preserve">     TW409590</t>
  </si>
  <si>
    <t>**SOMMELIER KIT DECANTER + 4 COPAS DE VINO</t>
  </si>
  <si>
    <t xml:space="preserve">      BP10005</t>
  </si>
  <si>
    <t>**ESPUMADERA TURQUESA</t>
  </si>
  <si>
    <t>FB5100025652</t>
  </si>
  <si>
    <t>063538</t>
  </si>
  <si>
    <t>BDD - 814/855/1211 MARLENE CHRYSTAN</t>
  </si>
  <si>
    <t xml:space="preserve">      BP16005</t>
  </si>
  <si>
    <t>**CUCHARON TURQUESA</t>
  </si>
  <si>
    <t xml:space="preserve">     PO393583</t>
  </si>
  <si>
    <t>+PLATO HONDO ESPARTA VERDE DISP 6PC 22CM</t>
  </si>
  <si>
    <t xml:space="preserve">     PO393589</t>
  </si>
  <si>
    <t>//BOWL ESPARTA VERDE DISP 6PC 12.5CM 250ML</t>
  </si>
  <si>
    <t xml:space="preserve">    RI38806X6</t>
  </si>
  <si>
    <t xml:space="preserve">RIGOLLEAU X6PC VASO ESPIRAL FLINT 300ML GNL </t>
  </si>
  <si>
    <t>FB5100025557</t>
  </si>
  <si>
    <t>CB5100004985</t>
  </si>
  <si>
    <t>FB5100025650</t>
  </si>
  <si>
    <t>065638</t>
  </si>
  <si>
    <t>BDS - 1209/1413 NARA OLIVER</t>
  </si>
  <si>
    <t xml:space="preserve">    046AS7258</t>
  </si>
  <si>
    <t>**PUFF RED. CH. BLANCO 30CM 30H</t>
  </si>
  <si>
    <t>FB5100025653</t>
  </si>
  <si>
    <t>065639</t>
  </si>
  <si>
    <t>BDS - 1212 SOL CARRICART</t>
  </si>
  <si>
    <t>FB5100025654</t>
  </si>
  <si>
    <t>065640</t>
  </si>
  <si>
    <t>BDS - 1213 RODRIGO PAIT</t>
  </si>
  <si>
    <t xml:space="preserve">    046CX6613</t>
  </si>
  <si>
    <t>CAJA DE TE MAD, 9DIV "THE INFUTIONS" 24X24X9CM</t>
  </si>
  <si>
    <t>FB5100025656</t>
  </si>
  <si>
    <t>065641</t>
  </si>
  <si>
    <t>BDS - 1215 ROCIO ROMERO</t>
  </si>
  <si>
    <t>FB5100025657</t>
  </si>
  <si>
    <t>065642</t>
  </si>
  <si>
    <t>BDS - 1216 EZEQUIEL FAMULAR</t>
  </si>
  <si>
    <t>FB5100025651</t>
  </si>
  <si>
    <t>FB5100025762</t>
  </si>
  <si>
    <t>061367</t>
  </si>
  <si>
    <t>BDD - 438/1247 YESICA PONCE</t>
  </si>
  <si>
    <t>FB5100025748</t>
  </si>
  <si>
    <t>062475</t>
  </si>
  <si>
    <t>BDD - 639/1230 CARLOS DANIEL VALDEZ</t>
  </si>
  <si>
    <t>FB5100025676</t>
  </si>
  <si>
    <t>CB5100004990</t>
  </si>
  <si>
    <t xml:space="preserve">     PAN73924</t>
  </si>
  <si>
    <t xml:space="preserve">**BA6179 CEREZA OLLA N20 CM ANTIADHERENTE </t>
  </si>
  <si>
    <t>FB5100025738</t>
  </si>
  <si>
    <t xml:space="preserve">     PAN74426</t>
  </si>
  <si>
    <t xml:space="preserve">**BA6223 CEREZA SARTÉN N22 CM ANTIADHERENTE </t>
  </si>
  <si>
    <t>FB5100025693</t>
  </si>
  <si>
    <t>065670</t>
  </si>
  <si>
    <t>BDS - 1220 CAMILA CAPUTO</t>
  </si>
  <si>
    <t>FB5100025694</t>
  </si>
  <si>
    <t>065672</t>
  </si>
  <si>
    <t>BDS - 1222 MARINA BIANCO</t>
  </si>
  <si>
    <t xml:space="preserve">    DIM2004NG</t>
  </si>
  <si>
    <t>**CUCHARON MIA NEGRO 23X10CM</t>
  </si>
  <si>
    <t>FB5100025742</t>
  </si>
  <si>
    <t>065706</t>
  </si>
  <si>
    <t>BDS - 1223 DARIO MORETTINI</t>
  </si>
  <si>
    <t>FB5100025743</t>
  </si>
  <si>
    <t>065707</t>
  </si>
  <si>
    <t>BDS - 1224 VIRGINIA OJEDA</t>
  </si>
  <si>
    <t xml:space="preserve">      BP35099</t>
  </si>
  <si>
    <t xml:space="preserve">**TUPPER 400CC COL. SURT. C/TAPA </t>
  </si>
  <si>
    <t>FB5100025744</t>
  </si>
  <si>
    <t>065708</t>
  </si>
  <si>
    <t>BDS - 1225 VALERIA DIAZ</t>
  </si>
  <si>
    <t>FB5100025745</t>
  </si>
  <si>
    <t>065709</t>
  </si>
  <si>
    <t>BDS - 1226  JUAN CRUZ VINCENTI</t>
  </si>
  <si>
    <t xml:space="preserve">    046BA8161</t>
  </si>
  <si>
    <t>/COLADOR DIAM 20CMX8CM ALTO</t>
  </si>
  <si>
    <t>FB5100025695</t>
  </si>
  <si>
    <t>065673</t>
  </si>
  <si>
    <t>BDS - 1227 ALICIA CORNALO</t>
  </si>
  <si>
    <t>FB5100025746</t>
  </si>
  <si>
    <t>065710</t>
  </si>
  <si>
    <t>BDS - 1228 SOFIA CASTAÑO</t>
  </si>
  <si>
    <t>FB5100025747</t>
  </si>
  <si>
    <t>065711</t>
  </si>
  <si>
    <t>BDS - 1229 HUEPIL CABRERA</t>
  </si>
  <si>
    <t>FB5100025696</t>
  </si>
  <si>
    <t>065674</t>
  </si>
  <si>
    <t>BDS - 1233 GIULIANA CARRARA</t>
  </si>
  <si>
    <t>FB5100025749</t>
  </si>
  <si>
    <t>065712</t>
  </si>
  <si>
    <t>BDS - 1234 FLORENCIA GONDAR COLUTTA</t>
  </si>
  <si>
    <t xml:space="preserve">    055BA7684</t>
  </si>
  <si>
    <t>**ACEITERO/VINAGRERO DE VIDRIO PICO LATERAL 16X10 CM</t>
  </si>
  <si>
    <t>FB5100025750</t>
  </si>
  <si>
    <t>065713</t>
  </si>
  <si>
    <t>BDS - 1235/1376 JORGELINA PAOLA</t>
  </si>
  <si>
    <t xml:space="preserve"> 024KK3212AMB</t>
  </si>
  <si>
    <t>**VELA AMBAR ESPEJADA 8X10CM</t>
  </si>
  <si>
    <t>FB5100025751</t>
  </si>
  <si>
    <t>065714</t>
  </si>
  <si>
    <t>BDS - 1236 NAANIM FAVOT</t>
  </si>
  <si>
    <t>FB5100025752</t>
  </si>
  <si>
    <t>065715</t>
  </si>
  <si>
    <t>BDS - 1237/1357 TATIANA BALIÑA</t>
  </si>
  <si>
    <t>FB5100025753</t>
  </si>
  <si>
    <t>065716</t>
  </si>
  <si>
    <t>BDS - 1238 MARIANA LEONE</t>
  </si>
  <si>
    <t>FB5100025754</t>
  </si>
  <si>
    <t>065717</t>
  </si>
  <si>
    <t>BDS - 1239 AILIN PIJUAN</t>
  </si>
  <si>
    <t>FB5100025755</t>
  </si>
  <si>
    <t>065718</t>
  </si>
  <si>
    <t>BDS - 1240 LUCIANA ABRAMSON</t>
  </si>
  <si>
    <t xml:space="preserve">       BA7831</t>
  </si>
  <si>
    <t>BOWL BAMBOO NGRO 6X12CM</t>
  </si>
  <si>
    <t xml:space="preserve">       BA7832</t>
  </si>
  <si>
    <t>BOWL BAMBOO GRIS 6X12CM</t>
  </si>
  <si>
    <t>FB5100025756</t>
  </si>
  <si>
    <t>065719</t>
  </si>
  <si>
    <t>BDS - 1241 SOFIA RADICIC</t>
  </si>
  <si>
    <t>FB5100025757</t>
  </si>
  <si>
    <t>065720</t>
  </si>
  <si>
    <t>BDS - 1242/1562 YAMILA MUÑOZ</t>
  </si>
  <si>
    <t>FB5100025758</t>
  </si>
  <si>
    <t>065721</t>
  </si>
  <si>
    <t>BDS - 1243 ROCIO FIDELIO</t>
  </si>
  <si>
    <t>FB5100025759</t>
  </si>
  <si>
    <t>065722</t>
  </si>
  <si>
    <t>BDS - 1244 FLORENCIA MARTINEZ CASTRO</t>
  </si>
  <si>
    <t>FB5100025760</t>
  </si>
  <si>
    <t>065723</t>
  </si>
  <si>
    <t>BDS - 1245 GISELA AUDINO</t>
  </si>
  <si>
    <t>FB5100025761</t>
  </si>
  <si>
    <t>065724</t>
  </si>
  <si>
    <t>BDS - 1246 MAYLEN CARAMES</t>
  </si>
  <si>
    <t>FB5100025763</t>
  </si>
  <si>
    <t>065737</t>
  </si>
  <si>
    <t>BDS - 1248 CARLA GONZALEZ</t>
  </si>
  <si>
    <t>FB5100025764</t>
  </si>
  <si>
    <t>065738</t>
  </si>
  <si>
    <t>BDS - 1249 MICAELA SIMMENS</t>
  </si>
  <si>
    <t xml:space="preserve">    046BA8168</t>
  </si>
  <si>
    <t xml:space="preserve">**SARTEN CERAM. 26CM S/TAPA ANTIADHERENTE </t>
  </si>
  <si>
    <t>FB5100025765</t>
  </si>
  <si>
    <t>065739</t>
  </si>
  <si>
    <t>BDS - 1250 FLORENCIA RAGNI</t>
  </si>
  <si>
    <t>FB5100025767</t>
  </si>
  <si>
    <t>065740</t>
  </si>
  <si>
    <t>BDS - 1251 ANDREA QUIPIILDOR</t>
  </si>
  <si>
    <t>FB5100025697</t>
  </si>
  <si>
    <t>065675</t>
  </si>
  <si>
    <t>BDS - 1253 CAMILA STEINBERG</t>
  </si>
  <si>
    <t>FB5100025768</t>
  </si>
  <si>
    <t>065741</t>
  </si>
  <si>
    <t>BDS - 1254 PAULA LABANDEIRA</t>
  </si>
  <si>
    <t>FB5100025769</t>
  </si>
  <si>
    <t>065742</t>
  </si>
  <si>
    <t>BDS - 1257 EMILSE GUZMAN</t>
  </si>
  <si>
    <t>FB5100025770</t>
  </si>
  <si>
    <t>065725</t>
  </si>
  <si>
    <t>BDS - 1258 MARIA SOLEDAD FUERTES</t>
  </si>
  <si>
    <t xml:space="preserve">    046AB7353</t>
  </si>
  <si>
    <t>**ALFOMBRA DE BAÑO GRIS 69X35CM</t>
  </si>
  <si>
    <t xml:space="preserve">    DIM4004VI</t>
  </si>
  <si>
    <t>**CESTO DE BASURA CLOE VIOLETA</t>
  </si>
  <si>
    <t>FB5100025771</t>
  </si>
  <si>
    <t>065726</t>
  </si>
  <si>
    <t>BDS - 1259/1538 LAURA MOLINARI LETO</t>
  </si>
  <si>
    <t xml:space="preserve">      PA98667</t>
  </si>
  <si>
    <t xml:space="preserve">FRASCO DE VIDRIO 0.75L PASABAHCE </t>
  </si>
  <si>
    <t xml:space="preserve">    046JA7251</t>
  </si>
  <si>
    <t>**FLORERO DE VIDRIO FUME 17CM // 10CM DIAM</t>
  </si>
  <si>
    <t>FB5100025772</t>
  </si>
  <si>
    <t>065727</t>
  </si>
  <si>
    <t>BDS - 1260 NANCY ZANITTI</t>
  </si>
  <si>
    <t xml:space="preserve">    046FA7434</t>
  </si>
  <si>
    <t>**FANAL DE METAL C MANIJA BEIGE 13,5CM // 12CM DIAM</t>
  </si>
  <si>
    <t>FB5100025773</t>
  </si>
  <si>
    <t>065728</t>
  </si>
  <si>
    <t>BDS - 1261 MARIA CECILIA PERALTA</t>
  </si>
  <si>
    <t xml:space="preserve">    046FL7017</t>
  </si>
  <si>
    <t>PLANTA ARTIFICIAL MACET CERAMICA 15X8,5X16CM</t>
  </si>
  <si>
    <t xml:space="preserve">    046FL7142</t>
  </si>
  <si>
    <t xml:space="preserve">**PLANTA ARTIFICIAL MACET. METAL 3COL SURT 8X16CM </t>
  </si>
  <si>
    <t>FB5100025774</t>
  </si>
  <si>
    <t>065729</t>
  </si>
  <si>
    <t>BDS - 1262 NURIA NOBILE</t>
  </si>
  <si>
    <t>FB5100025775</t>
  </si>
  <si>
    <t>065730</t>
  </si>
  <si>
    <t>BDS - 1263 AGUSTINA FERNANDEZ</t>
  </si>
  <si>
    <t xml:space="preserve">    046DE7898</t>
  </si>
  <si>
    <t xml:space="preserve">DE7899 PORTA COSMETICOS  8 PARTES 11,5X11,5CM </t>
  </si>
  <si>
    <t xml:space="preserve">      BP41001</t>
  </si>
  <si>
    <t>**TUPPER BLANCO 1.75LTS CILINDRICO C/CUCHARITA</t>
  </si>
  <si>
    <t>FB5100025776</t>
  </si>
  <si>
    <t>065731</t>
  </si>
  <si>
    <t>BDS - 1264 PAULA DANIELA DRAGO</t>
  </si>
  <si>
    <t xml:space="preserve">    046DE6626</t>
  </si>
  <si>
    <t>PORTA COSMETICOS DE  ACRILICO 17,5X6,5X6,5CM</t>
  </si>
  <si>
    <t>FB5100025908</t>
  </si>
  <si>
    <t>060571</t>
  </si>
  <si>
    <t>BDD - 267/1310 CARLA NORMANNO</t>
  </si>
  <si>
    <t>FB5100025911</t>
  </si>
  <si>
    <t>060807</t>
  </si>
  <si>
    <t>BDD - 284/470/1313 MARIA SEGUI</t>
  </si>
  <si>
    <t>CB5100004994</t>
  </si>
  <si>
    <t>FB5100025780</t>
  </si>
  <si>
    <t>FB5100025900</t>
  </si>
  <si>
    <t>FB5100025888</t>
  </si>
  <si>
    <t xml:space="preserve">    046AB7328</t>
  </si>
  <si>
    <t>**JABONERA BLANCA POLI. 12CM</t>
  </si>
  <si>
    <t>FB5100025899</t>
  </si>
  <si>
    <t>CB5100004995</t>
  </si>
  <si>
    <t xml:space="preserve"> 024KK3212MOR</t>
  </si>
  <si>
    <t>+**VELA MORADA ESPEJADA 8X10CM</t>
  </si>
  <si>
    <t>FB5100025795</t>
  </si>
  <si>
    <t>FA5100043720</t>
  </si>
  <si>
    <t>065732</t>
  </si>
  <si>
    <t>BDS - 1265 MARIANO FELITI</t>
  </si>
  <si>
    <t>FB5100025870</t>
  </si>
  <si>
    <t>065733</t>
  </si>
  <si>
    <t>BDS - 1266 CECILIA ROMERO</t>
  </si>
  <si>
    <t>FB5100025871</t>
  </si>
  <si>
    <t>065735</t>
  </si>
  <si>
    <t>BDS - 1268 LOLI MAR</t>
  </si>
  <si>
    <t>FB5100025872</t>
  </si>
  <si>
    <t>065744</t>
  </si>
  <si>
    <t>BDS - 1270/1308/1430 LEANDRO REY</t>
  </si>
  <si>
    <t>FB5100025873</t>
  </si>
  <si>
    <t>FB5100025874</t>
  </si>
  <si>
    <t>065745</t>
  </si>
  <si>
    <t>BDS - 1271/1307 IARA MICULKA</t>
  </si>
  <si>
    <t xml:space="preserve">      BP15001</t>
  </si>
  <si>
    <t>**CUCHARA BLANCA</t>
  </si>
  <si>
    <t>FB5100025875</t>
  </si>
  <si>
    <t>FB5100025876</t>
  </si>
  <si>
    <t>065746</t>
  </si>
  <si>
    <t>BDS - 1272 LAURA SIENA</t>
  </si>
  <si>
    <t xml:space="preserve">    043BA6161</t>
  </si>
  <si>
    <t>PANELUX MOLDE PARA PIZZA 30 CM - ANTIADHERENTE NEGRO ESP 1MM</t>
  </si>
  <si>
    <t>FB5100025877</t>
  </si>
  <si>
    <t>065747</t>
  </si>
  <si>
    <t>BDS - 1273 ROMINA TANTEN</t>
  </si>
  <si>
    <t xml:space="preserve">      09523F7</t>
  </si>
  <si>
    <t>32372 JESSICA ENS. 22.5X5CM 277 ML / + 6 PC DISP. 12.5X5.5CM  152 ML</t>
  </si>
  <si>
    <t>FB5100025879</t>
  </si>
  <si>
    <t>065748</t>
  </si>
  <si>
    <t>BDS - 1276 JULIETA ATIENZA</t>
  </si>
  <si>
    <t xml:space="preserve">      PA59114</t>
  </si>
  <si>
    <t>**BOWL DE VIDRIO 1.6L 21.5 CM DIAM X 9.5CM PASABAHCE</t>
  </si>
  <si>
    <t>FB5100025880</t>
  </si>
  <si>
    <t>065749</t>
  </si>
  <si>
    <t>BDS - 1277/1280 ADARA LEYES</t>
  </si>
  <si>
    <t>FB5100025881</t>
  </si>
  <si>
    <t>FB5100025882</t>
  </si>
  <si>
    <t>065750</t>
  </si>
  <si>
    <t>BDS - 1278 MARICEL ALTIERI</t>
  </si>
  <si>
    <t>FB5100025883</t>
  </si>
  <si>
    <t>065358</t>
  </si>
  <si>
    <t>BDS - 1279///7586 - DESIREE SOULES</t>
  </si>
  <si>
    <t xml:space="preserve">  046CX5101D2</t>
  </si>
  <si>
    <t>** LATA BISCUITS 22 CM.</t>
  </si>
  <si>
    <t>FB5100025884</t>
  </si>
  <si>
    <t>065751</t>
  </si>
  <si>
    <t>BDS - 1281 NUR SANSIÑENA</t>
  </si>
  <si>
    <t>FB5100025885</t>
  </si>
  <si>
    <t>065752</t>
  </si>
  <si>
    <t>BDS - 1282 ANA OLARIAGA</t>
  </si>
  <si>
    <t>FB5100025886</t>
  </si>
  <si>
    <t>065753</t>
  </si>
  <si>
    <t>BDS - 1283 LUCIANA PALMIERI</t>
  </si>
  <si>
    <t xml:space="preserve">      BP40001</t>
  </si>
  <si>
    <t>**TUPPER BLANCO 1LTS CILINDRICO C/CUCHARITA</t>
  </si>
  <si>
    <t>FB5100025887</t>
  </si>
  <si>
    <t>065754</t>
  </si>
  <si>
    <t>BDS - 1284 VALENTINA RODRIGUEZ OTAÑO</t>
  </si>
  <si>
    <t>FB5100025890</t>
  </si>
  <si>
    <t>065846</t>
  </si>
  <si>
    <t>BDS - 1285/1486 MARIA GUADALUPE CONTRERAS</t>
  </si>
  <si>
    <t xml:space="preserve">    046BA2831</t>
  </si>
  <si>
    <t>** TUPPER 900ML.2COL. URT 13 X 9 CM.</t>
  </si>
  <si>
    <t xml:space="preserve">       BA7796</t>
  </si>
  <si>
    <t>COPETINERO BAMBOO GRIS ALARGADO 5X30X12.5CM</t>
  </si>
  <si>
    <t>FB5100025891</t>
  </si>
  <si>
    <t>065847</t>
  </si>
  <si>
    <t>BDS - 1286 MARTHA NIKOLAYCZUK</t>
  </si>
  <si>
    <t xml:space="preserve">    046BA6709</t>
  </si>
  <si>
    <t>BOMBONERA DE VIDRIO 32X15CM</t>
  </si>
  <si>
    <t>FB5100025892</t>
  </si>
  <si>
    <t>065848</t>
  </si>
  <si>
    <t>BDS - 1287 NAHAMA KVITKO</t>
  </si>
  <si>
    <t>FB5100025893</t>
  </si>
  <si>
    <t>065849</t>
  </si>
  <si>
    <t>BDS - 1289/1423 MARTA LACHNICHT</t>
  </si>
  <si>
    <t xml:space="preserve">    046RE6662</t>
  </si>
  <si>
    <t>**/REL PARED PL, FDO NEGRO 30CM</t>
  </si>
  <si>
    <t>FB5100025894</t>
  </si>
  <si>
    <t>065850</t>
  </si>
  <si>
    <t>BDS - 1290 FATIMA AGUSTINA CAMPOS</t>
  </si>
  <si>
    <t>FB5100025895</t>
  </si>
  <si>
    <t>065851</t>
  </si>
  <si>
    <t>BDS - 1291 ROSANA LEON DAUDAU</t>
  </si>
  <si>
    <t>FB5100025896</t>
  </si>
  <si>
    <t>065852</t>
  </si>
  <si>
    <t>BDS - 1292 MARIA GUILLERMINA ALLOIS</t>
  </si>
  <si>
    <t xml:space="preserve">    046CX7202</t>
  </si>
  <si>
    <t>CAJA DE TE MAD. BCO 9DIV 24X7CM</t>
  </si>
  <si>
    <t>FB5100025898</t>
  </si>
  <si>
    <t>065854</t>
  </si>
  <si>
    <t>BDS - 1297 GABRIELA CALDIRONIO</t>
  </si>
  <si>
    <t>FB5100025901</t>
  </si>
  <si>
    <t>065855</t>
  </si>
  <si>
    <t>BDS - 1300 DENISSE LAMAS</t>
  </si>
  <si>
    <t>FB5100025902</t>
  </si>
  <si>
    <t>065856</t>
  </si>
  <si>
    <t>BDS - 1301 NATALIA YANEZ</t>
  </si>
  <si>
    <t xml:space="preserve">    046BA6374</t>
  </si>
  <si>
    <t>SECAPLATOS SURT 42.5*32.5 CM</t>
  </si>
  <si>
    <t>FB5100025889</t>
  </si>
  <si>
    <t>065845</t>
  </si>
  <si>
    <t>BDS - 1302 DENISE SALAMONE</t>
  </si>
  <si>
    <t>FB5100025903</t>
  </si>
  <si>
    <t>065857</t>
  </si>
  <si>
    <t>BDS - 1303 EMILCE SCHENK</t>
  </si>
  <si>
    <t>FB5100025904</t>
  </si>
  <si>
    <t>065858</t>
  </si>
  <si>
    <t>BDS - 1304 LUCIANO MORALES</t>
  </si>
  <si>
    <t>FB5100025905</t>
  </si>
  <si>
    <t>065859</t>
  </si>
  <si>
    <t>BDS - 1305 ANA NICHLISON</t>
  </si>
  <si>
    <t xml:space="preserve">     PAN74891</t>
  </si>
  <si>
    <t xml:space="preserve">**//BA6244 ROJO SARTÉN P/HUEVOS N14 CM ANTIADHERENTE </t>
  </si>
  <si>
    <t>FB5100025906</t>
  </si>
  <si>
    <t>065860</t>
  </si>
  <si>
    <t>BDS - 1306 LUCIA URIBE</t>
  </si>
  <si>
    <t xml:space="preserve">    013BI4712</t>
  </si>
  <si>
    <t>** BANDEJA DECORADA 34X24CM VINTAGE TORRE EIFFEL</t>
  </si>
  <si>
    <t>FB5100025907</t>
  </si>
  <si>
    <t>065861</t>
  </si>
  <si>
    <t>BDS - 1309 MARIA SOL SARNA</t>
  </si>
  <si>
    <t>FB5100025909</t>
  </si>
  <si>
    <t>065862</t>
  </si>
  <si>
    <t>BDS - 1311 ALDANA LARROSA</t>
  </si>
  <si>
    <t>FB5100025910</t>
  </si>
  <si>
    <t>065863</t>
  </si>
  <si>
    <t>BDS - 1312 LUCIANA ABREU</t>
  </si>
  <si>
    <t>FB5100025912</t>
  </si>
  <si>
    <t>065864</t>
  </si>
  <si>
    <t>BDS - 1314 GISELA OZIEMINSKI</t>
  </si>
  <si>
    <t>FB5100025897</t>
  </si>
  <si>
    <t xml:space="preserve">         Q079</t>
  </si>
  <si>
    <t>**AUTOMATE COLORES SURTIDOS</t>
  </si>
  <si>
    <t>FB5100026009</t>
  </si>
  <si>
    <t>060257</t>
  </si>
  <si>
    <t>BDD - 225/1338 JIMENA TORRES</t>
  </si>
  <si>
    <t>FB5100025994</t>
  </si>
  <si>
    <t>FB5100025990</t>
  </si>
  <si>
    <t>FB5100026016</t>
  </si>
  <si>
    <t>FB5100026015</t>
  </si>
  <si>
    <t>FB5100026017</t>
  </si>
  <si>
    <t>FB5100026018</t>
  </si>
  <si>
    <t>FB5100026084</t>
  </si>
  <si>
    <t>066027</t>
  </si>
  <si>
    <t>BDS - 1093 LUCIA CERVIO</t>
  </si>
  <si>
    <t>FB5100025987</t>
  </si>
  <si>
    <t>065980</t>
  </si>
  <si>
    <t>BDS - 1315 KAREN PACCINI</t>
  </si>
  <si>
    <t xml:space="preserve">    077DE8062</t>
  </si>
  <si>
    <t xml:space="preserve">**PORTA ROLLO MESA 13X25CM  MOD SURTIDOS </t>
  </si>
  <si>
    <t xml:space="preserve">    046JA7511</t>
  </si>
  <si>
    <t>**JARRON CERAMICA NEGRO 10X11CM</t>
  </si>
  <si>
    <t>FB5100025988</t>
  </si>
  <si>
    <t>065981</t>
  </si>
  <si>
    <t>BDS - 1316 CAMILA GARCIA</t>
  </si>
  <si>
    <t>CB5100005004</t>
  </si>
  <si>
    <t>FB5100025989</t>
  </si>
  <si>
    <t xml:space="preserve">    094FA7093</t>
  </si>
  <si>
    <t>FANAL DE VIDRIO C MANIJA 20CM / 14,5CM DIAM</t>
  </si>
  <si>
    <t>GIFT CARD CAMIGARCIA</t>
  </si>
  <si>
    <t>CB5100005005</t>
  </si>
  <si>
    <t>FB5100025991</t>
  </si>
  <si>
    <t>065982</t>
  </si>
  <si>
    <t>BDS - 1318 FELICITAS ARAUJO MULLER</t>
  </si>
  <si>
    <t>FB5100025992</t>
  </si>
  <si>
    <t>065983</t>
  </si>
  <si>
    <t>BDS - 1319 MAGDANELA HERRERA</t>
  </si>
  <si>
    <t xml:space="preserve">    046AB7341</t>
  </si>
  <si>
    <t xml:space="preserve">CORTINA DE BAÑO CREMA 180X180CM </t>
  </si>
  <si>
    <t xml:space="preserve">     PO378586</t>
  </si>
  <si>
    <t>TAZA DE TE CON PLATO ESPARTA ROSA DISP 6PC 100ML</t>
  </si>
  <si>
    <t>FB5100025993</t>
  </si>
  <si>
    <t>065984</t>
  </si>
  <si>
    <t>BDS - 1320 CLARA GONZALEZ</t>
  </si>
  <si>
    <t>FB5100025995</t>
  </si>
  <si>
    <t>065985</t>
  </si>
  <si>
    <t>BDS - 1323/1527 ANDREA PADULA</t>
  </si>
  <si>
    <t xml:space="preserve">    046BA7389</t>
  </si>
  <si>
    <t>RALLADOR DE MANO 4 LADOS 20CM 3 COL SURT</t>
  </si>
  <si>
    <t>FB5100025996</t>
  </si>
  <si>
    <t>065986</t>
  </si>
  <si>
    <t>BDS - 1324 LUCIA BELEN RAINERO</t>
  </si>
  <si>
    <t>FB5100025997</t>
  </si>
  <si>
    <t>065987</t>
  </si>
  <si>
    <t>BDS - 1325 MARIELA SICA</t>
  </si>
  <si>
    <t xml:space="preserve">    046BA7376</t>
  </si>
  <si>
    <t>RALLADOR SET 4PC COL SURT 22CM</t>
  </si>
  <si>
    <t>GIFT CARD MARIELASICA</t>
  </si>
  <si>
    <t>CB5100005006</t>
  </si>
  <si>
    <t>FB5100025998</t>
  </si>
  <si>
    <t>065988</t>
  </si>
  <si>
    <t>BDS - 1326 MARIA GATTI</t>
  </si>
  <si>
    <t xml:space="preserve">       BOTEST</t>
  </si>
  <si>
    <t>** BOTELLA ESTAMPA PERMANENTE 475CC SURT</t>
  </si>
  <si>
    <t>FB5100025999</t>
  </si>
  <si>
    <t>065989</t>
  </si>
  <si>
    <t>BDS - 1327 LILIANA VILLAMONTE</t>
  </si>
  <si>
    <t>FB5100026000</t>
  </si>
  <si>
    <t>065990</t>
  </si>
  <si>
    <t>BDS - 1328 LILIAN GAUNA</t>
  </si>
  <si>
    <t>FB5100026001</t>
  </si>
  <si>
    <t>065991</t>
  </si>
  <si>
    <t>BDS - 1329 NICOLE MACARENA ALISTE REYNOSO</t>
  </si>
  <si>
    <t xml:space="preserve">    046BA6861</t>
  </si>
  <si>
    <t>MOLINILLO MAD. 15CM</t>
  </si>
  <si>
    <t>FB5100026002</t>
  </si>
  <si>
    <t>063174</t>
  </si>
  <si>
    <t>BDS - 1330 / (TN) 6328 - NORMA DIAZ</t>
  </si>
  <si>
    <t>FB5100026003</t>
  </si>
  <si>
    <t>065992</t>
  </si>
  <si>
    <t>BDS - 1331 ROMINA MAZZEO</t>
  </si>
  <si>
    <t xml:space="preserve">      PA59294</t>
  </si>
  <si>
    <t>**FUENTE PARA HORNO 2.8L PASABAHCE 36.5X21.5X6.5CM</t>
  </si>
  <si>
    <t>FB5100026004</t>
  </si>
  <si>
    <t>065993</t>
  </si>
  <si>
    <t>BDS - 1332/1333 ANDREA SOLEDAD MAIMO</t>
  </si>
  <si>
    <t>FB5100026005</t>
  </si>
  <si>
    <t>FB5100026006</t>
  </si>
  <si>
    <t>065994</t>
  </si>
  <si>
    <t>BDS - 1334 AGOSTINA LOURDES GUTIERREZ</t>
  </si>
  <si>
    <t>FB5100026007</t>
  </si>
  <si>
    <t>065995</t>
  </si>
  <si>
    <t>BDS - 1335 GIULIANA AGUIRRE</t>
  </si>
  <si>
    <t>FB5100026008</t>
  </si>
  <si>
    <t>065996</t>
  </si>
  <si>
    <t>BDS - 1337 LARA DIAZ</t>
  </si>
  <si>
    <t>GIFT CARD LARADIAZ</t>
  </si>
  <si>
    <t>CB5100005007</t>
  </si>
  <si>
    <t>FB5100026010</t>
  </si>
  <si>
    <t>065997</t>
  </si>
  <si>
    <t>BDS - 1339 BRENDA ROMINA DOS SANTOS</t>
  </si>
  <si>
    <t>FB5100026011</t>
  </si>
  <si>
    <t>065998</t>
  </si>
  <si>
    <t>BDS - 1340 PAULA BORREO</t>
  </si>
  <si>
    <t>CB5100005008</t>
  </si>
  <si>
    <t>FB5100026012</t>
  </si>
  <si>
    <t>FB5100026013</t>
  </si>
  <si>
    <t xml:space="preserve">     CHUIN49R</t>
  </si>
  <si>
    <t>**IND.CUERINA  AQUI Y AHORA 44X30CM</t>
  </si>
  <si>
    <t>FB5100026020</t>
  </si>
  <si>
    <t>065999</t>
  </si>
  <si>
    <t>BDS - 1342 NATALIA GOMEZ GIMENEZ</t>
  </si>
  <si>
    <t xml:space="preserve">    062AL8080</t>
  </si>
  <si>
    <t>**ALM. CREE EN TI 45X45 CON RELLENO</t>
  </si>
  <si>
    <t xml:space="preserve">    062AL8082</t>
  </si>
  <si>
    <t>**ALM. 45X45 LO UNICO IMPOSIBLECON RELLENO</t>
  </si>
  <si>
    <t xml:space="preserve">   0607PLA200</t>
  </si>
  <si>
    <t>ESCURRIDOR DE CUBIERTOS POR 3 DIVISIONES P146</t>
  </si>
  <si>
    <t>FB5100026021</t>
  </si>
  <si>
    <t>066000</t>
  </si>
  <si>
    <t>BDS - 1343 SOFIA ANTONELLA DIAMANTI</t>
  </si>
  <si>
    <t xml:space="preserve">      M119AF3</t>
  </si>
  <si>
    <t>**58006 MUG IRISH COFFEE DISP 3PC 261ML</t>
  </si>
  <si>
    <t xml:space="preserve">      PA51068</t>
  </si>
  <si>
    <t>**COPA DE HELADO 118MM SET X 2U CANADA 197641 PASABAHCE</t>
  </si>
  <si>
    <t xml:space="preserve">    046BA6708</t>
  </si>
  <si>
    <t>BOMBONERA DE VIDRIO 15X11,5CM</t>
  </si>
  <si>
    <t>FB5100026022</t>
  </si>
  <si>
    <t>066001</t>
  </si>
  <si>
    <t>BDS - 1344 FLORENCIA BELFIORI</t>
  </si>
  <si>
    <t xml:space="preserve">    090RE7759</t>
  </si>
  <si>
    <t>**/REL. PARED BCO NUM ROMANOS 23,5X6,8 X 28,8CM DIAM</t>
  </si>
  <si>
    <t xml:space="preserve">     CHUIN03C</t>
  </si>
  <si>
    <t xml:space="preserve">**//IND.CUERINA 32.5CM DIAM </t>
  </si>
  <si>
    <t>FB5100026082</t>
  </si>
  <si>
    <t>066025</t>
  </si>
  <si>
    <t>BDS - 1350 PAULA CAMBIAZZO</t>
  </si>
  <si>
    <t xml:space="preserve">    011BA4691</t>
  </si>
  <si>
    <t>** FRACOS SET 4PC BLANCO BORDE ROJO</t>
  </si>
  <si>
    <t>FB5100026083</t>
  </si>
  <si>
    <t>066026</t>
  </si>
  <si>
    <t>BDS - 1352 LILIAN BENITEZ</t>
  </si>
  <si>
    <t>FB5100026102</t>
  </si>
  <si>
    <t xml:space="preserve">   PR180416GR</t>
  </si>
  <si>
    <t>DURAFIO ESPATULA MULTIUSO A GRANEL BLANCO</t>
  </si>
  <si>
    <t>FB5100026106</t>
  </si>
  <si>
    <t>FB5100026098</t>
  </si>
  <si>
    <t>066033</t>
  </si>
  <si>
    <t>BDS - 1345 MARIELA VALLACCO</t>
  </si>
  <si>
    <t xml:space="preserve"> 019BO5218NEW</t>
  </si>
  <si>
    <t>BOT. MILK 1L TAPON CORCHO ECOLOGICO</t>
  </si>
  <si>
    <t>FB5100026099</t>
  </si>
  <si>
    <t>066034</t>
  </si>
  <si>
    <t>BDS - 1346 ANTONELA CAPPARELLI</t>
  </si>
  <si>
    <t>FB5100026100</t>
  </si>
  <si>
    <t>066035</t>
  </si>
  <si>
    <t>BDS - 1347 ANDREA ALZOGARAY</t>
  </si>
  <si>
    <t>FB5100026096</t>
  </si>
  <si>
    <t>066050</t>
  </si>
  <si>
    <t>BDS - 1348/1367 MARIA BELEN PEREZ</t>
  </si>
  <si>
    <t>FB5100026097</t>
  </si>
  <si>
    <t>FB5100026101</t>
  </si>
  <si>
    <t>066037</t>
  </si>
  <si>
    <t>BDS - 1351 MARIANA ROSENBERG</t>
  </si>
  <si>
    <t xml:space="preserve">       BA7798</t>
  </si>
  <si>
    <t xml:space="preserve">BOWL BAMBOO NGRO 6X15CM </t>
  </si>
  <si>
    <t>FB5100026103</t>
  </si>
  <si>
    <t>066038</t>
  </si>
  <si>
    <t>BDS - 1354 MAJO CARBALLAL</t>
  </si>
  <si>
    <t xml:space="preserve">         Q002</t>
  </si>
  <si>
    <t>** MANTEQUERA 3 COLORES SURT.</t>
  </si>
  <si>
    <t>FB5100026104</t>
  </si>
  <si>
    <t>066039</t>
  </si>
  <si>
    <t>BDS - 1355 FLORENCIA LISSERI</t>
  </si>
  <si>
    <t>FB5100026105</t>
  </si>
  <si>
    <t>066040</t>
  </si>
  <si>
    <t>BDS - 1356 FATIMA FIGUEIRA</t>
  </si>
  <si>
    <t>FB5100026107</t>
  </si>
  <si>
    <t>066041</t>
  </si>
  <si>
    <t>BDS - 1358 TAMARA MONSALVO</t>
  </si>
  <si>
    <t>FB5100026108</t>
  </si>
  <si>
    <t>066042</t>
  </si>
  <si>
    <t>BDS - 1360 AGUSTINA BOGGIANO</t>
  </si>
  <si>
    <t>FB5100026109</t>
  </si>
  <si>
    <t>066043</t>
  </si>
  <si>
    <t>BDS - 1361 ANDREA GALVAN</t>
  </si>
  <si>
    <t>FB5100026110</t>
  </si>
  <si>
    <t>066044</t>
  </si>
  <si>
    <t>BDS - 1362 AGUS GARCIA</t>
  </si>
  <si>
    <t>FB5100026111</t>
  </si>
  <si>
    <t>066045</t>
  </si>
  <si>
    <t>BDS - 1364 VALENTINA LINARES</t>
  </si>
  <si>
    <t>FB5100026112</t>
  </si>
  <si>
    <t>066046</t>
  </si>
  <si>
    <t>BDS - 1365/1558 MARINA KIPPES</t>
  </si>
  <si>
    <t>FB5100026113</t>
  </si>
  <si>
    <t>066047</t>
  </si>
  <si>
    <t>BDS - 1366 CECILIA COLOMBO</t>
  </si>
  <si>
    <t>FB5100026114</t>
  </si>
  <si>
    <t>066048</t>
  </si>
  <si>
    <t>BDS - 1368/1434 ROXANA FERNANDEZ JARAS</t>
  </si>
  <si>
    <t>FB5100026116</t>
  </si>
  <si>
    <t>066049</t>
  </si>
  <si>
    <t>BDS - 1369/1484 ANABELLA CYNTHIA BOSIO</t>
  </si>
  <si>
    <t>FB5100026115</t>
  </si>
  <si>
    <t>CB5100005013</t>
  </si>
  <si>
    <t>FB5100026131</t>
  </si>
  <si>
    <t>FB5100026149</t>
  </si>
  <si>
    <t>065853</t>
  </si>
  <si>
    <t>BDS - 1295 MARIA LAURA BUR</t>
  </si>
  <si>
    <t>FB5100026137</t>
  </si>
  <si>
    <t>066112</t>
  </si>
  <si>
    <t>BDS - 1370 MIA SMIRIGLIO</t>
  </si>
  <si>
    <t>FB5100026136</t>
  </si>
  <si>
    <t>FB5100026138</t>
  </si>
  <si>
    <t>066113</t>
  </si>
  <si>
    <t>BDS - 1371 DELFINA SILVA</t>
  </si>
  <si>
    <t>FB5100026139</t>
  </si>
  <si>
    <t>066115</t>
  </si>
  <si>
    <t>BDS - 1373 JOSEFINA DOMINGUEZ</t>
  </si>
  <si>
    <t xml:space="preserve">    046BA6693</t>
  </si>
  <si>
    <t>ALFOMBRA ENTRADA "WELCOME"45X75CM</t>
  </si>
  <si>
    <t>FB5100026140</t>
  </si>
  <si>
    <t>066116</t>
  </si>
  <si>
    <t>BDS - 1374 JACQUELINE VAIRO</t>
  </si>
  <si>
    <t>FB5100026141</t>
  </si>
  <si>
    <t>066117</t>
  </si>
  <si>
    <t>BDS - 1375 ALINA BUSTO</t>
  </si>
  <si>
    <t>FB5100026142</t>
  </si>
  <si>
    <t>066118</t>
  </si>
  <si>
    <t>BDS - 1377 ADRIANA QUINTERO</t>
  </si>
  <si>
    <t>FB5100026143</t>
  </si>
  <si>
    <t>066119</t>
  </si>
  <si>
    <t>BDS - 1379/1560 SUSI ZARATE VEGA</t>
  </si>
  <si>
    <t xml:space="preserve">    046AB7319</t>
  </si>
  <si>
    <t>**PORTACEPILLOS BLANCO POLI. 10X11,5CM</t>
  </si>
  <si>
    <t>FB5100026144</t>
  </si>
  <si>
    <t>066120</t>
  </si>
  <si>
    <t>BDS - 1380 MICAELA CZERVISNKY</t>
  </si>
  <si>
    <t>GIFT CARD MICACZERVINSKY</t>
  </si>
  <si>
    <t>CB5100005015</t>
  </si>
  <si>
    <t>FB5100026145</t>
  </si>
  <si>
    <t>066121</t>
  </si>
  <si>
    <t>BDS - 1381/1551 ARACELI TRAMA</t>
  </si>
  <si>
    <t xml:space="preserve">      BP12003</t>
  </si>
  <si>
    <t xml:space="preserve">**ESPATULA ROJO RANURADA </t>
  </si>
  <si>
    <t>FB5100026146</t>
  </si>
  <si>
    <t>066122</t>
  </si>
  <si>
    <t>BDS - 1382 JULIANA ORTIZ</t>
  </si>
  <si>
    <t xml:space="preserve">    046BA8170</t>
  </si>
  <si>
    <t xml:space="preserve">**SARTEN CERAM. 22CM C/TAPA ANTIADHERENTE </t>
  </si>
  <si>
    <t xml:space="preserve">   019BA87506</t>
  </si>
  <si>
    <t>**//VASO TERMICO NEW PASTEL TAPA Y FAJA MOTIV.SIN ELECCION</t>
  </si>
  <si>
    <t>FB5100026147</t>
  </si>
  <si>
    <t>063762</t>
  </si>
  <si>
    <t>BDS - 864/1384/1509 SANDRA LESCANO</t>
  </si>
  <si>
    <t>FB5100026408</t>
  </si>
  <si>
    <t>059861</t>
  </si>
  <si>
    <t>BDD - 189/281/1417/1462 DAIANA CASTEGLIANO</t>
  </si>
  <si>
    <t>FB5100026410</t>
  </si>
  <si>
    <t>FB5100026296</t>
  </si>
  <si>
    <t>FB5100026271</t>
  </si>
  <si>
    <t xml:space="preserve">    INDIVYUTE</t>
  </si>
  <si>
    <t>INDIVIDUAL YUTE 32 CM</t>
  </si>
  <si>
    <t xml:space="preserve">    019BA6979</t>
  </si>
  <si>
    <t>**CUCHARA CRISTAL 1PC 13,5 CM MOTIV. SIN ELECCION</t>
  </si>
  <si>
    <t>FB5100026290</t>
  </si>
  <si>
    <t>062228</t>
  </si>
  <si>
    <t>BDD - 540/1402 CAROLINA GOLIA</t>
  </si>
  <si>
    <t>FB5100026275</t>
  </si>
  <si>
    <t>063466</t>
  </si>
  <si>
    <t>BDD - 796/1387 BELEN QUINTERO</t>
  </si>
  <si>
    <t>FB5100026301</t>
  </si>
  <si>
    <t>FB5100026287</t>
  </si>
  <si>
    <t>FB5100026306</t>
  </si>
  <si>
    <t>FB5100026280</t>
  </si>
  <si>
    <t xml:space="preserve">    019BA7907</t>
  </si>
  <si>
    <t>**PASTO SECAPLATOS MEDIANO 25CMX25CM</t>
  </si>
  <si>
    <t>FB5100026393</t>
  </si>
  <si>
    <t xml:space="preserve">    046AB7344</t>
  </si>
  <si>
    <t>CORTINA DE BAÑO GRIS 180X200CM</t>
  </si>
  <si>
    <t>FB5100026273</t>
  </si>
  <si>
    <t>FB5100026404</t>
  </si>
  <si>
    <t>FB5100026267</t>
  </si>
  <si>
    <t>065736</t>
  </si>
  <si>
    <t>BDS - 1269 FLAVIA LEPERE</t>
  </si>
  <si>
    <t xml:space="preserve">    046AB7488</t>
  </si>
  <si>
    <t>**JABONERA DE SILICONA 12X9CM NARANJA AB6637</t>
  </si>
  <si>
    <t>FB5100026384</t>
  </si>
  <si>
    <t xml:space="preserve">     PED90850</t>
  </si>
  <si>
    <t>+**CAFE PEDRINI 9 POCILLOS ALUM. PULIDO</t>
  </si>
  <si>
    <t>FB5100026302</t>
  </si>
  <si>
    <t>FB5100026388</t>
  </si>
  <si>
    <t>FB5100026411</t>
  </si>
  <si>
    <t xml:space="preserve">    019BO6406</t>
  </si>
  <si>
    <t>BOT. 500CC CORCHO ECOLOGICO 4 MOT SURT</t>
  </si>
  <si>
    <t xml:space="preserve">    094BA7085</t>
  </si>
  <si>
    <t>**FRASCO DE VIDRIO COOKIES 19CM / 14CM DIAM</t>
  </si>
  <si>
    <t>FB5100026268</t>
  </si>
  <si>
    <t>066114</t>
  </si>
  <si>
    <t>BDS - 1372 MARIA EMILIA TANGHERLINI</t>
  </si>
  <si>
    <t>FB5100026274</t>
  </si>
  <si>
    <t>066207</t>
  </si>
  <si>
    <t>BDS - 1386 ORNELLA MARTINEZ</t>
  </si>
  <si>
    <t>FB5100026277</t>
  </si>
  <si>
    <t>066208</t>
  </si>
  <si>
    <t>BDS - 1388 CAROLINA FOGLIATO</t>
  </si>
  <si>
    <t>FB5100026278</t>
  </si>
  <si>
    <t>066209</t>
  </si>
  <si>
    <t>BDS - 1389 TATIANA MARTINEZ</t>
  </si>
  <si>
    <t xml:space="preserve">    046AS7269</t>
  </si>
  <si>
    <t>**PUFF RED. GDE. GRIS 44CM 30H</t>
  </si>
  <si>
    <t>FB5100026279</t>
  </si>
  <si>
    <t>066210</t>
  </si>
  <si>
    <t>BDS - 1390 GIULIANA BADINO</t>
  </si>
  <si>
    <t xml:space="preserve">    046BO7486</t>
  </si>
  <si>
    <t>**PERFUMERO 3 COL SURT 6,5X14CM</t>
  </si>
  <si>
    <t>FB5100026281</t>
  </si>
  <si>
    <t>066211</t>
  </si>
  <si>
    <t>BDS - 1392 GISELA PARMECIANO</t>
  </si>
  <si>
    <t xml:space="preserve">    090BA3516</t>
  </si>
  <si>
    <t xml:space="preserve">** CESTO DE BASURA  VIOLETA 14 CM. </t>
  </si>
  <si>
    <t>FB5100026283</t>
  </si>
  <si>
    <t>066212</t>
  </si>
  <si>
    <t>BDS - 1393 VALENTINA PROIETTI</t>
  </si>
  <si>
    <t>FB5100026284</t>
  </si>
  <si>
    <t>066213</t>
  </si>
  <si>
    <t>BDS - 1395 MARIANELA MARTINO</t>
  </si>
  <si>
    <t xml:space="preserve">    046DE7530</t>
  </si>
  <si>
    <t>MACET. CERAMICA 6MOD SURT 19 X 7 X 6.5CM</t>
  </si>
  <si>
    <t>FB5100026285</t>
  </si>
  <si>
    <t>066214</t>
  </si>
  <si>
    <t>BDS - 1396 MAGALI PAJARO</t>
  </si>
  <si>
    <t>FB5100026286</t>
  </si>
  <si>
    <t>066215</t>
  </si>
  <si>
    <t>BDS - 1398 JULIETA JUAN</t>
  </si>
  <si>
    <t xml:space="preserve">    043BA6127</t>
  </si>
  <si>
    <t>PANELUX PROVOLETERA 14CM - ANTIADHERENTE NEGRO</t>
  </si>
  <si>
    <t>FB5100026288</t>
  </si>
  <si>
    <t>066216</t>
  </si>
  <si>
    <t>BDS - 1400 GISELLA IBARROLA</t>
  </si>
  <si>
    <t>FB5100026289</t>
  </si>
  <si>
    <t>066217</t>
  </si>
  <si>
    <t>BDS - 1401 DANIELA BORDON</t>
  </si>
  <si>
    <t>FB5100026291</t>
  </si>
  <si>
    <t>066218</t>
  </si>
  <si>
    <t>BDS - 1403 VANESA DE LUCA</t>
  </si>
  <si>
    <t>FB5100026292</t>
  </si>
  <si>
    <t>066219</t>
  </si>
  <si>
    <t>BDS - 1404 CAMILA BACCARO</t>
  </si>
  <si>
    <t>FB5100026293</t>
  </si>
  <si>
    <t>066220</t>
  </si>
  <si>
    <t>BDS - 1405 YANINA ROLDAN</t>
  </si>
  <si>
    <t xml:space="preserve">    046BA6434</t>
  </si>
  <si>
    <t>**VASO VIDRIO  SET 6PC 360ML</t>
  </si>
  <si>
    <t>FB5100026294</t>
  </si>
  <si>
    <t>066221</t>
  </si>
  <si>
    <t>BDS - 1406 IVANA CHENA</t>
  </si>
  <si>
    <t xml:space="preserve">    046DE7901</t>
  </si>
  <si>
    <t>PERCHERO 
DE PLASTICO  PP  PVS 3 COL SURT</t>
  </si>
  <si>
    <t>FB5100026295</t>
  </si>
  <si>
    <t>066222</t>
  </si>
  <si>
    <t>BDS - 1407 YAEL VILLALBA</t>
  </si>
  <si>
    <t>FB5100026297</t>
  </si>
  <si>
    <t>066249</t>
  </si>
  <si>
    <t>BDS - 1409 PAOLA GAMBONI</t>
  </si>
  <si>
    <t xml:space="preserve">    046CX6612</t>
  </si>
  <si>
    <t>CAJA DE TE MAD, 4DIV 33X10X9CM</t>
  </si>
  <si>
    <t>FB5100026402</t>
  </si>
  <si>
    <t>066311</t>
  </si>
  <si>
    <t>BDS - 1411 MALENA PEREYRA BREDICE</t>
  </si>
  <si>
    <t xml:space="preserve">         Q057</t>
  </si>
  <si>
    <t>** DESTAPADOR 4 COLORES SURT.</t>
  </si>
  <si>
    <t>FB5100026403</t>
  </si>
  <si>
    <t>066312</t>
  </si>
  <si>
    <t>BDS - 1412 VALERIA SCATTOLINI</t>
  </si>
  <si>
    <t xml:space="preserve">      TW22823</t>
  </si>
  <si>
    <t>CHOPP PILSENER 200ML DISP 6PC COLOR</t>
  </si>
  <si>
    <t xml:space="preserve">     PO393582</t>
  </si>
  <si>
    <t>PLATO PLAYO ESPARTA VERDE DISP 6PC 26CM</t>
  </si>
  <si>
    <t>FB5100026405</t>
  </si>
  <si>
    <t>066313</t>
  </si>
  <si>
    <t>BDS - 1414 SANDRA ALVAREZ</t>
  </si>
  <si>
    <t>FB5100026406</t>
  </si>
  <si>
    <t>066314</t>
  </si>
  <si>
    <t>BDS - 1415 MARIA FLORENCIA SALERNO</t>
  </si>
  <si>
    <t>FB5100026407</t>
  </si>
  <si>
    <t>066315</t>
  </si>
  <si>
    <t>BDS - 1416 EMILIA GARCIA</t>
  </si>
  <si>
    <t>FB5100026409</t>
  </si>
  <si>
    <t>066223</t>
  </si>
  <si>
    <t>BDS - 1418 GEORGINA CASIMIRO</t>
  </si>
  <si>
    <t>FB5100026298</t>
  </si>
  <si>
    <t>066224</t>
  </si>
  <si>
    <t>BDS - 1419 YOLANDA YANET GOMEZ</t>
  </si>
  <si>
    <t>FB5100026299</t>
  </si>
  <si>
    <t>066225</t>
  </si>
  <si>
    <t>BDS - 1420 VERONICA MALCOLM</t>
  </si>
  <si>
    <t>FB5100026300</t>
  </si>
  <si>
    <t>066226</t>
  </si>
  <si>
    <t>BDS - 1421 TIZIANA MARIA CARMONA</t>
  </si>
  <si>
    <t xml:space="preserve">    046BA4860</t>
  </si>
  <si>
    <t>**FRASCO DE VIDRIO 10X11CM</t>
  </si>
  <si>
    <t>FB5100026303</t>
  </si>
  <si>
    <t>066227</t>
  </si>
  <si>
    <t>BDS - 1424 BARBARA ALVAREZ</t>
  </si>
  <si>
    <t>FB5100026304</t>
  </si>
  <si>
    <t>066228</t>
  </si>
  <si>
    <t>BDS - 1425/1440 JULIANE WARNES</t>
  </si>
  <si>
    <t>FB5100026394</t>
  </si>
  <si>
    <t xml:space="preserve">    055BA7686</t>
  </si>
  <si>
    <t xml:space="preserve">**CACEROLA DE VIDRIO + APOYA FUENTE CH 14X18CM </t>
  </si>
  <si>
    <t xml:space="preserve">    055BA7687</t>
  </si>
  <si>
    <t>**CACEROLA DE VIDRIO + APOYA FUENTE GDE 15X21CM</t>
  </si>
  <si>
    <t>FB5100026305</t>
  </si>
  <si>
    <t>066229</t>
  </si>
  <si>
    <t>BDS - 1426 MELANI VILLARREAL</t>
  </si>
  <si>
    <t xml:space="preserve">    046BA4828</t>
  </si>
  <si>
    <t>/SET 3PCS MOLDE CIRC. DIAM 28CM ALT 7CM</t>
  </si>
  <si>
    <t>FB5100026307</t>
  </si>
  <si>
    <t>066231</t>
  </si>
  <si>
    <t>BDS - 1431 JULIETA GONZALEZ</t>
  </si>
  <si>
    <t>CB5100005027</t>
  </si>
  <si>
    <t>FB5100026385</t>
  </si>
  <si>
    <t>FB5100026386</t>
  </si>
  <si>
    <t>066232</t>
  </si>
  <si>
    <t>BDS - 1432 BARBARA AVILA</t>
  </si>
  <si>
    <t>FB5100026387</t>
  </si>
  <si>
    <t>066233</t>
  </si>
  <si>
    <t>BDS - 1433 LUISINA PELAEZ</t>
  </si>
  <si>
    <t>FB5100026389</t>
  </si>
  <si>
    <t>066234</t>
  </si>
  <si>
    <t>BDS - 1435 MARIANO DE LELLIS</t>
  </si>
  <si>
    <t xml:space="preserve">    046BA6855</t>
  </si>
  <si>
    <t>FB5100026390</t>
  </si>
  <si>
    <t>066235</t>
  </si>
  <si>
    <t>BDS - 1436/1534 YAMILA GARCIA</t>
  </si>
  <si>
    <t>FB5100026391</t>
  </si>
  <si>
    <t>066236</t>
  </si>
  <si>
    <t>BDS - 1437 ANABELLA VERNA</t>
  </si>
  <si>
    <t>FB5100026392</t>
  </si>
  <si>
    <t>066237</t>
  </si>
  <si>
    <t>BDS - 1438 CAMILA GOMEZ BENEFF</t>
  </si>
  <si>
    <t>FB5100026395</t>
  </si>
  <si>
    <t>066238</t>
  </si>
  <si>
    <t>BDS - 1441 CYNTHIA NETO</t>
  </si>
  <si>
    <t>FB5100026396</t>
  </si>
  <si>
    <t>066239</t>
  </si>
  <si>
    <t>BDS - 1442 CAROLINA MAESTRE</t>
  </si>
  <si>
    <t xml:space="preserve">    046BA8059</t>
  </si>
  <si>
    <t>TABLA DE PICAR 45X31CM</t>
  </si>
  <si>
    <t xml:space="preserve"> 019BO5214NEW</t>
  </si>
  <si>
    <t>BOT. TRANSP. 1L CORCHO ECOLOGICO</t>
  </si>
  <si>
    <t>FB5100026397</t>
  </si>
  <si>
    <t>066240</t>
  </si>
  <si>
    <t>BDS - 1444/1586 KAREN IBARRA</t>
  </si>
  <si>
    <t xml:space="preserve">       BA7795</t>
  </si>
  <si>
    <t>COPETINERO BAMBOO NGRO ALARGADO 5X30X12.5CM</t>
  </si>
  <si>
    <t>FB5100026398</t>
  </si>
  <si>
    <t>066242</t>
  </si>
  <si>
    <t>BDS - 1447 LUCIANA CHARNECA</t>
  </si>
  <si>
    <t xml:space="preserve">   061TABLA04</t>
  </si>
  <si>
    <t>**TABLA 5204 DISOLLE MADERA 45X27X3 CM</t>
  </si>
  <si>
    <t xml:space="preserve">    046CX7002</t>
  </si>
  <si>
    <t>**CAJA DE TE MAD. 3DIV, 3COL SURT 22,5X8X7CM</t>
  </si>
  <si>
    <t>FB5100026399</t>
  </si>
  <si>
    <t>066243</t>
  </si>
  <si>
    <t>BDS - 1448 MARINA FRANCALANZA</t>
  </si>
  <si>
    <t>FB5100026400</t>
  </si>
  <si>
    <t>066244</t>
  </si>
  <si>
    <t>BDS - 1450 SEBASTIAN COMMATEO</t>
  </si>
  <si>
    <t xml:space="preserve">     PO323713</t>
  </si>
  <si>
    <t>TAZA ROMA AZUL NAVY DISP 6PC 275ML</t>
  </si>
  <si>
    <t>FB5100026254</t>
  </si>
  <si>
    <t>066205</t>
  </si>
  <si>
    <t>BDS - 1455 JULIANA RATTO</t>
  </si>
  <si>
    <t xml:space="preserve">    046BA6691</t>
  </si>
  <si>
    <t>/////ALFOMBRA ENTRADA "WELCOME" 45X75CM</t>
  </si>
  <si>
    <t>FB5100026401</t>
  </si>
  <si>
    <t>063539</t>
  </si>
  <si>
    <t>BDS - 815/1410 FLORENCIA LUGEA</t>
  </si>
  <si>
    <t>CB5100005029</t>
  </si>
  <si>
    <t>062233</t>
  </si>
  <si>
    <t>BDD - 546 LUCIANA MENDAÑA</t>
  </si>
  <si>
    <t xml:space="preserve">   645LA33025</t>
  </si>
  <si>
    <t>**////LATA RAYAS GRISES 17X17CM</t>
  </si>
  <si>
    <t>FB5100026568</t>
  </si>
  <si>
    <t>CB5100005041</t>
  </si>
  <si>
    <t>FB5100026525</t>
  </si>
  <si>
    <t>FB5100026523</t>
  </si>
  <si>
    <t>FB5100026818</t>
  </si>
  <si>
    <t>060898</t>
  </si>
  <si>
    <t>BDD - 373/1485 GUSTAVO PIMENTEL</t>
  </si>
  <si>
    <t>FB5100026626</t>
  </si>
  <si>
    <t>061635</t>
  </si>
  <si>
    <t>BDD - 448/1453 JULIETA CARBAJOSA</t>
  </si>
  <si>
    <t xml:space="preserve">     PAN73825</t>
  </si>
  <si>
    <t>**BA6165 CEREZA JUEGO C/5 OLLAS DE 18CM Y 16CM  CACEROLA 20CM Y HERB14CM ANTI</t>
  </si>
  <si>
    <t xml:space="preserve">    016AL8073</t>
  </si>
  <si>
    <t>**ALM. RAYA PANAMA DORADO 50X30</t>
  </si>
  <si>
    <t xml:space="preserve">    046TA7997</t>
  </si>
  <si>
    <t xml:space="preserve">//CESTO DE BASURA ACERO INOXIDABLE 8L </t>
  </si>
  <si>
    <t>FB5100026804</t>
  </si>
  <si>
    <t xml:space="preserve">       CHU198</t>
  </si>
  <si>
    <t>**ALM. HOJAS V. Y RAYAS NEGRAS 30X30CM POLIESTER V.SILICONADO</t>
  </si>
  <si>
    <t>FB5100026808</t>
  </si>
  <si>
    <t>FB5100026688</t>
  </si>
  <si>
    <t>062446</t>
  </si>
  <si>
    <t>BDD - 612/1463 MELANIE ZAKHEM</t>
  </si>
  <si>
    <t xml:space="preserve">    046AB7317</t>
  </si>
  <si>
    <t>**DISPENSER BLANCO POLI. 16X13CM</t>
  </si>
  <si>
    <t>FB5100026624</t>
  </si>
  <si>
    <t xml:space="preserve">    046AB7318</t>
  </si>
  <si>
    <t>**PORTACEPILLOS BLANCO POLI. 12X9CM</t>
  </si>
  <si>
    <t>FB5100026819</t>
  </si>
  <si>
    <t>FB5100026594</t>
  </si>
  <si>
    <t>066537</t>
  </si>
  <si>
    <t>BDS - 1449 NATALIA AQUINO</t>
  </si>
  <si>
    <t xml:space="preserve">    RI67021GR</t>
  </si>
  <si>
    <t>RIGOLLEAU TAZON AMANECER 370ML GNL X 12PC</t>
  </si>
  <si>
    <t>FB5100026625</t>
  </si>
  <si>
    <t>066316</t>
  </si>
  <si>
    <t>BDS - 1452 GABRIELA CAMPILONGO</t>
  </si>
  <si>
    <t xml:space="preserve">   645LA33034</t>
  </si>
  <si>
    <t>**////LATA TORRE EIFFEL 17X17CM</t>
  </si>
  <si>
    <t>FB5100026682</t>
  </si>
  <si>
    <t>066317</t>
  </si>
  <si>
    <t>BDS - 1454/1568 CYNTHIA GRAUBERGER</t>
  </si>
  <si>
    <t>FB5100026683</t>
  </si>
  <si>
    <t>FB5100026684</t>
  </si>
  <si>
    <t>066318</t>
  </si>
  <si>
    <t>BDS - 1458 ANABEL RECALDE</t>
  </si>
  <si>
    <t>FB5100026685</t>
  </si>
  <si>
    <t>066319</t>
  </si>
  <si>
    <t>BDS - 1459 CLAUDIA GONZALEZ DEL RIEGO</t>
  </si>
  <si>
    <t>FB5100026687</t>
  </si>
  <si>
    <t>066320</t>
  </si>
  <si>
    <t>BDS - 1461 AGUSTINA RODRIGUEZ</t>
  </si>
  <si>
    <t xml:space="preserve">   PR181353GR</t>
  </si>
  <si>
    <t>GRANEL BATIDOR 40 CM BCO</t>
  </si>
  <si>
    <t>FB5100026690</t>
  </si>
  <si>
    <t>066321</t>
  </si>
  <si>
    <t>BDS - 1464 AGUSTINA BARTHES</t>
  </si>
  <si>
    <t>FB5100026692</t>
  </si>
  <si>
    <t>066322</t>
  </si>
  <si>
    <t>BDS - 1465 NORMAN PAEZ</t>
  </si>
  <si>
    <t>FB5100026697</t>
  </si>
  <si>
    <t>FB5100026805</t>
  </si>
  <si>
    <t>066323</t>
  </si>
  <si>
    <t>BDS - 1467 ANDREA LATTARUOLO</t>
  </si>
  <si>
    <t>FB5100026806</t>
  </si>
  <si>
    <t>066324</t>
  </si>
  <si>
    <t>BDS - 1468 GUILLERMO ALBORNOZ</t>
  </si>
  <si>
    <t>FB5100026807</t>
  </si>
  <si>
    <t>066325</t>
  </si>
  <si>
    <t>BDS - 1469 MARCELA MILEO</t>
  </si>
  <si>
    <t>FB5100026809</t>
  </si>
  <si>
    <t>066326</t>
  </si>
  <si>
    <t>BDS - 1471 ROMINA ORRIJOLA</t>
  </si>
  <si>
    <t>FB5100026810</t>
  </si>
  <si>
    <t>066327</t>
  </si>
  <si>
    <t>BDS - 1472 SORAYA CABANAS</t>
  </si>
  <si>
    <t>FB5100026811</t>
  </si>
  <si>
    <t>066328</t>
  </si>
  <si>
    <t>BDS - 1473 CAMILA GASSA</t>
  </si>
  <si>
    <t>FB5100026812</t>
  </si>
  <si>
    <t>060614</t>
  </si>
  <si>
    <t>BDS - 1474 NATALIA DI LALLA</t>
  </si>
  <si>
    <t>FB5100026693</t>
  </si>
  <si>
    <t>066329</t>
  </si>
  <si>
    <t>BDS - 1476 MALENA GORRITI</t>
  </si>
  <si>
    <t>FB5100026695</t>
  </si>
  <si>
    <t>066330</t>
  </si>
  <si>
    <t>BDS - 1477 XIMENA LOPEZ PAZ</t>
  </si>
  <si>
    <t>FB5100026813</t>
  </si>
  <si>
    <t>066331</t>
  </si>
  <si>
    <t>BDS - 1479 LAURA ARIAS</t>
  </si>
  <si>
    <t xml:space="preserve">    046AB7322</t>
  </si>
  <si>
    <t>+**DISPENSER POLI. + MAD. 17*7CM</t>
  </si>
  <si>
    <t xml:space="preserve">    046FL7153</t>
  </si>
  <si>
    <t>PLANTA ARTIFICIAL MACET CEM. CACTUS</t>
  </si>
  <si>
    <t xml:space="preserve">    046BA8037</t>
  </si>
  <si>
    <t>CAFETERA
 EMBOLO 350ML M1</t>
  </si>
  <si>
    <t>FB5100026814</t>
  </si>
  <si>
    <t>066332</t>
  </si>
  <si>
    <t>BDS - 1480 CONSTANZA GONZALEZ</t>
  </si>
  <si>
    <t>FB5100026815</t>
  </si>
  <si>
    <t>066333</t>
  </si>
  <si>
    <t>BDS - 1481 FABIANA VERON</t>
  </si>
  <si>
    <t>FB5100026816</t>
  </si>
  <si>
    <t>066334</t>
  </si>
  <si>
    <t>BDS - 1482 LUCRECIA GRIMALDI</t>
  </si>
  <si>
    <t xml:space="preserve">    046FL6321</t>
  </si>
  <si>
    <t>**FLORES ARTIFICIALES MACET CER. LUNARES 4MOD SURT 11CM</t>
  </si>
  <si>
    <t>FB5100026817</t>
  </si>
  <si>
    <t>066335</t>
  </si>
  <si>
    <t>BDS - 1483 MARIA FLORENCIA ESPINOZA</t>
  </si>
  <si>
    <t xml:space="preserve">    046FL7019</t>
  </si>
  <si>
    <t>**PLANTA ARTIFICIAL MACET CERAM REGA MOD SURT 9X17CM</t>
  </si>
  <si>
    <t>FB5100026820</t>
  </si>
  <si>
    <t>066336</t>
  </si>
  <si>
    <t>BDS - 1487 MELINA GUILARTE</t>
  </si>
  <si>
    <t>FB5100026825</t>
  </si>
  <si>
    <t>066337</t>
  </si>
  <si>
    <t>BDS - 1491/1494 LUCIA VALSANGIACOMO</t>
  </si>
  <si>
    <t>FB5100026823</t>
  </si>
  <si>
    <t xml:space="preserve">    RI68787PK</t>
  </si>
  <si>
    <t xml:space="preserve">RIGOLLEAU VASO NOA BURBUJA 400ML DISP 6PC </t>
  </si>
  <si>
    <t>FB5100026824</t>
  </si>
  <si>
    <t>066338</t>
  </si>
  <si>
    <t>BDS - 1492 DANIELA NOELI NOYA</t>
  </si>
  <si>
    <t>FB5100026826</t>
  </si>
  <si>
    <t>066339</t>
  </si>
  <si>
    <t>BDS - 1495 MALENA COSCHIZA</t>
  </si>
  <si>
    <t>FB5100026827</t>
  </si>
  <si>
    <t>066340</t>
  </si>
  <si>
    <t>BDS - 1496 MARIA LAURA ZARATE</t>
  </si>
  <si>
    <t>FB5100026828</t>
  </si>
  <si>
    <t>066653</t>
  </si>
  <si>
    <t>BDS - 1497 GINA COLLI</t>
  </si>
  <si>
    <t>FB5100026829</t>
  </si>
  <si>
    <t>066654</t>
  </si>
  <si>
    <t>BDS - 1498 PABLO CERCHIA</t>
  </si>
  <si>
    <t>FB5100026830</t>
  </si>
  <si>
    <t>066655</t>
  </si>
  <si>
    <t>BDS - 1499 MARIA JOSE OLIVA</t>
  </si>
  <si>
    <t xml:space="preserve">    019BO6407</t>
  </si>
  <si>
    <t>BOT. 500CC TAPA PLASTICO 4COL SURT</t>
  </si>
  <si>
    <t>FB5100026822</t>
  </si>
  <si>
    <t>063766</t>
  </si>
  <si>
    <t>BDS - 868/1490 JESSICA RICKENSDORF</t>
  </si>
  <si>
    <t>FB5100026821</t>
  </si>
  <si>
    <t xml:space="preserve">    RI68919GR</t>
  </si>
  <si>
    <t>RIGOLLEAU VASO COPON GOURMET 450ML GNL X 36PC</t>
  </si>
  <si>
    <t>FB5100026686</t>
  </si>
  <si>
    <t>FB5100026907</t>
  </si>
  <si>
    <t>060852</t>
  </si>
  <si>
    <t>BDD - 331/1514 CINTIA HERRERA</t>
  </si>
  <si>
    <t>FB5100026903</t>
  </si>
  <si>
    <t>061349</t>
  </si>
  <si>
    <t>BDD - 417/1507 AGUSTINA ALFARO</t>
  </si>
  <si>
    <t>FB5100026945</t>
  </si>
  <si>
    <t>062206</t>
  </si>
  <si>
    <t>BDD - 515/1519 VANINA GRASSI</t>
  </si>
  <si>
    <t xml:space="preserve">    046AB6649</t>
  </si>
  <si>
    <t>**//JABONERA BAÑO POLI. PASTEL</t>
  </si>
  <si>
    <t>FB5100026930</t>
  </si>
  <si>
    <t>062208</t>
  </si>
  <si>
    <t>BDD - 517/519/520/861/1553 FLORENCIA FACIO</t>
  </si>
  <si>
    <t>FB5100026955</t>
  </si>
  <si>
    <t>062241</t>
  </si>
  <si>
    <t>BDD - 556/1552 MARIA BELEN BERTUZZI</t>
  </si>
  <si>
    <t>FB5100026960</t>
  </si>
  <si>
    <t>062258</t>
  </si>
  <si>
    <t>BDD - 575/822/1561 PILAR PAONESSA</t>
  </si>
  <si>
    <t xml:space="preserve">    046BA6363</t>
  </si>
  <si>
    <t>BOMBONERA DE VIDRIO 20X12CM</t>
  </si>
  <si>
    <t>FB5100026951</t>
  </si>
  <si>
    <t>062686</t>
  </si>
  <si>
    <t>BDD - 670/1547 EMILIANO SCHEFER</t>
  </si>
  <si>
    <t xml:space="preserve">    RI62177GR</t>
  </si>
  <si>
    <t>RIGOLLEAU VASO OSLO 400ML GNL X 36PC</t>
  </si>
  <si>
    <t>FB5100026843</t>
  </si>
  <si>
    <t>FB5100026932</t>
  </si>
  <si>
    <t>FB5100026950</t>
  </si>
  <si>
    <t xml:space="preserve">    046BA8195</t>
  </si>
  <si>
    <t>AZUCARERO DE VIDRIO Y AC. INOX 10CM</t>
  </si>
  <si>
    <t>FB5100026961</t>
  </si>
  <si>
    <t>FB5100026924</t>
  </si>
  <si>
    <t xml:space="preserve">    055BA6601</t>
  </si>
  <si>
    <t>**FRASCO DE VIDRIO 17,8X17,8X23,5CM</t>
  </si>
  <si>
    <t>FB5100026923</t>
  </si>
  <si>
    <t>FB5100026957</t>
  </si>
  <si>
    <t>FB5100026959</t>
  </si>
  <si>
    <t>FB5100026954</t>
  </si>
  <si>
    <t>FB5100026933</t>
  </si>
  <si>
    <t>CB5100005049</t>
  </si>
  <si>
    <t>FB5100026934</t>
  </si>
  <si>
    <t>066729</t>
  </si>
  <si>
    <t>BDS - 1501/1511 SABRINA GUARINO</t>
  </si>
  <si>
    <t>FB5100026940</t>
  </si>
  <si>
    <t>FB5100026939</t>
  </si>
  <si>
    <t>FB5100026935</t>
  </si>
  <si>
    <t>066730</t>
  </si>
  <si>
    <t>BDS - 1502 - GINA RIZZI</t>
  </si>
  <si>
    <t xml:space="preserve">    046BA8196</t>
  </si>
  <si>
    <t xml:space="preserve">    094BA7090</t>
  </si>
  <si>
    <t>**BOMBONERA DE VIDRIO 15,5CM / 12,5CM DIAM</t>
  </si>
  <si>
    <t>FB5100026889</t>
  </si>
  <si>
    <t>066715</t>
  </si>
  <si>
    <t>BDS - 1503  LAURA TESLLER</t>
  </si>
  <si>
    <t>FB5100026891</t>
  </si>
  <si>
    <t>066716</t>
  </si>
  <si>
    <t>BDS - 1504 CINTIA MARINI</t>
  </si>
  <si>
    <t>FB5100026901</t>
  </si>
  <si>
    <t>066717</t>
  </si>
  <si>
    <t>BDS - 1505 AZUL NAHIR ANTUNEZ</t>
  </si>
  <si>
    <t>FB5100026936</t>
  </si>
  <si>
    <t>066731</t>
  </si>
  <si>
    <t>BDS - 1506 MARCELA CLARA PUY</t>
  </si>
  <si>
    <t>FB5100026937</t>
  </si>
  <si>
    <t>066732</t>
  </si>
  <si>
    <t>BDS - 1508 ESTAFANIA DELIA</t>
  </si>
  <si>
    <t>FB5100026941</t>
  </si>
  <si>
    <t>066734</t>
  </si>
  <si>
    <t>BDS - 1512 MAIRA CRUZ</t>
  </si>
  <si>
    <t>FB5100026942</t>
  </si>
  <si>
    <t>066735</t>
  </si>
  <si>
    <t>BDS - 1513 SOFIA HERNANDEZ</t>
  </si>
  <si>
    <t xml:space="preserve">  024KK155BYN</t>
  </si>
  <si>
    <t>**INDIVIDUAL BLANCO Y NEGRO 44X34CM</t>
  </si>
  <si>
    <t xml:space="preserve"> 024KK155REIR</t>
  </si>
  <si>
    <t>**INDIVIDUAL RAYADO REIR 44X34CM</t>
  </si>
  <si>
    <t>FB5100026909</t>
  </si>
  <si>
    <t>066718</t>
  </si>
  <si>
    <t>BDS - 1515 DEBORA STATMAN</t>
  </si>
  <si>
    <t>FB5100026943</t>
  </si>
  <si>
    <t>066736</t>
  </si>
  <si>
    <t>BDS - 1516 AILEN ZANLONGO</t>
  </si>
  <si>
    <t>FB5100026911</t>
  </si>
  <si>
    <t>063913</t>
  </si>
  <si>
    <t>BDS - 1517(IG)  TN 8614 -KEILA GONZALEZ</t>
  </si>
  <si>
    <t xml:space="preserve">    046AS7265</t>
  </si>
  <si>
    <t>**PUFF CUAD. VIOLETA 30X30CM 30H</t>
  </si>
  <si>
    <t>FB5100026944</t>
  </si>
  <si>
    <t>066737</t>
  </si>
  <si>
    <t>BDS - 1518 CANDELA CORSARO</t>
  </si>
  <si>
    <t xml:space="preserve">       BA7802</t>
  </si>
  <si>
    <t>SET CUCHARON Y TENEDOR BAMBOO GRIS 29CM</t>
  </si>
  <si>
    <t>FB5100026946</t>
  </si>
  <si>
    <t>066738</t>
  </si>
  <si>
    <t>BDS - 1520 MAGALI RILLO</t>
  </si>
  <si>
    <t>FB5100026947</t>
  </si>
  <si>
    <t>066739</t>
  </si>
  <si>
    <t>BDS - 1521 ELIANA CAMPUZANO</t>
  </si>
  <si>
    <t xml:space="preserve">        CHU66</t>
  </si>
  <si>
    <t>**ALM. CORAZON DIAMANTE 30X30CM POLIESTER V.SILICONADO</t>
  </si>
  <si>
    <t xml:space="preserve">       CHU384</t>
  </si>
  <si>
    <t xml:space="preserve">  024KK155SOÑ</t>
  </si>
  <si>
    <t>**INDIVIDUAL RAYADO SOÑAR 44X34CM</t>
  </si>
  <si>
    <t>FB5100026916</t>
  </si>
  <si>
    <t>066721</t>
  </si>
  <si>
    <t>BDS - 1522 SABRINA MICAELA VEGA</t>
  </si>
  <si>
    <t>FB5100026919</t>
  </si>
  <si>
    <t>CB5100005050</t>
  </si>
  <si>
    <t>FB5100026922</t>
  </si>
  <si>
    <t>066723</t>
  </si>
  <si>
    <t>BDS - 1523 FLORENCIA TORTEROLA</t>
  </si>
  <si>
    <t>FB5100026925</t>
  </si>
  <si>
    <t>066725</t>
  </si>
  <si>
    <t>BDS - 1541/1543 MARIANA LOGER</t>
  </si>
  <si>
    <t xml:space="preserve">    046AS7260</t>
  </si>
  <si>
    <t>**PUFF RED. CH. VIOLETA 30CM 30H</t>
  </si>
  <si>
    <t>FB5100026927</t>
  </si>
  <si>
    <t>FB5100026926</t>
  </si>
  <si>
    <t>066726</t>
  </si>
  <si>
    <t>BDS - 1542 EVANGELINA ALFARO</t>
  </si>
  <si>
    <t xml:space="preserve">      BP15003</t>
  </si>
  <si>
    <t>**CUCHARA ROJO</t>
  </si>
  <si>
    <t>FB5100026948</t>
  </si>
  <si>
    <t>066740</t>
  </si>
  <si>
    <t>BDS - 1544 FLORENCIA CLODE</t>
  </si>
  <si>
    <t>FB5100026949</t>
  </si>
  <si>
    <t>066741</t>
  </si>
  <si>
    <t>BDS - 1545 MAXIMILIANO CALVO</t>
  </si>
  <si>
    <t>FB5100026929</t>
  </si>
  <si>
    <t>066727</t>
  </si>
  <si>
    <t>BDS - 1548 MELINA ASSELBORN</t>
  </si>
  <si>
    <t xml:space="preserve">    094BA7078</t>
  </si>
  <si>
    <t xml:space="preserve">**FRASCO DE VIDRIO LUNARES NEGROS 17CM / 11,5CM DIAM </t>
  </si>
  <si>
    <t>FB5100026952</t>
  </si>
  <si>
    <t>066742</t>
  </si>
  <si>
    <t>BDS - 1549 TOMAS REINOSO</t>
  </si>
  <si>
    <t>FB5100026953</t>
  </si>
  <si>
    <t>066743</t>
  </si>
  <si>
    <t>BDS - 1550 THALIA DIAZ</t>
  </si>
  <si>
    <t>FB5100026956</t>
  </si>
  <si>
    <t>066744</t>
  </si>
  <si>
    <t>BDS - 1555 LAUTARO PERALTA</t>
  </si>
  <si>
    <t xml:space="preserve">      PA59010</t>
  </si>
  <si>
    <t>**FUENTE D VIDRIO C TAPA HORNO 2750CC+1375CC 335X19XX10.5CM BORCAM 467275 PASA</t>
  </si>
  <si>
    <t>FB5100026931</t>
  </si>
  <si>
    <t>066728</t>
  </si>
  <si>
    <t>BDS - 1556 DARIO AUSINA</t>
  </si>
  <si>
    <t>FB5100026958</t>
  </si>
  <si>
    <t>066745</t>
  </si>
  <si>
    <t>BDS - 1559 SOL GOFFREDO</t>
  </si>
  <si>
    <t>FB5100026938</t>
  </si>
  <si>
    <t>TOTAL</t>
  </si>
  <si>
    <t>ORDEN</t>
  </si>
  <si>
    <t>IIBB</t>
  </si>
  <si>
    <t>IVA</t>
  </si>
  <si>
    <t>BDS - 823</t>
  </si>
  <si>
    <t xml:space="preserve">BDS - 823 </t>
  </si>
  <si>
    <t>BDS - 941</t>
  </si>
  <si>
    <t>BDS - 869</t>
  </si>
  <si>
    <t>BDS - 870</t>
  </si>
  <si>
    <t>BDS - 871</t>
  </si>
  <si>
    <t>BDS - 872</t>
  </si>
  <si>
    <t>BDS - 873</t>
  </si>
  <si>
    <t>BDS - 874</t>
  </si>
  <si>
    <t>BDS - 875</t>
  </si>
  <si>
    <t>BDD - 573/876</t>
  </si>
  <si>
    <t>BDS - 877</t>
  </si>
  <si>
    <t>BDS - 878/102</t>
  </si>
  <si>
    <t>BDD - 391/490</t>
  </si>
  <si>
    <t>BDS - 880</t>
  </si>
  <si>
    <t>BDS - 881</t>
  </si>
  <si>
    <t>BDD - 583/786</t>
  </si>
  <si>
    <t>BDS - 883</t>
  </si>
  <si>
    <t>BDS - 884</t>
  </si>
  <si>
    <t>BDS - 885</t>
  </si>
  <si>
    <t>BDS - 886</t>
  </si>
  <si>
    <t>BDS - 887</t>
  </si>
  <si>
    <t>BDS - 888/974</t>
  </si>
  <si>
    <t>BDS - 890</t>
  </si>
  <si>
    <t>BDS - 891</t>
  </si>
  <si>
    <t>BDS - 892</t>
  </si>
  <si>
    <t>BDS - 893</t>
  </si>
  <si>
    <t>BDS - 895</t>
  </si>
  <si>
    <t>BDS - 896</t>
  </si>
  <si>
    <t>BDS - 898</t>
  </si>
  <si>
    <t>BDS - 899/104</t>
  </si>
  <si>
    <t>BDS - 901</t>
  </si>
  <si>
    <t>BDS - 904</t>
  </si>
  <si>
    <t>BDD - 431/905</t>
  </si>
  <si>
    <t>BDS - 906</t>
  </si>
  <si>
    <t>BDS - 907</t>
  </si>
  <si>
    <t>BDS - 909</t>
  </si>
  <si>
    <t>BDD - 377/910</t>
  </si>
  <si>
    <t>BDS - 911</t>
  </si>
  <si>
    <t>BDS - 912</t>
  </si>
  <si>
    <t>BDS - 913</t>
  </si>
  <si>
    <t>BDS - 914</t>
  </si>
  <si>
    <t>BDS - 955</t>
  </si>
  <si>
    <t>BDS - 915</t>
  </si>
  <si>
    <t>BDS - 916</t>
  </si>
  <si>
    <t>BDD - 502/917</t>
  </si>
  <si>
    <t>BDS - 918</t>
  </si>
  <si>
    <t>BDS - 919</t>
  </si>
  <si>
    <t>BDS - 920/929</t>
  </si>
  <si>
    <t>BDS - 922</t>
  </si>
  <si>
    <t>BDS - 923</t>
  </si>
  <si>
    <t>BDS - 924</t>
  </si>
  <si>
    <t>BDS - 925</t>
  </si>
  <si>
    <t>BDS - 926</t>
  </si>
  <si>
    <t>BDS - 927</t>
  </si>
  <si>
    <t>BDS - 928</t>
  </si>
  <si>
    <t>BDS - 930</t>
  </si>
  <si>
    <t>BDS - 931</t>
  </si>
  <si>
    <t>BDS - 816/932</t>
  </si>
  <si>
    <t>BDS - 933</t>
  </si>
  <si>
    <t>BDS - 934</t>
  </si>
  <si>
    <t>BDS - 937/113</t>
  </si>
  <si>
    <t>BDS - 938</t>
  </si>
  <si>
    <t>BDD - 665/939</t>
  </si>
  <si>
    <t>BDS - 940</t>
  </si>
  <si>
    <t>BDS - 942</t>
  </si>
  <si>
    <t>BDS - 943</t>
  </si>
  <si>
    <t>BDS - 944</t>
  </si>
  <si>
    <t>BDS - 945</t>
  </si>
  <si>
    <t>BDD - 437/946</t>
  </si>
  <si>
    <t>BDD - 269/947</t>
  </si>
  <si>
    <t>BDS - 948/1554</t>
  </si>
  <si>
    <t>BDS - 949</t>
  </si>
  <si>
    <t>BDD - 467/950</t>
  </si>
  <si>
    <t>BDS - 831</t>
  </si>
  <si>
    <t>BDS - 951</t>
  </si>
  <si>
    <t>BDS - 952</t>
  </si>
  <si>
    <t>BDD - 526/953</t>
  </si>
  <si>
    <t>BDS - 956</t>
  </si>
  <si>
    <t>BDS - 957</t>
  </si>
  <si>
    <t>BDS - 958</t>
  </si>
  <si>
    <t>BDS - 959</t>
  </si>
  <si>
    <t>BDS - 960/146</t>
  </si>
  <si>
    <t>BDS - 961/114</t>
  </si>
  <si>
    <t>BDS - 962</t>
  </si>
  <si>
    <t>BDS - 963</t>
  </si>
  <si>
    <t>BDS - 964</t>
  </si>
  <si>
    <t>BDS - 965</t>
  </si>
  <si>
    <t>BDS - 966</t>
  </si>
  <si>
    <t>BDS - 967</t>
  </si>
  <si>
    <t>BDS - 968</t>
  </si>
  <si>
    <t>BDS - 969/121</t>
  </si>
  <si>
    <t>BDS - 970</t>
  </si>
  <si>
    <t>BDS - 971</t>
  </si>
  <si>
    <t>BDS - 972</t>
  </si>
  <si>
    <t>BDS - 897</t>
  </si>
  <si>
    <t>BDS - 1016/1197</t>
  </si>
  <si>
    <t>BDS - 1020</t>
  </si>
  <si>
    <t>BDS - 989</t>
  </si>
  <si>
    <t>BDS - 982</t>
  </si>
  <si>
    <t>BDD - 157/158/1035</t>
  </si>
  <si>
    <t>BDS - 984</t>
  </si>
  <si>
    <t>BDS - 973/111</t>
  </si>
  <si>
    <t>BDS - 975</t>
  </si>
  <si>
    <t>BDS - 977</t>
  </si>
  <si>
    <t>BDS - 978</t>
  </si>
  <si>
    <t>BDS - 979</t>
  </si>
  <si>
    <t>BDS - 980</t>
  </si>
  <si>
    <t>BDS - 981</t>
  </si>
  <si>
    <t>BDS - 983</t>
  </si>
  <si>
    <t>BDS - 985</t>
  </si>
  <si>
    <t>BDS - 987</t>
  </si>
  <si>
    <t>BDS - 988</t>
  </si>
  <si>
    <t>BDS - 990</t>
  </si>
  <si>
    <t>BDD - 232/992</t>
  </si>
  <si>
    <t>BDS - 993</t>
  </si>
  <si>
    <t>BDS - 994</t>
  </si>
  <si>
    <t>BDS - 995</t>
  </si>
  <si>
    <t>BDS - 997</t>
  </si>
  <si>
    <t>BDS - 954</t>
  </si>
  <si>
    <t>BDS - 976</t>
  </si>
  <si>
    <t>BDS - 996/139</t>
  </si>
  <si>
    <t>BDS - 998</t>
  </si>
  <si>
    <t>BDS - 999</t>
  </si>
  <si>
    <t>BDS - 1000</t>
  </si>
  <si>
    <t>BDS - 1001</t>
  </si>
  <si>
    <t>BDS - 1002</t>
  </si>
  <si>
    <t>BDS - 1003</t>
  </si>
  <si>
    <t>BDS - 1004</t>
  </si>
  <si>
    <t>BDS - 1005/1172</t>
  </si>
  <si>
    <t>BDS - 1006</t>
  </si>
  <si>
    <t>BDS - 1007/1317</t>
  </si>
  <si>
    <t>BDS - 1008</t>
  </si>
  <si>
    <t>BDS - 1009</t>
  </si>
  <si>
    <t>BDS - 1010</t>
  </si>
  <si>
    <t>BDS - 1011</t>
  </si>
  <si>
    <t>BDS - 1012</t>
  </si>
  <si>
    <t>BDS - 1014</t>
  </si>
  <si>
    <t>BDS - 1015/1027</t>
  </si>
  <si>
    <t>BDS - 1017</t>
  </si>
  <si>
    <t>BDS - 1018</t>
  </si>
  <si>
    <t>BDD - 308/1019</t>
  </si>
  <si>
    <t>BDS - 1021/1422</t>
  </si>
  <si>
    <t>BDS - 1022</t>
  </si>
  <si>
    <t>BDS - 1023</t>
  </si>
  <si>
    <t>BDS - 1025/1341</t>
  </si>
  <si>
    <t>BDS - 1026</t>
  </si>
  <si>
    <t>BDS - 1058</t>
  </si>
  <si>
    <t>BDS - 1049</t>
  </si>
  <si>
    <t>BDS - 1070</t>
  </si>
  <si>
    <t>BDS - 1029</t>
  </si>
  <si>
    <t>BDS - 1031</t>
  </si>
  <si>
    <t>BDS - 1033/1299</t>
  </si>
  <si>
    <t>BDS - 1039/1557</t>
  </si>
  <si>
    <t>BDS - 1047</t>
  </si>
  <si>
    <t>BDS - 1052/1090</t>
  </si>
  <si>
    <t>BDS - 1057</t>
  </si>
  <si>
    <t>BDS - 1063</t>
  </si>
  <si>
    <t>BDS - 1073</t>
  </si>
  <si>
    <t>BDS - 1032/1475</t>
  </si>
  <si>
    <t>BDS - 1034</t>
  </si>
  <si>
    <t>BDS - 1036</t>
  </si>
  <si>
    <t>BDS - 1037</t>
  </si>
  <si>
    <t>BDS - 1038</t>
  </si>
  <si>
    <t>BDD - 116/1040</t>
  </si>
  <si>
    <t>BDS - 1041</t>
  </si>
  <si>
    <t>BDS - 1042</t>
  </si>
  <si>
    <t>BDS - 1045</t>
  </si>
  <si>
    <t>BDS - 1046</t>
  </si>
  <si>
    <t>BDS - 1048</t>
  </si>
  <si>
    <t>BDS - 1050</t>
  </si>
  <si>
    <t>BDS - 1051</t>
  </si>
  <si>
    <t>BDS - 1053</t>
  </si>
  <si>
    <t>BDS - 1054</t>
  </si>
  <si>
    <t>BDS - 1055</t>
  </si>
  <si>
    <t>BDS - 1056</t>
  </si>
  <si>
    <t>BDS - 1059</t>
  </si>
  <si>
    <t>BDS - 1060</t>
  </si>
  <si>
    <t>BDD - 581/106</t>
  </si>
  <si>
    <t>BDS - 1062</t>
  </si>
  <si>
    <t>BDS - 1064</t>
  </si>
  <si>
    <t>BDS - 1065/1451</t>
  </si>
  <si>
    <t>BDS - 1066/1546</t>
  </si>
  <si>
    <t>BDS - 1067</t>
  </si>
  <si>
    <t>BDD - 367/106</t>
  </si>
  <si>
    <t>BDS - 1071</t>
  </si>
  <si>
    <t>BDS - 1072</t>
  </si>
  <si>
    <t>BDS - 1074</t>
  </si>
  <si>
    <t>BDS - 1075/1111</t>
  </si>
  <si>
    <t>BDD - 402/107</t>
  </si>
  <si>
    <t>BDS - 1078</t>
  </si>
  <si>
    <t>BDS - 1079</t>
  </si>
  <si>
    <t>BDS - 840/108</t>
  </si>
  <si>
    <t>BDS - 1069</t>
  </si>
  <si>
    <t>BDS - 1098/1103</t>
  </si>
  <si>
    <t>BDS - 1100/1104</t>
  </si>
  <si>
    <t>BDS - 1145</t>
  </si>
  <si>
    <t>BDS - 1081</t>
  </si>
  <si>
    <t>BDS - 820/108</t>
  </si>
  <si>
    <t>BDS - 1083</t>
  </si>
  <si>
    <t>BDS - 1084</t>
  </si>
  <si>
    <t>BDS - 1085</t>
  </si>
  <si>
    <t>BDD - 259/668/1086</t>
  </si>
  <si>
    <t>BDS - 1087</t>
  </si>
  <si>
    <t>BDS - 1088</t>
  </si>
  <si>
    <t>BDS - 1089</t>
  </si>
  <si>
    <t>BDS -  1091</t>
  </si>
  <si>
    <t>BDS - 1092</t>
  </si>
  <si>
    <t>BDS - 1095</t>
  </si>
  <si>
    <t>BDS - 1096</t>
  </si>
  <si>
    <t>BDS - 1097</t>
  </si>
  <si>
    <t>BDS - 1099</t>
  </si>
  <si>
    <t>BDS - 1101</t>
  </si>
  <si>
    <t xml:space="preserve">BDS - 1102 </t>
  </si>
  <si>
    <t>BDS - 1106</t>
  </si>
  <si>
    <t>BDS - 1108</t>
  </si>
  <si>
    <t>BDS - 1109</t>
  </si>
  <si>
    <t>BDS - 1110</t>
  </si>
  <si>
    <t>BDS - 1112/1321</t>
  </si>
  <si>
    <t>BDS - 1113</t>
  </si>
  <si>
    <t>BDS - 1114</t>
  </si>
  <si>
    <t>BDS - 1115</t>
  </si>
  <si>
    <t>BDS - 1117</t>
  </si>
  <si>
    <t>BDS - 1118</t>
  </si>
  <si>
    <t>BDS - 1119/1399</t>
  </si>
  <si>
    <t>BDD - 212/1121</t>
  </si>
  <si>
    <t>BDS - 1123/1427</t>
  </si>
  <si>
    <t>BDS - 1124</t>
  </si>
  <si>
    <t>BDS - 1125</t>
  </si>
  <si>
    <t>BDS - 830</t>
  </si>
  <si>
    <t>BDS - 1140</t>
  </si>
  <si>
    <t>BDS - 1120</t>
  </si>
  <si>
    <t>BDS - 1126</t>
  </si>
  <si>
    <t>BDS - 1127</t>
  </si>
  <si>
    <t>BDS - 1128</t>
  </si>
  <si>
    <t>BDS - 1129</t>
  </si>
  <si>
    <t>BDS - 1130</t>
  </si>
  <si>
    <t>BDS - 1131</t>
  </si>
  <si>
    <t>BDD - 317/113</t>
  </si>
  <si>
    <t>BDS - 1133</t>
  </si>
  <si>
    <t>BDS - 1134/1391</t>
  </si>
  <si>
    <t>BDS - 1135</t>
  </si>
  <si>
    <t>BDS - 1136</t>
  </si>
  <si>
    <t>BDS - 1139/1298/1353</t>
  </si>
  <si>
    <t>BDS - 1141</t>
  </si>
  <si>
    <t>BDS - 1142</t>
  </si>
  <si>
    <t>BDD - 117/1143</t>
  </si>
  <si>
    <t>BDS - 1146</t>
  </si>
  <si>
    <t>BDS - 1147</t>
  </si>
  <si>
    <t>BDS - 1148</t>
  </si>
  <si>
    <t>BDD - 374/114</t>
  </si>
  <si>
    <t>BDS - 1150</t>
  </si>
  <si>
    <t>BDS - 1151</t>
  </si>
  <si>
    <t>BDS - 1152</t>
  </si>
  <si>
    <t>BDS - 1154</t>
  </si>
  <si>
    <t>BDS - 1155</t>
  </si>
  <si>
    <t>BDS - 1156</t>
  </si>
  <si>
    <t>BDD - 242/1157</t>
  </si>
  <si>
    <t>BDS - 1158</t>
  </si>
  <si>
    <t>BDS - 1159</t>
  </si>
  <si>
    <t>BDS - 1160</t>
  </si>
  <si>
    <t>BDS - 1176/1439</t>
  </si>
  <si>
    <t>BDS - 1107</t>
  </si>
  <si>
    <t>BDS - 1201</t>
  </si>
  <si>
    <t>BDS - 1175/1179</t>
  </si>
  <si>
    <t>BDD - 115/1174</t>
  </si>
  <si>
    <t>BDS - 1180</t>
  </si>
  <si>
    <t>BDS - 1192</t>
  </si>
  <si>
    <t>BDS - 1161</t>
  </si>
  <si>
    <t>BDS - 1162</t>
  </si>
  <si>
    <t>BDS - 1163</t>
  </si>
  <si>
    <t>BDS - 1165</t>
  </si>
  <si>
    <t>BDS - 1167</t>
  </si>
  <si>
    <t>BDD - 595/116</t>
  </si>
  <si>
    <t>BDS - 1171</t>
  </si>
  <si>
    <t>BDS - 1173</t>
  </si>
  <si>
    <t>BDS - 1177</t>
  </si>
  <si>
    <t>BDS - 1178</t>
  </si>
  <si>
    <t>BDS - 1181</t>
  </si>
  <si>
    <t>BDS - 1182</t>
  </si>
  <si>
    <t>BDS - 1183</t>
  </si>
  <si>
    <t>BDS - 1185</t>
  </si>
  <si>
    <t>BDS - 1186</t>
  </si>
  <si>
    <t>BDD - 344/118</t>
  </si>
  <si>
    <t>BDS - 1188</t>
  </si>
  <si>
    <t>BDS - 1189</t>
  </si>
  <si>
    <t>BDS - 1190/1385</t>
  </si>
  <si>
    <t>BDS - 1193</t>
  </si>
  <si>
    <t>BDS - 1205</t>
  </si>
  <si>
    <t>BDS - 1194</t>
  </si>
  <si>
    <t>BDD - 440/541</t>
  </si>
  <si>
    <t>BDS - 1196</t>
  </si>
  <si>
    <t>BDS - 1198</t>
  </si>
  <si>
    <t>BDS - 1199</t>
  </si>
  <si>
    <t>BDS - 1200</t>
  </si>
  <si>
    <t>BDD - 571/120</t>
  </si>
  <si>
    <t>BDS - 1203</t>
  </si>
  <si>
    <t>BDD - 606/120</t>
  </si>
  <si>
    <t>BDS - 1206</t>
  </si>
  <si>
    <t>BDS - 1207</t>
  </si>
  <si>
    <t>BDS - 1164</t>
  </si>
  <si>
    <t>BDS - 1169</t>
  </si>
  <si>
    <t>BDS - 1170</t>
  </si>
  <si>
    <t>BDD - 504/121</t>
  </si>
  <si>
    <t>BDS - 1219</t>
  </si>
  <si>
    <t>BDS - 1209/1413</t>
  </si>
  <si>
    <t>BDS - 1212</t>
  </si>
  <si>
    <t>BDS - 1213</t>
  </si>
  <si>
    <t>BDS - 1215</t>
  </si>
  <si>
    <t>BDS - 1216</t>
  </si>
  <si>
    <t>BDS - 1220</t>
  </si>
  <si>
    <t>BDS - 1222</t>
  </si>
  <si>
    <t>BDS - 1227</t>
  </si>
  <si>
    <t>BDS - 1233</t>
  </si>
  <si>
    <t>BDS - 1253</t>
  </si>
  <si>
    <t>BDS - 1223</t>
  </si>
  <si>
    <t>BDS - 1224</t>
  </si>
  <si>
    <t>BDS - 1225</t>
  </si>
  <si>
    <t xml:space="preserve">BDS - 1226 </t>
  </si>
  <si>
    <t>BDS - 1228</t>
  </si>
  <si>
    <t>BDS - 1229</t>
  </si>
  <si>
    <t>BDD - 639/123</t>
  </si>
  <si>
    <t>BDS - 1234</t>
  </si>
  <si>
    <t>BDS - 1235/1376</t>
  </si>
  <si>
    <t>BDS - 1236</t>
  </si>
  <si>
    <t>BDS - 1237/1357</t>
  </si>
  <si>
    <t>BDS - 1238</t>
  </si>
  <si>
    <t>BDS - 1239</t>
  </si>
  <si>
    <t>BDS - 1240</t>
  </si>
  <si>
    <t>BDS - 1241</t>
  </si>
  <si>
    <t>BDS - 1242/1562</t>
  </si>
  <si>
    <t>BDS - 1243</t>
  </si>
  <si>
    <t>BDS - 1244</t>
  </si>
  <si>
    <t>BDS - 1245</t>
  </si>
  <si>
    <t>BDS - 1246</t>
  </si>
  <si>
    <t>BDD - 438/124</t>
  </si>
  <si>
    <t>BDS - 1248</t>
  </si>
  <si>
    <t>BDS - 1249</t>
  </si>
  <si>
    <t>BDS - 1250</t>
  </si>
  <si>
    <t>BDS - 1251</t>
  </si>
  <si>
    <t>BDS - 1254</t>
  </si>
  <si>
    <t>BDS - 1257</t>
  </si>
  <si>
    <t>BDS - 1258</t>
  </si>
  <si>
    <t>BDS - 1259/1538</t>
  </si>
  <si>
    <t>BDS - 1260</t>
  </si>
  <si>
    <t>BDS - 1261</t>
  </si>
  <si>
    <t>BDS - 1262</t>
  </si>
  <si>
    <t>BDS - 1263</t>
  </si>
  <si>
    <t>BDS - 1264</t>
  </si>
  <si>
    <t>BDS - 1265</t>
  </si>
  <si>
    <t>BDS - 1266</t>
  </si>
  <si>
    <t>BDS - 1268</t>
  </si>
  <si>
    <t>BDS - 1270/1308/1430</t>
  </si>
  <si>
    <t>BDS - 1271/1307</t>
  </si>
  <si>
    <t>BDS - 1272</t>
  </si>
  <si>
    <t>BDS - 1273</t>
  </si>
  <si>
    <t>BDS - 1276</t>
  </si>
  <si>
    <t>BDS - 1277/1280</t>
  </si>
  <si>
    <t>BDS - 1278</t>
  </si>
  <si>
    <t>BDS - 1279</t>
  </si>
  <si>
    <t>BDS - 1281</t>
  </si>
  <si>
    <t>BDS - 1282</t>
  </si>
  <si>
    <t>BDS - 1283</t>
  </si>
  <si>
    <t>BDS - 1284</t>
  </si>
  <si>
    <t>BDS - 1302</t>
  </si>
  <si>
    <t>BDS - 1285/1486</t>
  </si>
  <si>
    <t>BDS - 1286</t>
  </si>
  <si>
    <t>BDS - 1287</t>
  </si>
  <si>
    <t>BDS - 1289/1423</t>
  </si>
  <si>
    <t>BDS - 1290</t>
  </si>
  <si>
    <t>BDS - 1291</t>
  </si>
  <si>
    <t>BDS - 1292</t>
  </si>
  <si>
    <t>BDS - 1297</t>
  </si>
  <si>
    <t>BDS - 1300</t>
  </si>
  <si>
    <t>BDS - 1301</t>
  </si>
  <si>
    <t>BDS - 1303</t>
  </si>
  <si>
    <t>BDS - 1304</t>
  </si>
  <si>
    <t>BDS - 1305</t>
  </si>
  <si>
    <t>BDS - 1306</t>
  </si>
  <si>
    <t>BDS - 1309</t>
  </si>
  <si>
    <t>BDD - 267/1310</t>
  </si>
  <si>
    <t>BDS - 1311</t>
  </si>
  <si>
    <t>BDS - 1312</t>
  </si>
  <si>
    <t>BDD - 284/470/1313</t>
  </si>
  <si>
    <t>BDS - 1314</t>
  </si>
  <si>
    <t>BDS - 1316</t>
  </si>
  <si>
    <t>BDS - 1325</t>
  </si>
  <si>
    <t>BDS - 1337</t>
  </si>
  <si>
    <t>BDS - 1340</t>
  </si>
  <si>
    <t>BDS - 1315</t>
  </si>
  <si>
    <t>BDS - 1318</t>
  </si>
  <si>
    <t>BDS - 1319</t>
  </si>
  <si>
    <t>BDS - 1320</t>
  </si>
  <si>
    <t>BDS - 1323/1527</t>
  </si>
  <si>
    <t>BDS - 1324</t>
  </si>
  <si>
    <t>BDS - 1326</t>
  </si>
  <si>
    <t>BDS - 1327</t>
  </si>
  <si>
    <t>BDS - 1328</t>
  </si>
  <si>
    <t>BDS - 1329</t>
  </si>
  <si>
    <t xml:space="preserve">BDS - 1330 </t>
  </si>
  <si>
    <t>BDS - 1331</t>
  </si>
  <si>
    <t>BDS - 1332/1333</t>
  </si>
  <si>
    <t>BDS - 1334</t>
  </si>
  <si>
    <t>BDS - 1335</t>
  </si>
  <si>
    <t>BDD - 225/1338</t>
  </si>
  <si>
    <t>BDS - 1339</t>
  </si>
  <si>
    <t>BDS - 1342</t>
  </si>
  <si>
    <t>BDS - 1343</t>
  </si>
  <si>
    <t>BDS - 1344</t>
  </si>
  <si>
    <t>BDS - 1350</t>
  </si>
  <si>
    <t>BDS - 1352</t>
  </si>
  <si>
    <t>BDS - 1093</t>
  </si>
  <si>
    <t>BDS - 1369/1484</t>
  </si>
  <si>
    <t>BDS - 1348/1367</t>
  </si>
  <si>
    <t>BDS - 1345</t>
  </si>
  <si>
    <t>BDS - 1346</t>
  </si>
  <si>
    <t>BDS - 1347</t>
  </si>
  <si>
    <t>BDS - 1351</t>
  </si>
  <si>
    <t>BDS - 1354</t>
  </si>
  <si>
    <t>BDS - 1355</t>
  </si>
  <si>
    <t>BDS - 1356</t>
  </si>
  <si>
    <t>BDS - 1358</t>
  </si>
  <si>
    <t>BDS - 1360</t>
  </si>
  <si>
    <t>BDS - 1361</t>
  </si>
  <si>
    <t>BDS - 1362</t>
  </si>
  <si>
    <t>BDS - 1364</t>
  </si>
  <si>
    <t>BDS - 1365/1558</t>
  </si>
  <si>
    <t>BDS - 1366</t>
  </si>
  <si>
    <t>BDS - 1368/1434</t>
  </si>
  <si>
    <t>BDS - 1380</t>
  </si>
  <si>
    <t>BDS - 1370</t>
  </si>
  <si>
    <t>BDS - 1371</t>
  </si>
  <si>
    <t>BDS - 1373</t>
  </si>
  <si>
    <t>BDS - 1374</t>
  </si>
  <si>
    <t>BDS - 1375</t>
  </si>
  <si>
    <t>BDS - 1377</t>
  </si>
  <si>
    <t>BDS - 1379/1560</t>
  </si>
  <si>
    <t>BDS - 1381/1551</t>
  </si>
  <si>
    <t>BDS - 1382</t>
  </si>
  <si>
    <t>BDS - 864/138</t>
  </si>
  <si>
    <t>BDS - 1295</t>
  </si>
  <si>
    <t>BDS - 1431</t>
  </si>
  <si>
    <t>BDS - 1455</t>
  </si>
  <si>
    <t>BDS - 1269</t>
  </si>
  <si>
    <t>BDS - 1372</t>
  </si>
  <si>
    <t>BDS - 1386</t>
  </si>
  <si>
    <t>BDS - 1388</t>
  </si>
  <si>
    <t>BDS - 1389</t>
  </si>
  <si>
    <t>BDS - 1390</t>
  </si>
  <si>
    <t>BDS - 1392</t>
  </si>
  <si>
    <t>BDS - 1393</t>
  </si>
  <si>
    <t>BDS - 1395</t>
  </si>
  <si>
    <t>BDS - 1396</t>
  </si>
  <si>
    <t>BDS - 1398</t>
  </si>
  <si>
    <t>BDS - 1400</t>
  </si>
  <si>
    <t>BDS - 1401</t>
  </si>
  <si>
    <t>BDD - 540/140</t>
  </si>
  <si>
    <t>BDS - 1403</t>
  </si>
  <si>
    <t>BDS - 1404</t>
  </si>
  <si>
    <t>BDS - 1405</t>
  </si>
  <si>
    <t>BDS - 1406</t>
  </si>
  <si>
    <t>BDS - 1407</t>
  </si>
  <si>
    <t>BDS - 1409</t>
  </si>
  <si>
    <t>BDS - 1419</t>
  </si>
  <si>
    <t>BDS - 1420</t>
  </si>
  <si>
    <t>BDS - 1421</t>
  </si>
  <si>
    <t>BDS - 1424</t>
  </si>
  <si>
    <t>BDS - 1425/1440</t>
  </si>
  <si>
    <t>BDS - 1426</t>
  </si>
  <si>
    <t>BDS - 1432</t>
  </si>
  <si>
    <t>BDS - 1433</t>
  </si>
  <si>
    <t>BDS - 1435</t>
  </si>
  <si>
    <t>BDS - 1436/1534</t>
  </si>
  <si>
    <t>BDS - 1437</t>
  </si>
  <si>
    <t>BDS - 1438</t>
  </si>
  <si>
    <t>BDS - 1441</t>
  </si>
  <si>
    <t>BDS - 1442</t>
  </si>
  <si>
    <t>BDS - 1444/1586</t>
  </si>
  <si>
    <t>BDS - 1447</t>
  </si>
  <si>
    <t>BDS - 1448</t>
  </si>
  <si>
    <t>BDS - 1450</t>
  </si>
  <si>
    <t>BDS - 815/141</t>
  </si>
  <si>
    <t>BDS - 1411</t>
  </si>
  <si>
    <t>BDS - 1412</t>
  </si>
  <si>
    <t>BDS - 1414</t>
  </si>
  <si>
    <t>BDS - 1415</t>
  </si>
  <si>
    <t>BDS - 1416</t>
  </si>
  <si>
    <t>BDD - 189/281/1417</t>
  </si>
  <si>
    <t>BDS - 1418</t>
  </si>
  <si>
    <t>BDD - 546</t>
  </si>
  <si>
    <t>BDS - 1449</t>
  </si>
  <si>
    <t>BDS - 1452</t>
  </si>
  <si>
    <t>BDD - 448/145</t>
  </si>
  <si>
    <t>BDS - 1454/1568</t>
  </si>
  <si>
    <t>BDS - 1458</t>
  </si>
  <si>
    <t>BDS - 1459</t>
  </si>
  <si>
    <t>BDS - 1461</t>
  </si>
  <si>
    <t>BDD - 612/146</t>
  </si>
  <si>
    <t>BDS - 1464</t>
  </si>
  <si>
    <t>BDS - 1465</t>
  </si>
  <si>
    <t>BDS - 1476</t>
  </si>
  <si>
    <t>BDS - 1477</t>
  </si>
  <si>
    <t>BDS - 1467</t>
  </si>
  <si>
    <t>BDS - 1468</t>
  </si>
  <si>
    <t>BDS - 1469</t>
  </si>
  <si>
    <t>BDS - 1471</t>
  </si>
  <si>
    <t>BDS - 1472</t>
  </si>
  <si>
    <t>BDS - 1473</t>
  </si>
  <si>
    <t>BDS - 1474</t>
  </si>
  <si>
    <t>BDS - 1479</t>
  </si>
  <si>
    <t>BDS - 1480</t>
  </si>
  <si>
    <t>BDS - 1481</t>
  </si>
  <si>
    <t>BDS - 1482</t>
  </si>
  <si>
    <t>BDS - 1483</t>
  </si>
  <si>
    <t>BDD - 373/148</t>
  </si>
  <si>
    <t>BDS - 1487</t>
  </si>
  <si>
    <t>BDS - 868/149</t>
  </si>
  <si>
    <t>BDS - 1491/1494</t>
  </si>
  <si>
    <t>BDS - 1492</t>
  </si>
  <si>
    <t>BDS - 1495</t>
  </si>
  <si>
    <t>BDS - 1496</t>
  </si>
  <si>
    <t>BDS - 1497</t>
  </si>
  <si>
    <t>BDS - 1498</t>
  </si>
  <si>
    <t>BDS - 1499</t>
  </si>
  <si>
    <t>BDS - 1522</t>
  </si>
  <si>
    <t xml:space="preserve">BDS - 1503 </t>
  </si>
  <si>
    <t>BDS - 1504</t>
  </si>
  <si>
    <t>BDS - 1505</t>
  </si>
  <si>
    <t>BDD - 417/150</t>
  </si>
  <si>
    <t>BDD - 331/151</t>
  </si>
  <si>
    <t>BDS - 1515</t>
  </si>
  <si>
    <t>BDS - 1517</t>
  </si>
  <si>
    <t>BDS - 1523</t>
  </si>
  <si>
    <t>BDS - 1541/1543</t>
  </si>
  <si>
    <t>BDS - 1542</t>
  </si>
  <si>
    <t>BDS - 1548</t>
  </si>
  <si>
    <t>BDD - 517/519</t>
  </si>
  <si>
    <t>BDS - 1556</t>
  </si>
  <si>
    <t>BDS - 1501/1511</t>
  </si>
  <si>
    <t xml:space="preserve">BDS - 1502 </t>
  </si>
  <si>
    <t>BDS - 1506</t>
  </si>
  <si>
    <t>BDS - 1508</t>
  </si>
  <si>
    <t>BDS - 1512</t>
  </si>
  <si>
    <t>BDS - 1513</t>
  </si>
  <si>
    <t>BDS - 1516</t>
  </si>
  <si>
    <t>BDS - 1518</t>
  </si>
  <si>
    <t>BDD - 515/151</t>
  </si>
  <si>
    <t>BDS - 1520</t>
  </si>
  <si>
    <t>BDS - 1521</t>
  </si>
  <si>
    <t>BDS - 1544</t>
  </si>
  <si>
    <t>BDS - 1545</t>
  </si>
  <si>
    <t>BDS - 1549</t>
  </si>
  <si>
    <t>BDS - 1550</t>
  </si>
  <si>
    <t>BDD - 556/1552</t>
  </si>
  <si>
    <t>BDS - 1555</t>
  </si>
  <si>
    <t>BDS - 1559</t>
  </si>
  <si>
    <t>BDD - 575/822</t>
  </si>
  <si>
    <t>MP</t>
  </si>
  <si>
    <t>VENTA TOTAL</t>
  </si>
  <si>
    <t>COSTO TOTAL</t>
  </si>
  <si>
    <t>TN</t>
  </si>
  <si>
    <t>TN - COSTO</t>
  </si>
  <si>
    <t>COSTO -15 Y 10</t>
  </si>
  <si>
    <t xml:space="preserve">YUTES A BDS </t>
  </si>
  <si>
    <t>COSTO DOLCE</t>
  </si>
  <si>
    <t>COSTO PRE 15 Y 10</t>
  </si>
  <si>
    <t>DIFERENCIA A FAVOR</t>
  </si>
  <si>
    <t>SE DESCUENTA EN DICIEMBRE</t>
  </si>
  <si>
    <t>SE INCLUYE EN 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</si>
</sst>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,##0.00"/>
  </numFmts>
  <fonts count="15" x14ac:knownFonts="1">
    <font>
      <sz val="11"/>
      <color theme="1"/>
      <name val="Arial"/>
    </font>
    <font>
      <b/>
      <i/>
      <u/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u/>
      <sz val="11"/>
      <color theme="1"/>
      <name val="Calibri"/>
      <family val="2"/>
    </font>
    <font>
      <b/>
      <i/>
      <u/>
      <sz val="11"/>
      <color theme="1"/>
      <name val="Calibri"/>
      <family val="2"/>
    </font>
    <font>
      <b/>
      <i/>
      <u/>
      <sz val="11"/>
      <color theme="1"/>
      <name val="Calibri"/>
      <family val="2"/>
    </font>
    <font>
      <b/>
      <i/>
      <u/>
      <sz val="11"/>
      <color theme="1"/>
      <name val="Calibri"/>
      <family val="2"/>
    </font>
    <font>
      <b/>
      <i/>
      <u/>
      <sz val="11"/>
      <color theme="1"/>
      <name val="Arial"/>
      <family val="2"/>
    </font>
    <font>
      <b/>
      <i/>
      <u/>
      <sz val="11"/>
      <color theme="1"/>
      <name val="Calibri"/>
      <family val="2"/>
    </font>
    <font>
      <b/>
      <i/>
      <u/>
      <sz val="13"/>
      <color theme="1"/>
      <name val="Calibri"/>
      <family val="2"/>
    </font>
    <font>
      <sz val="13"/>
      <color theme="1"/>
      <name val="Arial"/>
      <family val="2"/>
    </font>
    <font>
      <sz val="13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/>
      </patternFill>
    </fill>
    <fill>
      <patternFill patternType="solid">
        <fgColor theme="2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rgb="FF8DB3E2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1" xfId="0" applyFont="1" applyBorder="1"/>
    <xf numFmtId="0" fontId="3" fillId="3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/>
    <xf numFmtId="164" fontId="4" fillId="0" borderId="1" xfId="0" applyNumberFormat="1" applyFont="1" applyBorder="1"/>
    <xf numFmtId="164" fontId="4" fillId="2" borderId="1" xfId="0" applyNumberFormat="1" applyFont="1" applyFill="1" applyBorder="1"/>
    <xf numFmtId="164" fontId="4" fillId="3" borderId="1" xfId="0" applyNumberFormat="1" applyFont="1" applyFill="1" applyBorder="1"/>
    <xf numFmtId="0" fontId="4" fillId="2" borderId="1" xfId="0" applyFont="1" applyFill="1" applyBorder="1"/>
    <xf numFmtId="4" fontId="4" fillId="0" borderId="1" xfId="0" applyNumberFormat="1" applyFont="1" applyBorder="1"/>
    <xf numFmtId="0" fontId="4" fillId="4" borderId="1" xfId="0" applyFont="1" applyFill="1" applyBorder="1"/>
    <xf numFmtId="14" fontId="4" fillId="4" borderId="1" xfId="0" applyNumberFormat="1" applyFont="1" applyFill="1" applyBorder="1"/>
    <xf numFmtId="164" fontId="5" fillId="0" borderId="1" xfId="0" applyNumberFormat="1" applyFont="1" applyBorder="1" applyAlignment="1"/>
    <xf numFmtId="164" fontId="5" fillId="0" borderId="1" xfId="0" applyNumberFormat="1" applyFont="1" applyBorder="1"/>
    <xf numFmtId="0" fontId="4" fillId="5" borderId="1" xfId="0" applyFont="1" applyFill="1" applyBorder="1"/>
    <xf numFmtId="14" fontId="4" fillId="5" borderId="1" xfId="0" applyNumberFormat="1" applyFont="1" applyFill="1" applyBorder="1"/>
    <xf numFmtId="164" fontId="4" fillId="5" borderId="1" xfId="0" applyNumberFormat="1" applyFont="1" applyFill="1" applyBorder="1"/>
    <xf numFmtId="0" fontId="7" fillId="0" borderId="1" xfId="0" applyFont="1" applyBorder="1"/>
    <xf numFmtId="0" fontId="8" fillId="2" borderId="1" xfId="0" applyFont="1" applyFill="1" applyBorder="1"/>
    <xf numFmtId="0" fontId="9" fillId="3" borderId="1" xfId="0" applyFont="1" applyFill="1" applyBorder="1"/>
    <xf numFmtId="0" fontId="0" fillId="0" borderId="3" xfId="0" applyFont="1" applyBorder="1" applyAlignment="1"/>
    <xf numFmtId="0" fontId="4" fillId="0" borderId="1" xfId="0" applyNumberFormat="1" applyFont="1" applyBorder="1"/>
    <xf numFmtId="0" fontId="0" fillId="0" borderId="1" xfId="0" applyFont="1" applyBorder="1" applyAlignment="1"/>
    <xf numFmtId="0" fontId="1" fillId="0" borderId="3" xfId="0" applyFont="1" applyBorder="1"/>
    <xf numFmtId="0" fontId="4" fillId="6" borderId="1" xfId="0" applyNumberFormat="1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6" borderId="1" xfId="0" applyNumberFormat="1" applyFont="1" applyFill="1" applyBorder="1" applyAlignment="1">
      <alignment horizontal="right"/>
    </xf>
    <xf numFmtId="0" fontId="0" fillId="11" borderId="3" xfId="0" applyFont="1" applyFill="1" applyBorder="1" applyAlignment="1"/>
    <xf numFmtId="0" fontId="4" fillId="11" borderId="1" xfId="0" applyFont="1" applyFill="1" applyBorder="1"/>
    <xf numFmtId="164" fontId="4" fillId="9" borderId="1" xfId="0" applyNumberFormat="1" applyFont="1" applyFill="1" applyBorder="1"/>
    <xf numFmtId="0" fontId="1" fillId="2" borderId="2" xfId="0" applyFont="1" applyFill="1" applyBorder="1"/>
    <xf numFmtId="164" fontId="4" fillId="6" borderId="1" xfId="0" applyNumberFormat="1" applyFont="1" applyFill="1" applyBorder="1"/>
    <xf numFmtId="14" fontId="4" fillId="8" borderId="1" xfId="0" applyNumberFormat="1" applyFont="1" applyFill="1" applyBorder="1"/>
    <xf numFmtId="164" fontId="4" fillId="8" borderId="1" xfId="0" applyNumberFormat="1" applyFont="1" applyFill="1" applyBorder="1"/>
    <xf numFmtId="164" fontId="5" fillId="8" borderId="1" xfId="0" applyNumberFormat="1" applyFont="1" applyFill="1" applyBorder="1" applyAlignment="1"/>
    <xf numFmtId="0" fontId="4" fillId="12" borderId="1" xfId="0" applyFont="1" applyFill="1" applyBorder="1"/>
    <xf numFmtId="14" fontId="4" fillId="12" borderId="1" xfId="0" applyNumberFormat="1" applyFont="1" applyFill="1" applyBorder="1"/>
    <xf numFmtId="0" fontId="4" fillId="13" borderId="1" xfId="0" applyFont="1" applyFill="1" applyBorder="1"/>
    <xf numFmtId="0" fontId="4" fillId="13" borderId="1" xfId="0" applyNumberFormat="1" applyFont="1" applyFill="1" applyBorder="1"/>
    <xf numFmtId="164" fontId="4" fillId="13" borderId="1" xfId="0" applyNumberFormat="1" applyFont="1" applyFill="1" applyBorder="1"/>
    <xf numFmtId="164" fontId="5" fillId="13" borderId="1" xfId="0" applyNumberFormat="1" applyFont="1" applyFill="1" applyBorder="1" applyAlignment="1"/>
    <xf numFmtId="14" fontId="4" fillId="13" borderId="1" xfId="0" applyNumberFormat="1" applyFont="1" applyFill="1" applyBorder="1"/>
    <xf numFmtId="164" fontId="4" fillId="12" borderId="1" xfId="0" applyNumberFormat="1" applyFont="1" applyFill="1" applyBorder="1"/>
    <xf numFmtId="164" fontId="5" fillId="12" borderId="1" xfId="0" applyNumberFormat="1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10" borderId="6" xfId="0" applyFont="1" applyFill="1" applyBorder="1" applyAlignment="1"/>
    <xf numFmtId="0" fontId="0" fillId="11" borderId="6" xfId="0" applyFont="1" applyFill="1" applyBorder="1" applyAlignment="1"/>
    <xf numFmtId="4" fontId="4" fillId="0" borderId="3" xfId="0" applyNumberFormat="1" applyFont="1" applyBorder="1"/>
    <xf numFmtId="4" fontId="4" fillId="10" borderId="3" xfId="0" applyNumberFormat="1" applyFont="1" applyFill="1" applyBorder="1"/>
    <xf numFmtId="4" fontId="4" fillId="11" borderId="3" xfId="0" applyNumberFormat="1" applyFont="1" applyFill="1" applyBorder="1"/>
    <xf numFmtId="0" fontId="10" fillId="0" borderId="3" xfId="0" applyFont="1" applyBorder="1"/>
    <xf numFmtId="4" fontId="0" fillId="0" borderId="1" xfId="0" applyNumberFormat="1" applyFont="1" applyBorder="1" applyAlignment="1"/>
    <xf numFmtId="4" fontId="0" fillId="11" borderId="1" xfId="0" applyNumberFormat="1" applyFont="1" applyFill="1" applyBorder="1" applyAlignment="1"/>
    <xf numFmtId="0" fontId="2" fillId="2" borderId="7" xfId="0" applyFont="1" applyFill="1" applyBorder="1"/>
    <xf numFmtId="164" fontId="4" fillId="2" borderId="3" xfId="0" applyNumberFormat="1" applyFont="1" applyFill="1" applyBorder="1"/>
    <xf numFmtId="164" fontId="6" fillId="2" borderId="3" xfId="0" applyNumberFormat="1" applyFont="1" applyFill="1" applyBorder="1"/>
    <xf numFmtId="164" fontId="4" fillId="3" borderId="4" xfId="0" applyNumberFormat="1" applyFont="1" applyFill="1" applyBorder="1"/>
    <xf numFmtId="4" fontId="4" fillId="0" borderId="8" xfId="0" applyNumberFormat="1" applyFont="1" applyBorder="1"/>
    <xf numFmtId="0" fontId="0" fillId="0" borderId="9" xfId="0" applyFont="1" applyBorder="1" applyAlignment="1"/>
    <xf numFmtId="4" fontId="0" fillId="0" borderId="8" xfId="0" applyNumberFormat="1" applyFont="1" applyBorder="1" applyAlignment="1"/>
    <xf numFmtId="0" fontId="0" fillId="0" borderId="8" xfId="0" applyFont="1" applyBorder="1" applyAlignment="1"/>
    <xf numFmtId="0" fontId="0" fillId="13" borderId="3" xfId="0" applyFont="1" applyFill="1" applyBorder="1" applyAlignment="1"/>
    <xf numFmtId="4" fontId="0" fillId="13" borderId="3" xfId="0" applyNumberFormat="1" applyFont="1" applyFill="1" applyBorder="1" applyAlignment="1"/>
    <xf numFmtId="0" fontId="13" fillId="13" borderId="3" xfId="0" applyFont="1" applyFill="1" applyBorder="1" applyAlignment="1"/>
    <xf numFmtId="4" fontId="13" fillId="13" borderId="3" xfId="0" applyNumberFormat="1" applyFont="1" applyFill="1" applyBorder="1" applyAlignment="1"/>
    <xf numFmtId="0" fontId="14" fillId="0" borderId="1" xfId="0" applyFont="1" applyBorder="1"/>
    <xf numFmtId="0" fontId="14" fillId="2" borderId="3" xfId="0" applyFont="1" applyFill="1" applyBorder="1"/>
    <xf numFmtId="164" fontId="14" fillId="3" borderId="4" xfId="0" applyNumberFormat="1" applyFont="1" applyFill="1" applyBorder="1"/>
    <xf numFmtId="4" fontId="4" fillId="6" borderId="3" xfId="0" applyNumberFormat="1" applyFont="1" applyFill="1" applyBorder="1"/>
    <xf numFmtId="0" fontId="0" fillId="6" borderId="6" xfId="0" applyFont="1" applyFill="1" applyBorder="1" applyAlignment="1"/>
    <xf numFmtId="0" fontId="2" fillId="15" borderId="1" xfId="0" applyFont="1" applyFill="1" applyBorder="1"/>
    <xf numFmtId="0" fontId="4" fillId="15" borderId="1" xfId="0" applyFont="1" applyFill="1" applyBorder="1"/>
    <xf numFmtId="0" fontId="11" fillId="15" borderId="7" xfId="0" applyFont="1" applyFill="1" applyBorder="1"/>
    <xf numFmtId="4" fontId="4" fillId="15" borderId="3" xfId="0" applyNumberFormat="1" applyFont="1" applyFill="1" applyBorder="1"/>
    <xf numFmtId="164" fontId="12" fillId="15" borderId="3" xfId="0" applyNumberFormat="1" applyFont="1" applyFill="1" applyBorder="1"/>
    <xf numFmtId="164" fontId="4" fillId="15" borderId="4" xfId="0" applyNumberFormat="1" applyFont="1" applyFill="1" applyBorder="1"/>
    <xf numFmtId="164" fontId="6" fillId="15" borderId="4" xfId="0" applyNumberFormat="1" applyFont="1" applyFill="1" applyBorder="1"/>
    <xf numFmtId="164" fontId="12" fillId="15" borderId="4" xfId="0" applyNumberFormat="1" applyFont="1" applyFill="1" applyBorder="1"/>
    <xf numFmtId="0" fontId="1" fillId="15" borderId="1" xfId="0" applyFont="1" applyFill="1" applyBorder="1"/>
    <xf numFmtId="164" fontId="4" fillId="15" borderId="1" xfId="0" applyNumberFormat="1" applyFont="1" applyFill="1" applyBorder="1"/>
    <xf numFmtId="164" fontId="6" fillId="15" borderId="1" xfId="0" applyNumberFormat="1" applyFont="1" applyFill="1" applyBorder="1"/>
    <xf numFmtId="164" fontId="12" fillId="15" borderId="1" xfId="0" applyNumberFormat="1" applyFont="1" applyFill="1" applyBorder="1"/>
    <xf numFmtId="0" fontId="0" fillId="0" borderId="0" xfId="0" applyFont="1" applyFill="1" applyAlignment="1"/>
    <xf numFmtId="0" fontId="4" fillId="0" borderId="1" xfId="0" applyFont="1" applyFill="1" applyBorder="1"/>
    <xf numFmtId="14" fontId="4" fillId="0" borderId="1" xfId="0" applyNumberFormat="1" applyFont="1" applyFill="1" applyBorder="1"/>
    <xf numFmtId="0" fontId="4" fillId="0" borderId="1" xfId="0" applyNumberFormat="1" applyFont="1" applyFill="1" applyBorder="1"/>
    <xf numFmtId="164" fontId="4" fillId="0" borderId="1" xfId="0" applyNumberFormat="1" applyFont="1" applyFill="1" applyBorder="1"/>
    <xf numFmtId="164" fontId="4" fillId="0" borderId="3" xfId="0" applyNumberFormat="1" applyFont="1" applyFill="1" applyBorder="1"/>
    <xf numFmtId="4" fontId="4" fillId="0" borderId="6" xfId="0" applyNumberFormat="1" applyFont="1" applyFill="1" applyBorder="1"/>
    <xf numFmtId="4" fontId="4" fillId="0" borderId="3" xfId="0" applyNumberFormat="1" applyFont="1" applyFill="1" applyBorder="1"/>
    <xf numFmtId="0" fontId="0" fillId="0" borderId="6" xfId="0" applyFont="1" applyFill="1" applyBorder="1" applyAlignment="1"/>
    <xf numFmtId="4" fontId="0" fillId="0" borderId="1" xfId="0" applyNumberFormat="1" applyFont="1" applyFill="1" applyBorder="1" applyAlignment="1"/>
    <xf numFmtId="0" fontId="0" fillId="0" borderId="3" xfId="0" applyFont="1" applyFill="1" applyBorder="1" applyAlignment="1"/>
    <xf numFmtId="164" fontId="4" fillId="16" borderId="1" xfId="0" applyNumberFormat="1" applyFont="1" applyFill="1" applyBorder="1"/>
    <xf numFmtId="164" fontId="4" fillId="16" borderId="4" xfId="0" applyNumberFormat="1" applyFont="1" applyFill="1" applyBorder="1"/>
    <xf numFmtId="0" fontId="4" fillId="16" borderId="1" xfId="0" applyFont="1" applyFill="1" applyBorder="1"/>
    <xf numFmtId="164" fontId="4" fillId="14" borderId="1" xfId="0" applyNumberFormat="1" applyFont="1" applyFill="1" applyBorder="1"/>
    <xf numFmtId="0" fontId="1" fillId="0" borderId="1" xfId="0" applyFont="1" applyFill="1" applyBorder="1"/>
    <xf numFmtId="164" fontId="6" fillId="0" borderId="5" xfId="0" applyNumberFormat="1" applyFont="1" applyFill="1" applyBorder="1"/>
    <xf numFmtId="164" fontId="4" fillId="0" borderId="5" xfId="0" applyNumberFormat="1" applyFont="1" applyFill="1" applyBorder="1"/>
    <xf numFmtId="0" fontId="14" fillId="0" borderId="5" xfId="0" applyFont="1" applyFill="1" applyBorder="1"/>
    <xf numFmtId="164" fontId="12" fillId="3" borderId="4" xfId="0" applyNumberFormat="1" applyFont="1" applyFill="1" applyBorder="1"/>
    <xf numFmtId="0" fontId="12" fillId="0" borderId="5" xfId="0" applyFont="1" applyFill="1" applyBorder="1"/>
    <xf numFmtId="0" fontId="4" fillId="11" borderId="1" xfId="0" applyNumberFormat="1" applyFont="1" applyFill="1" applyBorder="1"/>
    <xf numFmtId="164" fontId="4" fillId="11" borderId="1" xfId="0" applyNumberFormat="1" applyFont="1" applyFill="1" applyBorder="1"/>
    <xf numFmtId="4" fontId="4" fillId="11" borderId="6" xfId="0" applyNumberFormat="1" applyFont="1" applyFill="1" applyBorder="1"/>
    <xf numFmtId="0" fontId="0" fillId="11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97"/>
  <sheetViews>
    <sheetView tabSelected="1" zoomScale="85" zoomScaleNormal="85" workbookViewId="0">
      <pane ySplit="1" topLeftCell="A1437" activePane="bottomLeft" state="frozen"/>
      <selection activeCell="K1" sqref="K1"/>
      <selection pane="bottomLeft" activeCell="B1444" sqref="B1444"/>
    </sheetView>
  </sheetViews>
  <sheetFormatPr baseColWidth="10" defaultColWidth="12.625" defaultRowHeight="15" customHeight="1" x14ac:dyDescent="0.2"/>
  <cols>
    <col min="1" max="1" width="13.375" style="86" customWidth="1"/>
    <col min="2" max="2" width="25.875" style="86" customWidth="1"/>
    <col min="3" max="3" width="9.625" hidden="1" customWidth="1"/>
    <col min="4" max="4" width="11.375" hidden="1" customWidth="1"/>
    <col min="5" max="5" width="7.625" hidden="1" customWidth="1"/>
    <col min="6" max="6" width="17.75" hidden="1" customWidth="1"/>
    <col min="7" max="7" width="11.875" customWidth="1"/>
    <col min="8" max="8" width="42" customWidth="1"/>
    <col min="9" max="9" width="7.875" customWidth="1"/>
    <col min="10" max="10" width="13.375" customWidth="1"/>
    <col min="11" max="11" width="8" customWidth="1"/>
    <col min="12" max="13" width="8" style="86" customWidth="1"/>
    <col min="14" max="14" width="15.25" style="86" customWidth="1"/>
    <col min="15" max="15" width="15.25" hidden="1" customWidth="1"/>
    <col min="16" max="16" width="15.25" style="86" customWidth="1"/>
    <col min="17" max="17" width="11.25" style="86" customWidth="1"/>
    <col min="18" max="18" width="15.75" style="86" bestFit="1" customWidth="1"/>
    <col min="19" max="19" width="10" style="86" customWidth="1"/>
    <col min="20" max="20" width="12.625" style="86"/>
    <col min="21" max="21" width="16.25" style="86" bestFit="1" customWidth="1"/>
    <col min="22" max="16384" width="12.625" style="86"/>
  </cols>
  <sheetData>
    <row r="1" spans="1:2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2703</v>
      </c>
      <c r="H1" s="1" t="s">
        <v>5</v>
      </c>
      <c r="I1" s="1" t="s">
        <v>7</v>
      </c>
      <c r="J1" s="1" t="s">
        <v>8</v>
      </c>
      <c r="K1" s="1" t="s">
        <v>9</v>
      </c>
      <c r="L1" s="74" t="s">
        <v>10</v>
      </c>
      <c r="M1" s="82" t="s">
        <v>3268</v>
      </c>
      <c r="N1" s="74" t="s">
        <v>11</v>
      </c>
      <c r="O1" s="57"/>
      <c r="P1" s="101" t="s">
        <v>3265</v>
      </c>
      <c r="Q1" s="2" t="s">
        <v>12</v>
      </c>
      <c r="R1" s="74" t="s">
        <v>13</v>
      </c>
      <c r="S1" s="33" t="s">
        <v>3264</v>
      </c>
      <c r="T1" s="54" t="s">
        <v>3266</v>
      </c>
      <c r="U1" s="54" t="s">
        <v>3267</v>
      </c>
      <c r="V1" s="23" t="s">
        <v>3263</v>
      </c>
      <c r="W1" s="23" t="s">
        <v>2704</v>
      </c>
      <c r="X1" s="23" t="s">
        <v>2705</v>
      </c>
      <c r="Y1" s="23" t="s">
        <v>14</v>
      </c>
    </row>
    <row r="2" spans="1:25" customFormat="1" ht="15.75" customHeight="1" x14ac:dyDescent="0.25">
      <c r="A2" s="3" t="s">
        <v>25</v>
      </c>
      <c r="B2" s="3" t="s">
        <v>26</v>
      </c>
      <c r="C2" s="4">
        <v>44013</v>
      </c>
      <c r="D2" s="3" t="s">
        <v>17</v>
      </c>
      <c r="E2" s="3" t="s">
        <v>18</v>
      </c>
      <c r="F2" s="3" t="s">
        <v>2743</v>
      </c>
      <c r="G2" s="24">
        <v>910</v>
      </c>
      <c r="H2" s="25" t="s">
        <v>19</v>
      </c>
      <c r="I2" s="5">
        <v>1</v>
      </c>
      <c r="J2" s="5">
        <v>429.59330578512402</v>
      </c>
      <c r="K2" s="5">
        <f t="shared" ref="K2:K9" si="0">+J2*1.21</f>
        <v>519.80790000000002</v>
      </c>
      <c r="L2" s="83">
        <f t="shared" ref="L2:L65" si="1">+K2*I2</f>
        <v>519.80790000000002</v>
      </c>
      <c r="M2" s="79"/>
      <c r="N2" s="79">
        <f t="shared" ref="N2:N64" si="2">+L2*0.95</f>
        <v>493.81750499999998</v>
      </c>
      <c r="O2" s="58"/>
      <c r="P2" s="92">
        <f>+N2+N3+N4+N5</f>
        <v>1138.6231317499999</v>
      </c>
      <c r="Q2" s="7">
        <v>751.65940713223199</v>
      </c>
      <c r="R2" s="75">
        <f t="shared" ref="R2:R65" si="3">+Q2*1.21</f>
        <v>909.50788263000072</v>
      </c>
      <c r="S2" s="51">
        <f>+R2+R3+R4+R5</f>
        <v>2255.6510673700009</v>
      </c>
      <c r="T2" s="47">
        <v>2255.65</v>
      </c>
      <c r="U2" s="55">
        <f>+T2-P2</f>
        <v>1117.0268682500002</v>
      </c>
      <c r="V2" s="22"/>
      <c r="W2" s="22"/>
      <c r="X2" s="22"/>
      <c r="Y2" s="22"/>
    </row>
    <row r="3" spans="1:25" customFormat="1" ht="15.75" customHeight="1" x14ac:dyDescent="0.25">
      <c r="A3" s="3" t="s">
        <v>15</v>
      </c>
      <c r="B3" s="3" t="s">
        <v>16</v>
      </c>
      <c r="C3" s="4">
        <v>44013</v>
      </c>
      <c r="D3" s="3" t="s">
        <v>17</v>
      </c>
      <c r="E3" s="3" t="s">
        <v>18</v>
      </c>
      <c r="F3" s="3" t="s">
        <v>2743</v>
      </c>
      <c r="G3" s="24"/>
      <c r="H3" s="25" t="s">
        <v>19</v>
      </c>
      <c r="I3" s="5">
        <v>1</v>
      </c>
      <c r="J3" s="5">
        <v>93.109421487603299</v>
      </c>
      <c r="K3" s="5">
        <f t="shared" si="0"/>
        <v>112.66239999999999</v>
      </c>
      <c r="L3" s="83">
        <f t="shared" si="1"/>
        <v>112.66239999999999</v>
      </c>
      <c r="M3" s="79"/>
      <c r="N3" s="79">
        <f t="shared" si="2"/>
        <v>107.02927999999999</v>
      </c>
      <c r="O3" s="58"/>
      <c r="P3" s="92"/>
      <c r="Q3" s="7">
        <v>179.09504113719001</v>
      </c>
      <c r="R3" s="75">
        <f t="shared" si="3"/>
        <v>216.70499977599991</v>
      </c>
      <c r="S3" s="51"/>
      <c r="T3" s="48"/>
      <c r="U3" s="55"/>
      <c r="V3" s="20"/>
      <c r="W3" s="20"/>
      <c r="X3" s="20"/>
      <c r="Y3" s="20"/>
    </row>
    <row r="4" spans="1:25" customFormat="1" x14ac:dyDescent="0.25">
      <c r="A4" s="3" t="s">
        <v>21</v>
      </c>
      <c r="B4" s="3" t="s">
        <v>22</v>
      </c>
      <c r="C4" s="4">
        <v>44013</v>
      </c>
      <c r="D4" s="3" t="s">
        <v>17</v>
      </c>
      <c r="E4" s="3" t="s">
        <v>18</v>
      </c>
      <c r="F4" s="3" t="s">
        <v>2743</v>
      </c>
      <c r="G4" s="24"/>
      <c r="H4" s="25" t="s">
        <v>19</v>
      </c>
      <c r="I4" s="5">
        <v>1</v>
      </c>
      <c r="J4" s="5">
        <v>97.068595041322297</v>
      </c>
      <c r="K4" s="5">
        <f t="shared" si="0"/>
        <v>117.45299999999997</v>
      </c>
      <c r="L4" s="83">
        <f t="shared" si="1"/>
        <v>117.45299999999997</v>
      </c>
      <c r="M4" s="79"/>
      <c r="N4" s="79">
        <f t="shared" si="2"/>
        <v>111.58034999999997</v>
      </c>
      <c r="O4" s="58"/>
      <c r="P4" s="92"/>
      <c r="Q4" s="7">
        <v>169.78947438842999</v>
      </c>
      <c r="R4" s="75">
        <f t="shared" si="3"/>
        <v>205.4452640100003</v>
      </c>
      <c r="S4" s="51"/>
      <c r="T4" s="48"/>
      <c r="U4" s="55"/>
      <c r="V4" s="20"/>
      <c r="W4" s="20"/>
      <c r="X4" s="20"/>
      <c r="Y4" s="20"/>
    </row>
    <row r="5" spans="1:25" customFormat="1" x14ac:dyDescent="0.25">
      <c r="A5" s="3" t="s">
        <v>23</v>
      </c>
      <c r="B5" s="3" t="s">
        <v>24</v>
      </c>
      <c r="C5" s="4">
        <v>44013</v>
      </c>
      <c r="D5" s="3" t="s">
        <v>17</v>
      </c>
      <c r="E5" s="3" t="s">
        <v>18</v>
      </c>
      <c r="F5" s="3" t="s">
        <v>2743</v>
      </c>
      <c r="G5" s="24"/>
      <c r="H5" s="25" t="s">
        <v>19</v>
      </c>
      <c r="I5" s="5">
        <v>1</v>
      </c>
      <c r="J5" s="5">
        <v>436.19578512396703</v>
      </c>
      <c r="K5" s="5">
        <f t="shared" si="0"/>
        <v>527.79690000000005</v>
      </c>
      <c r="L5" s="83">
        <f t="shared" si="1"/>
        <v>527.79690000000005</v>
      </c>
      <c r="M5" s="79">
        <f>+L5*0.85</f>
        <v>448.62736500000005</v>
      </c>
      <c r="N5" s="79">
        <f t="shared" ref="N5:N7" si="4">+M5*0.95</f>
        <v>426.19599675000001</v>
      </c>
      <c r="O5" s="58"/>
      <c r="P5" s="92"/>
      <c r="Q5" s="7">
        <v>763.63051318512396</v>
      </c>
      <c r="R5" s="75">
        <f t="shared" si="3"/>
        <v>923.99292095399994</v>
      </c>
      <c r="S5" s="51"/>
      <c r="T5" s="48"/>
      <c r="U5" s="55"/>
      <c r="V5" s="20"/>
      <c r="W5" s="20"/>
      <c r="X5" s="20"/>
      <c r="Y5" s="20"/>
    </row>
    <row r="6" spans="1:25" customFormat="1" x14ac:dyDescent="0.25">
      <c r="A6" s="3" t="s">
        <v>36</v>
      </c>
      <c r="B6" s="3" t="s">
        <v>37</v>
      </c>
      <c r="C6" s="4">
        <v>44013</v>
      </c>
      <c r="D6" s="3" t="s">
        <v>29</v>
      </c>
      <c r="E6" s="3" t="s">
        <v>30</v>
      </c>
      <c r="F6" s="3" t="s">
        <v>2719</v>
      </c>
      <c r="G6" s="24">
        <v>879</v>
      </c>
      <c r="H6" s="25" t="s">
        <v>31</v>
      </c>
      <c r="I6" s="5">
        <v>1</v>
      </c>
      <c r="J6" s="5">
        <v>184.70140495867801</v>
      </c>
      <c r="K6" s="5">
        <f t="shared" si="0"/>
        <v>223.48870000000039</v>
      </c>
      <c r="L6" s="83">
        <f t="shared" si="1"/>
        <v>223.48870000000039</v>
      </c>
      <c r="M6" s="79">
        <f>+L6*0.85</f>
        <v>189.96539500000034</v>
      </c>
      <c r="N6" s="79">
        <f t="shared" si="4"/>
        <v>180.46712525000032</v>
      </c>
      <c r="O6" s="58"/>
      <c r="P6" s="92">
        <f>+N6+N7+N8+N9</f>
        <v>1015.1061885000004</v>
      </c>
      <c r="Q6" s="7">
        <v>309.21785711157099</v>
      </c>
      <c r="R6" s="75">
        <f t="shared" si="3"/>
        <v>374.1536071050009</v>
      </c>
      <c r="S6" s="51">
        <f>+R6+R7+R8+R9</f>
        <v>1994.9927534420008</v>
      </c>
      <c r="T6" s="48">
        <v>1995</v>
      </c>
      <c r="U6" s="55">
        <f>+T6-P6</f>
        <v>979.89381149999963</v>
      </c>
      <c r="V6" s="20"/>
      <c r="W6" s="20"/>
      <c r="X6" s="20"/>
      <c r="Y6" s="20"/>
    </row>
    <row r="7" spans="1:25" customFormat="1" x14ac:dyDescent="0.25">
      <c r="A7" s="3" t="s">
        <v>27</v>
      </c>
      <c r="B7" s="3" t="s">
        <v>28</v>
      </c>
      <c r="C7" s="4">
        <v>44013</v>
      </c>
      <c r="D7" s="3" t="s">
        <v>29</v>
      </c>
      <c r="E7" s="3" t="s">
        <v>30</v>
      </c>
      <c r="F7" s="3" t="s">
        <v>2719</v>
      </c>
      <c r="G7" s="24"/>
      <c r="H7" s="25" t="s">
        <v>31</v>
      </c>
      <c r="I7" s="5">
        <v>1</v>
      </c>
      <c r="J7" s="5">
        <v>342.30173553718998</v>
      </c>
      <c r="K7" s="5">
        <f t="shared" si="0"/>
        <v>414.18509999999986</v>
      </c>
      <c r="L7" s="83">
        <f t="shared" si="1"/>
        <v>414.18509999999986</v>
      </c>
      <c r="M7" s="79">
        <f>+L7*0.85</f>
        <v>352.05733499999985</v>
      </c>
      <c r="N7" s="79">
        <f t="shared" si="4"/>
        <v>334.45446824999982</v>
      </c>
      <c r="O7" s="58"/>
      <c r="P7" s="92"/>
      <c r="Q7" s="7">
        <v>597.51506351900798</v>
      </c>
      <c r="R7" s="75">
        <f t="shared" si="3"/>
        <v>722.99322685799962</v>
      </c>
      <c r="S7" s="51"/>
      <c r="T7" s="48"/>
      <c r="U7" s="55"/>
      <c r="V7" s="20"/>
      <c r="W7" s="20"/>
      <c r="X7" s="20"/>
      <c r="Y7" s="20"/>
    </row>
    <row r="8" spans="1:25" customFormat="1" x14ac:dyDescent="0.25">
      <c r="A8" s="3" t="s">
        <v>32</v>
      </c>
      <c r="B8" s="3" t="s">
        <v>33</v>
      </c>
      <c r="C8" s="4">
        <v>44013</v>
      </c>
      <c r="D8" s="3" t="s">
        <v>29</v>
      </c>
      <c r="E8" s="3" t="s">
        <v>30</v>
      </c>
      <c r="F8" s="3" t="s">
        <v>2719</v>
      </c>
      <c r="G8" s="24"/>
      <c r="H8" s="25" t="s">
        <v>31</v>
      </c>
      <c r="I8" s="5">
        <v>1</v>
      </c>
      <c r="J8" s="5">
        <v>176.041818181818</v>
      </c>
      <c r="K8" s="5">
        <f t="shared" si="0"/>
        <v>213.01059999999978</v>
      </c>
      <c r="L8" s="83">
        <f t="shared" si="1"/>
        <v>213.01059999999978</v>
      </c>
      <c r="M8" s="79"/>
      <c r="N8" s="79">
        <f t="shared" si="2"/>
        <v>202.36006999999978</v>
      </c>
      <c r="O8" s="58"/>
      <c r="P8" s="92"/>
      <c r="Q8" s="7">
        <v>308.26506740000002</v>
      </c>
      <c r="R8" s="75">
        <f t="shared" si="3"/>
        <v>373.00073155400003</v>
      </c>
      <c r="S8" s="51"/>
      <c r="T8" s="48"/>
      <c r="U8" s="55"/>
      <c r="V8" s="20"/>
      <c r="W8" s="20"/>
      <c r="X8" s="20"/>
      <c r="Y8" s="20"/>
    </row>
    <row r="9" spans="1:25" customFormat="1" x14ac:dyDescent="0.25">
      <c r="A9" s="3" t="s">
        <v>34</v>
      </c>
      <c r="B9" s="3" t="s">
        <v>35</v>
      </c>
      <c r="C9" s="4">
        <v>44013</v>
      </c>
      <c r="D9" s="3" t="s">
        <v>29</v>
      </c>
      <c r="E9" s="3" t="s">
        <v>30</v>
      </c>
      <c r="F9" s="3" t="s">
        <v>2719</v>
      </c>
      <c r="G9" s="24"/>
      <c r="H9" s="25" t="s">
        <v>31</v>
      </c>
      <c r="I9" s="5">
        <v>1</v>
      </c>
      <c r="J9" s="5">
        <v>259.09049586776899</v>
      </c>
      <c r="K9" s="5">
        <f t="shared" si="0"/>
        <v>313.49950000000047</v>
      </c>
      <c r="L9" s="83">
        <f t="shared" si="1"/>
        <v>313.49950000000047</v>
      </c>
      <c r="M9" s="79"/>
      <c r="N9" s="79">
        <f t="shared" si="2"/>
        <v>297.82452500000045</v>
      </c>
      <c r="O9" s="58"/>
      <c r="P9" s="92"/>
      <c r="Q9" s="7">
        <v>433.75635365702499</v>
      </c>
      <c r="R9" s="75">
        <f t="shared" si="3"/>
        <v>524.84518792500023</v>
      </c>
      <c r="S9" s="51"/>
      <c r="T9" s="48"/>
      <c r="U9" s="55"/>
      <c r="V9" s="20"/>
      <c r="W9" s="20"/>
      <c r="X9" s="20"/>
      <c r="Y9" s="20"/>
    </row>
    <row r="10" spans="1:25" customFormat="1" x14ac:dyDescent="0.25">
      <c r="A10" s="3" t="s">
        <v>38</v>
      </c>
      <c r="B10" s="3" t="s">
        <v>39</v>
      </c>
      <c r="C10" s="4">
        <v>44013</v>
      </c>
      <c r="D10" s="3" t="s">
        <v>40</v>
      </c>
      <c r="E10" s="3" t="s">
        <v>41</v>
      </c>
      <c r="F10" s="3" t="s">
        <v>2739</v>
      </c>
      <c r="G10" s="24">
        <v>905</v>
      </c>
      <c r="H10" s="25" t="s">
        <v>42</v>
      </c>
      <c r="I10" s="5">
        <v>1</v>
      </c>
      <c r="J10" s="5">
        <v>461.99347107438001</v>
      </c>
      <c r="K10" s="5">
        <f>(+J10*1.21)*0.8</f>
        <v>447.20967999999988</v>
      </c>
      <c r="L10" s="83">
        <f t="shared" si="1"/>
        <v>447.20967999999988</v>
      </c>
      <c r="M10" s="79"/>
      <c r="N10" s="79">
        <f t="shared" si="2"/>
        <v>424.84919599999989</v>
      </c>
      <c r="O10" s="58"/>
      <c r="P10" s="92">
        <f>+N10</f>
        <v>424.84919599999989</v>
      </c>
      <c r="Q10" s="7">
        <v>646.28266668594995</v>
      </c>
      <c r="R10" s="75">
        <f t="shared" si="3"/>
        <v>782.00202668999941</v>
      </c>
      <c r="S10" s="51">
        <f>+R10</f>
        <v>782.00202668999941</v>
      </c>
      <c r="T10" s="48">
        <v>782</v>
      </c>
      <c r="U10" s="55">
        <f>+T10-P10</f>
        <v>357.15080400000011</v>
      </c>
      <c r="V10" s="20"/>
      <c r="W10" s="20"/>
      <c r="X10" s="20"/>
      <c r="Y10" s="20"/>
    </row>
    <row r="11" spans="1:25" customFormat="1" x14ac:dyDescent="0.25">
      <c r="A11" s="3" t="s">
        <v>50</v>
      </c>
      <c r="B11" s="3" t="s">
        <v>51</v>
      </c>
      <c r="C11" s="4">
        <v>44013</v>
      </c>
      <c r="D11" s="3" t="s">
        <v>45</v>
      </c>
      <c r="E11" s="3" t="s">
        <v>46</v>
      </c>
      <c r="F11" s="3" t="s">
        <v>2716</v>
      </c>
      <c r="G11" s="24"/>
      <c r="H11" s="25" t="s">
        <v>47</v>
      </c>
      <c r="I11" s="5">
        <v>1</v>
      </c>
      <c r="J11" s="5">
        <v>206.79719008264499</v>
      </c>
      <c r="K11" s="5">
        <f t="shared" ref="K11:K42" si="5">+J11*1.21</f>
        <v>250.22460000000044</v>
      </c>
      <c r="L11" s="83">
        <f t="shared" si="1"/>
        <v>250.22460000000044</v>
      </c>
      <c r="M11" s="79"/>
      <c r="N11" s="79">
        <f t="shared" si="2"/>
        <v>237.7133700000004</v>
      </c>
      <c r="O11" s="58"/>
      <c r="P11" s="92"/>
      <c r="Q11" s="7">
        <v>361.99020935206698</v>
      </c>
      <c r="R11" s="75">
        <f t="shared" si="3"/>
        <v>438.00815331600103</v>
      </c>
      <c r="S11" s="51"/>
      <c r="T11" s="48"/>
      <c r="U11" s="55"/>
      <c r="V11" s="20"/>
      <c r="W11" s="20"/>
      <c r="X11" s="20"/>
      <c r="Y11" s="20"/>
    </row>
    <row r="12" spans="1:25" customFormat="1" x14ac:dyDescent="0.25">
      <c r="A12" s="3" t="s">
        <v>43</v>
      </c>
      <c r="B12" s="3" t="s">
        <v>44</v>
      </c>
      <c r="C12" s="4">
        <v>44013</v>
      </c>
      <c r="D12" s="3" t="s">
        <v>45</v>
      </c>
      <c r="E12" s="3" t="s">
        <v>46</v>
      </c>
      <c r="F12" s="3" t="s">
        <v>2716</v>
      </c>
      <c r="G12" s="24"/>
      <c r="H12" s="25" t="s">
        <v>47</v>
      </c>
      <c r="I12" s="5">
        <v>2</v>
      </c>
      <c r="J12" s="5">
        <v>10.995702479338799</v>
      </c>
      <c r="K12" s="5">
        <f t="shared" si="5"/>
        <v>13.304799999999947</v>
      </c>
      <c r="L12" s="83">
        <f t="shared" si="1"/>
        <v>26.609599999999894</v>
      </c>
      <c r="M12" s="79"/>
      <c r="N12" s="79">
        <f t="shared" si="2"/>
        <v>25.279119999999899</v>
      </c>
      <c r="O12" s="58"/>
      <c r="P12" s="92"/>
      <c r="Q12" s="7">
        <v>38.509808965289103</v>
      </c>
      <c r="R12" s="75">
        <f t="shared" si="3"/>
        <v>46.596868847999815</v>
      </c>
      <c r="S12" s="51"/>
      <c r="T12" s="48"/>
      <c r="U12" s="55"/>
      <c r="V12" s="20"/>
      <c r="W12" s="20"/>
      <c r="X12" s="20"/>
      <c r="Y12" s="20"/>
    </row>
    <row r="13" spans="1:25" customFormat="1" x14ac:dyDescent="0.25">
      <c r="A13" s="3" t="s">
        <v>48</v>
      </c>
      <c r="B13" s="3" t="s">
        <v>49</v>
      </c>
      <c r="C13" s="4">
        <v>44013</v>
      </c>
      <c r="D13" s="3" t="s">
        <v>45</v>
      </c>
      <c r="E13" s="3" t="s">
        <v>46</v>
      </c>
      <c r="F13" s="3" t="s">
        <v>2716</v>
      </c>
      <c r="G13" s="24">
        <v>876</v>
      </c>
      <c r="H13" s="25" t="s">
        <v>47</v>
      </c>
      <c r="I13" s="5">
        <v>1</v>
      </c>
      <c r="J13" s="5">
        <v>66.538429752066094</v>
      </c>
      <c r="K13" s="5">
        <f t="shared" si="5"/>
        <v>80.51149999999997</v>
      </c>
      <c r="L13" s="83">
        <f t="shared" si="1"/>
        <v>80.51149999999997</v>
      </c>
      <c r="M13" s="79">
        <f>+L13*0.85</f>
        <v>68.434774999999973</v>
      </c>
      <c r="N13" s="79">
        <f t="shared" ref="N13:N15" si="6">+M13*0.95</f>
        <v>65.013036249999971</v>
      </c>
      <c r="O13" s="58"/>
      <c r="P13" s="92">
        <f>+N13+N12+N11</f>
        <v>328.00552625000023</v>
      </c>
      <c r="Q13" s="7">
        <v>116.44824052479299</v>
      </c>
      <c r="R13" s="75">
        <f t="shared" si="3"/>
        <v>140.9023710349995</v>
      </c>
      <c r="S13" s="51">
        <f>+R13+R12+R11</f>
        <v>625.50739319900038</v>
      </c>
      <c r="T13" s="48">
        <v>625.48</v>
      </c>
      <c r="U13" s="55">
        <f>+T13-P13</f>
        <v>297.47447374999979</v>
      </c>
      <c r="V13" s="20"/>
      <c r="W13" s="20"/>
      <c r="X13" s="20"/>
      <c r="Y13" s="20"/>
    </row>
    <row r="14" spans="1:25" customFormat="1" x14ac:dyDescent="0.25">
      <c r="A14" s="3" t="s">
        <v>59</v>
      </c>
      <c r="B14" s="3" t="s">
        <v>60</v>
      </c>
      <c r="C14" s="4">
        <v>44013</v>
      </c>
      <c r="D14" s="3" t="s">
        <v>54</v>
      </c>
      <c r="E14" s="3" t="s">
        <v>55</v>
      </c>
      <c r="F14" s="3" t="s">
        <v>2722</v>
      </c>
      <c r="G14" s="24"/>
      <c r="H14" s="25" t="s">
        <v>56</v>
      </c>
      <c r="I14" s="5">
        <v>1</v>
      </c>
      <c r="J14" s="5">
        <v>308.08140495867798</v>
      </c>
      <c r="K14" s="5">
        <f t="shared" si="5"/>
        <v>372.77850000000035</v>
      </c>
      <c r="L14" s="83">
        <f t="shared" si="1"/>
        <v>372.77850000000035</v>
      </c>
      <c r="M14" s="79">
        <f>+L14*0.85</f>
        <v>316.86172500000026</v>
      </c>
      <c r="N14" s="79">
        <f t="shared" si="6"/>
        <v>301.01863875000026</v>
      </c>
      <c r="O14" s="58"/>
      <c r="P14" s="92"/>
      <c r="Q14" s="7">
        <v>539.08084239669495</v>
      </c>
      <c r="R14" s="75">
        <f t="shared" si="3"/>
        <v>652.28781930000082</v>
      </c>
      <c r="S14" s="51"/>
      <c r="T14" s="48"/>
      <c r="U14" s="55"/>
      <c r="V14" s="20"/>
      <c r="W14" s="20"/>
      <c r="X14" s="20"/>
      <c r="Y14" s="20"/>
    </row>
    <row r="15" spans="1:25" customFormat="1" x14ac:dyDescent="0.25">
      <c r="A15" s="3" t="s">
        <v>52</v>
      </c>
      <c r="B15" s="3" t="s">
        <v>53</v>
      </c>
      <c r="C15" s="4">
        <v>44013</v>
      </c>
      <c r="D15" s="3" t="s">
        <v>54</v>
      </c>
      <c r="E15" s="3" t="s">
        <v>55</v>
      </c>
      <c r="F15" s="3" t="s">
        <v>2722</v>
      </c>
      <c r="G15" s="24"/>
      <c r="H15" s="25" t="s">
        <v>56</v>
      </c>
      <c r="I15" s="5">
        <v>1</v>
      </c>
      <c r="J15" s="5">
        <v>385.10446280991698</v>
      </c>
      <c r="K15" s="5">
        <f t="shared" si="5"/>
        <v>465.97639999999956</v>
      </c>
      <c r="L15" s="83">
        <f t="shared" si="1"/>
        <v>465.97639999999956</v>
      </c>
      <c r="M15" s="79">
        <f>+L15*0.85</f>
        <v>396.07993999999962</v>
      </c>
      <c r="N15" s="79">
        <f t="shared" si="6"/>
        <v>376.27594299999964</v>
      </c>
      <c r="O15" s="58"/>
      <c r="P15" s="92"/>
      <c r="Q15" s="7">
        <v>674.37568004958598</v>
      </c>
      <c r="R15" s="75">
        <f t="shared" si="3"/>
        <v>815.99457285999904</v>
      </c>
      <c r="S15" s="51"/>
      <c r="T15" s="48"/>
      <c r="U15" s="55"/>
      <c r="V15" s="20"/>
      <c r="W15" s="20"/>
      <c r="X15" s="20"/>
      <c r="Y15" s="20"/>
    </row>
    <row r="16" spans="1:25" customFormat="1" x14ac:dyDescent="0.25">
      <c r="A16" s="3" t="s">
        <v>57</v>
      </c>
      <c r="B16" s="3" t="s">
        <v>58</v>
      </c>
      <c r="C16" s="4">
        <v>44013</v>
      </c>
      <c r="D16" s="3" t="s">
        <v>54</v>
      </c>
      <c r="E16" s="3" t="s">
        <v>55</v>
      </c>
      <c r="F16" s="3" t="s">
        <v>2722</v>
      </c>
      <c r="G16" s="24">
        <v>882</v>
      </c>
      <c r="H16" s="25" t="s">
        <v>56</v>
      </c>
      <c r="I16" s="5">
        <v>1</v>
      </c>
      <c r="J16" s="5">
        <v>187.04512396694199</v>
      </c>
      <c r="K16" s="5">
        <f t="shared" si="5"/>
        <v>226.3245999999998</v>
      </c>
      <c r="L16" s="83">
        <f t="shared" si="1"/>
        <v>226.3245999999998</v>
      </c>
      <c r="M16" s="79"/>
      <c r="N16" s="79">
        <f t="shared" si="2"/>
        <v>215.00836999999981</v>
      </c>
      <c r="O16" s="58"/>
      <c r="P16" s="92">
        <f>+N16+N15+N14</f>
        <v>892.30295174999969</v>
      </c>
      <c r="Q16" s="7">
        <v>327.36263506446198</v>
      </c>
      <c r="R16" s="75">
        <f t="shared" si="3"/>
        <v>396.108788427999</v>
      </c>
      <c r="S16" s="51">
        <f>+R16+R15+R14</f>
        <v>1864.3911805879989</v>
      </c>
      <c r="T16" s="48">
        <v>1864.39</v>
      </c>
      <c r="U16" s="55">
        <f>+T16-P16</f>
        <v>972.08704825000041</v>
      </c>
      <c r="V16" s="20"/>
      <c r="W16" s="20"/>
      <c r="X16" s="20"/>
      <c r="Y16" s="20"/>
    </row>
    <row r="17" spans="1:25" customFormat="1" x14ac:dyDescent="0.25">
      <c r="A17" s="3" t="s">
        <v>61</v>
      </c>
      <c r="B17" s="3" t="s">
        <v>62</v>
      </c>
      <c r="C17" s="4">
        <v>44013</v>
      </c>
      <c r="D17" s="3" t="s">
        <v>63</v>
      </c>
      <c r="E17" s="3" t="s">
        <v>64</v>
      </c>
      <c r="F17" s="3" t="str">
        <f>+LEFT(H17,14)</f>
        <v xml:space="preserve">BDD - 732/894 </v>
      </c>
      <c r="G17" s="24">
        <v>894</v>
      </c>
      <c r="H17" s="25" t="s">
        <v>65</v>
      </c>
      <c r="I17" s="5">
        <v>4</v>
      </c>
      <c r="J17" s="5">
        <v>284.54000000000002</v>
      </c>
      <c r="K17" s="5">
        <f t="shared" si="5"/>
        <v>344.29340000000002</v>
      </c>
      <c r="L17" s="83">
        <f t="shared" si="1"/>
        <v>1377.1736000000001</v>
      </c>
      <c r="M17" s="79">
        <f>+L17*0.85</f>
        <v>1170.5975599999999</v>
      </c>
      <c r="N17" s="79">
        <f>+M17*0.95</f>
        <v>1112.0676819999999</v>
      </c>
      <c r="O17" s="58"/>
      <c r="P17" s="92">
        <f>+N17</f>
        <v>1112.0676819999999</v>
      </c>
      <c r="Q17" s="7">
        <v>1983.4666447603299</v>
      </c>
      <c r="R17" s="75">
        <f t="shared" si="3"/>
        <v>2399.9946401599991</v>
      </c>
      <c r="S17" s="51">
        <f>+R17</f>
        <v>2399.9946401599991</v>
      </c>
      <c r="T17" s="48">
        <v>2400</v>
      </c>
      <c r="U17" s="55">
        <f>+T17-P17</f>
        <v>1287.9323180000001</v>
      </c>
      <c r="V17" s="20"/>
      <c r="W17" s="20"/>
      <c r="X17" s="20"/>
      <c r="Y17" s="20"/>
    </row>
    <row r="18" spans="1:25" customFormat="1" x14ac:dyDescent="0.25">
      <c r="A18" s="3" t="s">
        <v>71</v>
      </c>
      <c r="B18" s="3" t="s">
        <v>72</v>
      </c>
      <c r="C18" s="4">
        <v>44013</v>
      </c>
      <c r="D18" s="3" t="s">
        <v>68</v>
      </c>
      <c r="E18" s="3" t="s">
        <v>69</v>
      </c>
      <c r="F18" s="3" t="s">
        <v>2706</v>
      </c>
      <c r="G18" s="21"/>
      <c r="H18" s="25" t="s">
        <v>70</v>
      </c>
      <c r="I18" s="5">
        <v>1</v>
      </c>
      <c r="J18" s="5">
        <v>173.617107438017</v>
      </c>
      <c r="K18" s="5">
        <f t="shared" si="5"/>
        <v>210.07670000000056</v>
      </c>
      <c r="L18" s="83">
        <f t="shared" si="1"/>
        <v>210.07670000000056</v>
      </c>
      <c r="M18" s="79"/>
      <c r="N18" s="79">
        <f t="shared" si="2"/>
        <v>199.57286500000052</v>
      </c>
      <c r="O18" s="58"/>
      <c r="P18" s="92"/>
      <c r="Q18" s="7">
        <v>334.08619132975298</v>
      </c>
      <c r="R18" s="75">
        <f t="shared" si="3"/>
        <v>404.24429150900107</v>
      </c>
      <c r="S18" s="51"/>
      <c r="T18" s="48"/>
      <c r="U18" s="55"/>
      <c r="V18" s="20"/>
      <c r="W18" s="20"/>
      <c r="X18" s="20"/>
      <c r="Y18" s="20"/>
    </row>
    <row r="19" spans="1:25" customFormat="1" x14ac:dyDescent="0.25">
      <c r="A19" s="3" t="s">
        <v>66</v>
      </c>
      <c r="B19" s="3" t="s">
        <v>67</v>
      </c>
      <c r="C19" s="4">
        <v>44013</v>
      </c>
      <c r="D19" s="3" t="s">
        <v>68</v>
      </c>
      <c r="E19" s="3" t="s">
        <v>69</v>
      </c>
      <c r="F19" s="3" t="s">
        <v>2707</v>
      </c>
      <c r="G19" s="24"/>
      <c r="H19" s="25" t="s">
        <v>70</v>
      </c>
      <c r="I19" s="5">
        <v>2</v>
      </c>
      <c r="J19" s="5">
        <v>256.70702479338797</v>
      </c>
      <c r="K19" s="5">
        <f t="shared" si="5"/>
        <v>310.61549999999943</v>
      </c>
      <c r="L19" s="83">
        <f t="shared" si="1"/>
        <v>621.23099999999886</v>
      </c>
      <c r="M19" s="79">
        <f>+L19*0.85</f>
        <v>528.04634999999905</v>
      </c>
      <c r="N19" s="79">
        <f t="shared" ref="N19:N21" si="7">+M19*0.95</f>
        <v>501.64403249999907</v>
      </c>
      <c r="O19" s="58"/>
      <c r="P19" s="92"/>
      <c r="Q19" s="7">
        <v>890.896595404957</v>
      </c>
      <c r="R19" s="75">
        <f t="shared" si="3"/>
        <v>1077.9848804399978</v>
      </c>
      <c r="S19" s="51"/>
      <c r="T19" s="48"/>
      <c r="U19" s="55"/>
      <c r="V19" s="20"/>
      <c r="W19" s="20"/>
      <c r="X19" s="20"/>
      <c r="Y19" s="20"/>
    </row>
    <row r="20" spans="1:25" customFormat="1" x14ac:dyDescent="0.25">
      <c r="A20" s="3" t="s">
        <v>73</v>
      </c>
      <c r="B20" s="3" t="s">
        <v>74</v>
      </c>
      <c r="C20" s="4">
        <v>44013</v>
      </c>
      <c r="D20" s="3" t="s">
        <v>68</v>
      </c>
      <c r="E20" s="3" t="s">
        <v>69</v>
      </c>
      <c r="F20" s="3" t="s">
        <v>2706</v>
      </c>
      <c r="G20" s="24"/>
      <c r="H20" s="25" t="s">
        <v>70</v>
      </c>
      <c r="I20" s="5">
        <v>1</v>
      </c>
      <c r="J20" s="5">
        <v>155.145289256198</v>
      </c>
      <c r="K20" s="5">
        <f t="shared" si="5"/>
        <v>187.72579999999957</v>
      </c>
      <c r="L20" s="83">
        <f t="shared" si="1"/>
        <v>187.72579999999957</v>
      </c>
      <c r="M20" s="79">
        <f>+L20*0.85</f>
        <v>159.56692999999962</v>
      </c>
      <c r="N20" s="79">
        <f t="shared" si="7"/>
        <v>151.58858349999963</v>
      </c>
      <c r="O20" s="58"/>
      <c r="P20" s="92"/>
      <c r="Q20" s="7">
        <v>271.48098440495801</v>
      </c>
      <c r="R20" s="75">
        <f t="shared" si="3"/>
        <v>328.49199112999918</v>
      </c>
      <c r="S20" s="51"/>
      <c r="T20" s="48"/>
      <c r="U20" s="55"/>
      <c r="V20" s="20"/>
      <c r="W20" s="20"/>
      <c r="X20" s="20"/>
      <c r="Y20" s="20"/>
    </row>
    <row r="21" spans="1:25" customFormat="1" x14ac:dyDescent="0.25">
      <c r="A21" s="3" t="s">
        <v>75</v>
      </c>
      <c r="B21" s="3" t="s">
        <v>76</v>
      </c>
      <c r="C21" s="4">
        <v>44013</v>
      </c>
      <c r="D21" s="3" t="s">
        <v>68</v>
      </c>
      <c r="E21" s="3" t="s">
        <v>69</v>
      </c>
      <c r="F21" s="3" t="s">
        <v>2706</v>
      </c>
      <c r="G21" s="24"/>
      <c r="H21" s="25" t="s">
        <v>70</v>
      </c>
      <c r="I21" s="5">
        <v>1</v>
      </c>
      <c r="J21" s="5">
        <v>1066.2198347107401</v>
      </c>
      <c r="K21" s="5">
        <f t="shared" si="5"/>
        <v>1290.1259999999954</v>
      </c>
      <c r="L21" s="83">
        <f t="shared" si="1"/>
        <v>1290.1259999999954</v>
      </c>
      <c r="M21" s="79">
        <f>+L21*0.85</f>
        <v>1096.6070999999961</v>
      </c>
      <c r="N21" s="79">
        <f t="shared" si="7"/>
        <v>1041.7767449999963</v>
      </c>
      <c r="O21" s="58"/>
      <c r="P21" s="92"/>
      <c r="Q21" s="7">
        <v>1865.5115338016501</v>
      </c>
      <c r="R21" s="75">
        <f t="shared" si="3"/>
        <v>2257.2689558999964</v>
      </c>
      <c r="S21" s="51"/>
      <c r="T21" s="48"/>
      <c r="U21" s="55"/>
      <c r="V21" s="20"/>
      <c r="W21" s="20"/>
      <c r="X21" s="20"/>
      <c r="Y21" s="20"/>
    </row>
    <row r="22" spans="1:25" customFormat="1" x14ac:dyDescent="0.25">
      <c r="A22" s="38" t="s">
        <v>77</v>
      </c>
      <c r="B22" s="38" t="s">
        <v>78</v>
      </c>
      <c r="C22" s="11">
        <v>44013</v>
      </c>
      <c r="D22" s="10" t="s">
        <v>68</v>
      </c>
      <c r="E22" s="10" t="s">
        <v>69</v>
      </c>
      <c r="F22" s="3" t="s">
        <v>2706</v>
      </c>
      <c r="G22" s="24">
        <v>823</v>
      </c>
      <c r="H22" s="27" t="s">
        <v>70</v>
      </c>
      <c r="I22" s="5">
        <v>2</v>
      </c>
      <c r="J22" s="12">
        <v>135.75</v>
      </c>
      <c r="K22" s="5">
        <f t="shared" si="5"/>
        <v>164.25749999999999</v>
      </c>
      <c r="L22" s="83">
        <f t="shared" si="1"/>
        <v>328.51499999999999</v>
      </c>
      <c r="M22" s="79"/>
      <c r="N22" s="79">
        <f t="shared" si="2"/>
        <v>312.08924999999999</v>
      </c>
      <c r="O22" s="58"/>
      <c r="P22" s="92">
        <f>+N22+N21+N20+N19+N18</f>
        <v>2206.6714759999954</v>
      </c>
      <c r="Q22" s="7">
        <v>783.99873620000005</v>
      </c>
      <c r="R22" s="75">
        <f t="shared" si="3"/>
        <v>948.63847080200003</v>
      </c>
      <c r="S22" s="51">
        <f>+R22+R21+R20+R19+R18</f>
        <v>5016.6285897809948</v>
      </c>
      <c r="T22" s="48">
        <v>4814.01</v>
      </c>
      <c r="U22" s="55">
        <f>+T22-P22</f>
        <v>2607.3385240000048</v>
      </c>
      <c r="V22" s="20"/>
      <c r="W22" s="20"/>
      <c r="X22" s="20"/>
      <c r="Y22" s="20"/>
    </row>
    <row r="23" spans="1:25" customFormat="1" x14ac:dyDescent="0.25">
      <c r="A23" s="3" t="s">
        <v>79</v>
      </c>
      <c r="B23" s="3" t="s">
        <v>80</v>
      </c>
      <c r="C23" s="4">
        <v>44013</v>
      </c>
      <c r="D23" s="3" t="s">
        <v>81</v>
      </c>
      <c r="E23" s="3" t="s">
        <v>82</v>
      </c>
      <c r="F23" s="3" t="s">
        <v>2709</v>
      </c>
      <c r="G23" s="24">
        <v>869</v>
      </c>
      <c r="H23" s="25" t="s">
        <v>83</v>
      </c>
      <c r="I23" s="5">
        <v>1</v>
      </c>
      <c r="J23" s="13">
        <v>806.82363636363596</v>
      </c>
      <c r="K23" s="5">
        <f t="shared" si="5"/>
        <v>976.25659999999948</v>
      </c>
      <c r="L23" s="83">
        <f t="shared" si="1"/>
        <v>976.25659999999948</v>
      </c>
      <c r="M23" s="79">
        <f>+L23*0.85</f>
        <v>829.81810999999959</v>
      </c>
      <c r="N23" s="79">
        <f t="shared" ref="N23:N24" si="8">+M23*0.95</f>
        <v>788.32720449999954</v>
      </c>
      <c r="O23" s="58"/>
      <c r="P23" s="92">
        <f>+N23</f>
        <v>788.32720449999954</v>
      </c>
      <c r="Q23" s="7">
        <v>1411.57022476364</v>
      </c>
      <c r="R23" s="75">
        <f t="shared" si="3"/>
        <v>1707.9999719640043</v>
      </c>
      <c r="S23" s="51">
        <f>+R23</f>
        <v>1707.9999719640043</v>
      </c>
      <c r="T23" s="48">
        <v>1708</v>
      </c>
      <c r="U23" s="55">
        <f>+T23-P23</f>
        <v>919.67279550000046</v>
      </c>
      <c r="V23" s="20"/>
      <c r="W23" s="20"/>
      <c r="X23" s="20"/>
      <c r="Y23" s="20"/>
    </row>
    <row r="24" spans="1:25" customFormat="1" x14ac:dyDescent="0.25">
      <c r="A24" s="3" t="s">
        <v>79</v>
      </c>
      <c r="B24" s="3" t="s">
        <v>80</v>
      </c>
      <c r="C24" s="4">
        <v>44013</v>
      </c>
      <c r="D24" s="3" t="s">
        <v>84</v>
      </c>
      <c r="E24" s="3" t="s">
        <v>85</v>
      </c>
      <c r="F24" s="3" t="s">
        <v>2710</v>
      </c>
      <c r="G24" s="24">
        <v>870</v>
      </c>
      <c r="H24" s="25" t="s">
        <v>86</v>
      </c>
      <c r="I24" s="5">
        <v>1</v>
      </c>
      <c r="J24" s="5">
        <v>806.82363636363596</v>
      </c>
      <c r="K24" s="5">
        <f t="shared" si="5"/>
        <v>976.25659999999948</v>
      </c>
      <c r="L24" s="83">
        <f t="shared" si="1"/>
        <v>976.25659999999948</v>
      </c>
      <c r="M24" s="79">
        <f>+L24*0.85</f>
        <v>829.81810999999959</v>
      </c>
      <c r="N24" s="79">
        <f t="shared" si="8"/>
        <v>788.32720449999954</v>
      </c>
      <c r="O24" s="58"/>
      <c r="P24" s="92">
        <f>+N24</f>
        <v>788.32720449999954</v>
      </c>
      <c r="Q24" s="7">
        <v>1411.57022476364</v>
      </c>
      <c r="R24" s="75">
        <f t="shared" si="3"/>
        <v>1707.9999719640043</v>
      </c>
      <c r="S24" s="51">
        <f>+R24</f>
        <v>1707.9999719640043</v>
      </c>
      <c r="T24" s="48">
        <v>1708</v>
      </c>
      <c r="U24" s="55">
        <f>+T24-P24</f>
        <v>919.67279550000046</v>
      </c>
      <c r="V24" s="20"/>
      <c r="W24" s="20"/>
      <c r="X24" s="20"/>
      <c r="Y24" s="20"/>
    </row>
    <row r="25" spans="1:25" customFormat="1" ht="15.75" customHeight="1" x14ac:dyDescent="0.25">
      <c r="A25" s="3" t="s">
        <v>94</v>
      </c>
      <c r="B25" s="3" t="s">
        <v>95</v>
      </c>
      <c r="C25" s="4">
        <v>44013</v>
      </c>
      <c r="D25" s="3" t="s">
        <v>89</v>
      </c>
      <c r="E25" s="3" t="s">
        <v>90</v>
      </c>
      <c r="F25" s="3" t="s">
        <v>2711</v>
      </c>
      <c r="G25" s="24">
        <v>871</v>
      </c>
      <c r="H25" s="25" t="s">
        <v>91</v>
      </c>
      <c r="I25" s="5">
        <v>1</v>
      </c>
      <c r="J25" s="5">
        <v>639.62</v>
      </c>
      <c r="K25" s="5">
        <f t="shared" si="5"/>
        <v>773.9402</v>
      </c>
      <c r="L25" s="83">
        <f t="shared" si="1"/>
        <v>773.9402</v>
      </c>
      <c r="M25" s="79"/>
      <c r="N25" s="79">
        <f t="shared" si="2"/>
        <v>735.24318999999991</v>
      </c>
      <c r="O25" s="58"/>
      <c r="P25" s="92">
        <f>+N25+N26+N27</f>
        <v>1022.6545750000002</v>
      </c>
      <c r="Q25" s="7">
        <v>1119.0023976</v>
      </c>
      <c r="R25" s="75">
        <f t="shared" si="3"/>
        <v>1353.992901096</v>
      </c>
      <c r="S25" s="51">
        <f>+R25+R26+R27</f>
        <v>1883.5511186490007</v>
      </c>
      <c r="T25" s="48">
        <v>1883.55</v>
      </c>
      <c r="U25" s="55">
        <f>+T25-P25</f>
        <v>860.8954249999997</v>
      </c>
      <c r="V25" s="20"/>
      <c r="W25" s="20"/>
      <c r="X25" s="20"/>
      <c r="Y25" s="20"/>
    </row>
    <row r="26" spans="1:25" customFormat="1" ht="15.75" customHeight="1" x14ac:dyDescent="0.25">
      <c r="A26" s="3" t="s">
        <v>87</v>
      </c>
      <c r="B26" s="3" t="s">
        <v>88</v>
      </c>
      <c r="C26" s="4">
        <v>44013</v>
      </c>
      <c r="D26" s="3" t="s">
        <v>89</v>
      </c>
      <c r="E26" s="3" t="s">
        <v>90</v>
      </c>
      <c r="F26" s="3" t="s">
        <v>2711</v>
      </c>
      <c r="G26" s="24"/>
      <c r="H26" s="25" t="s">
        <v>91</v>
      </c>
      <c r="I26" s="5">
        <v>1</v>
      </c>
      <c r="J26" s="5">
        <v>181.74231404958701</v>
      </c>
      <c r="K26" s="5">
        <f t="shared" si="5"/>
        <v>219.90820000000028</v>
      </c>
      <c r="L26" s="83">
        <f t="shared" si="1"/>
        <v>219.90820000000028</v>
      </c>
      <c r="M26" s="79"/>
      <c r="N26" s="79">
        <f t="shared" si="2"/>
        <v>208.91279000000026</v>
      </c>
      <c r="O26" s="58"/>
      <c r="P26" s="92"/>
      <c r="Q26" s="7">
        <v>318.17990405289299</v>
      </c>
      <c r="R26" s="75">
        <f t="shared" si="3"/>
        <v>384.9976839040005</v>
      </c>
      <c r="S26" s="51"/>
      <c r="T26" s="48"/>
      <c r="U26" s="55"/>
      <c r="V26" s="20"/>
      <c r="W26" s="20"/>
      <c r="X26" s="20"/>
      <c r="Y26" s="20"/>
    </row>
    <row r="27" spans="1:25" customFormat="1" ht="15.75" customHeight="1" x14ac:dyDescent="0.25">
      <c r="A27" s="3" t="s">
        <v>92</v>
      </c>
      <c r="B27" s="3" t="s">
        <v>93</v>
      </c>
      <c r="C27" s="4">
        <v>44013</v>
      </c>
      <c r="D27" s="3" t="s">
        <v>89</v>
      </c>
      <c r="E27" s="3" t="s">
        <v>90</v>
      </c>
      <c r="F27" s="3" t="s">
        <v>2711</v>
      </c>
      <c r="G27" s="24"/>
      <c r="H27" s="25" t="s">
        <v>91</v>
      </c>
      <c r="I27" s="5">
        <v>1</v>
      </c>
      <c r="J27" s="5">
        <v>68.289338842975198</v>
      </c>
      <c r="K27" s="5">
        <f t="shared" si="5"/>
        <v>82.630099999999985</v>
      </c>
      <c r="L27" s="83">
        <f t="shared" si="1"/>
        <v>82.630099999999985</v>
      </c>
      <c r="M27" s="79"/>
      <c r="N27" s="79">
        <f t="shared" si="2"/>
        <v>78.49859499999998</v>
      </c>
      <c r="O27" s="58"/>
      <c r="P27" s="92"/>
      <c r="Q27" s="7">
        <v>119.471515412397</v>
      </c>
      <c r="R27" s="75">
        <f t="shared" si="3"/>
        <v>144.56053364900035</v>
      </c>
      <c r="S27" s="51"/>
      <c r="T27" s="48"/>
      <c r="U27" s="55"/>
      <c r="V27" s="20"/>
      <c r="W27" s="20"/>
      <c r="X27" s="20"/>
      <c r="Y27" s="20"/>
    </row>
    <row r="28" spans="1:25" customFormat="1" ht="15.75" customHeight="1" x14ac:dyDescent="0.25">
      <c r="A28" s="3" t="s">
        <v>101</v>
      </c>
      <c r="B28" s="3" t="s">
        <v>102</v>
      </c>
      <c r="C28" s="4">
        <v>44013</v>
      </c>
      <c r="D28" s="3" t="s">
        <v>98</v>
      </c>
      <c r="E28" s="3" t="s">
        <v>99</v>
      </c>
      <c r="F28" s="3" t="s">
        <v>2712</v>
      </c>
      <c r="G28" s="24">
        <v>872</v>
      </c>
      <c r="H28" s="25" t="s">
        <v>100</v>
      </c>
      <c r="I28" s="5">
        <v>1</v>
      </c>
      <c r="J28" s="5">
        <v>429.11768595041298</v>
      </c>
      <c r="K28" s="5">
        <f t="shared" si="5"/>
        <v>519.23239999999964</v>
      </c>
      <c r="L28" s="83">
        <f t="shared" si="1"/>
        <v>519.23239999999964</v>
      </c>
      <c r="M28" s="79">
        <f>+L28*0.85</f>
        <v>441.3475399999997</v>
      </c>
      <c r="N28" s="79">
        <f t="shared" ref="N28:N30" si="9">+M28*0.95</f>
        <v>419.28016299999967</v>
      </c>
      <c r="O28" s="58"/>
      <c r="P28" s="92">
        <f>+N28+N29</f>
        <v>439.53508924999966</v>
      </c>
      <c r="Q28" s="7">
        <v>750.83150628429701</v>
      </c>
      <c r="R28" s="75">
        <f t="shared" si="3"/>
        <v>908.5061226039993</v>
      </c>
      <c r="S28" s="51">
        <f>+R28+R29</f>
        <v>952.38218080399929</v>
      </c>
      <c r="T28" s="48">
        <v>952.37</v>
      </c>
      <c r="U28" s="55">
        <f>+T28-P28</f>
        <v>512.83491075000029</v>
      </c>
      <c r="V28" s="20"/>
      <c r="W28" s="20"/>
      <c r="X28" s="20"/>
      <c r="Y28" s="20"/>
    </row>
    <row r="29" spans="1:25" customFormat="1" ht="15.75" customHeight="1" x14ac:dyDescent="0.25">
      <c r="A29" s="3" t="s">
        <v>96</v>
      </c>
      <c r="B29" s="3" t="s">
        <v>97</v>
      </c>
      <c r="C29" s="4">
        <v>44013</v>
      </c>
      <c r="D29" s="3" t="s">
        <v>98</v>
      </c>
      <c r="E29" s="3" t="s">
        <v>99</v>
      </c>
      <c r="F29" s="3" t="s">
        <v>2712</v>
      </c>
      <c r="G29" s="24"/>
      <c r="H29" s="25" t="s">
        <v>100</v>
      </c>
      <c r="I29" s="5">
        <v>1</v>
      </c>
      <c r="J29" s="5">
        <v>20.730165289256199</v>
      </c>
      <c r="K29" s="5">
        <f t="shared" si="5"/>
        <v>25.083500000000001</v>
      </c>
      <c r="L29" s="83">
        <f t="shared" si="1"/>
        <v>25.083500000000001</v>
      </c>
      <c r="M29" s="79">
        <f>+L29*0.85</f>
        <v>21.320975000000001</v>
      </c>
      <c r="N29" s="79">
        <f t="shared" si="9"/>
        <v>20.25492625</v>
      </c>
      <c r="O29" s="58"/>
      <c r="P29" s="92"/>
      <c r="Q29" s="7">
        <v>36.261205123966903</v>
      </c>
      <c r="R29" s="75">
        <f t="shared" si="3"/>
        <v>43.876058199999953</v>
      </c>
      <c r="S29" s="51"/>
      <c r="T29" s="48"/>
      <c r="U29" s="55"/>
      <c r="V29" s="20"/>
      <c r="W29" s="20"/>
      <c r="X29" s="20"/>
      <c r="Y29" s="20"/>
    </row>
    <row r="30" spans="1:25" customFormat="1" ht="15.75" customHeight="1" x14ac:dyDescent="0.25">
      <c r="A30" s="3" t="s">
        <v>79</v>
      </c>
      <c r="B30" s="3" t="s">
        <v>80</v>
      </c>
      <c r="C30" s="4">
        <v>44013</v>
      </c>
      <c r="D30" s="3" t="s">
        <v>103</v>
      </c>
      <c r="E30" s="3" t="s">
        <v>104</v>
      </c>
      <c r="F30" s="3" t="s">
        <v>2713</v>
      </c>
      <c r="G30" s="24">
        <v>873</v>
      </c>
      <c r="H30" s="25" t="s">
        <v>105</v>
      </c>
      <c r="I30" s="5">
        <v>1</v>
      </c>
      <c r="J30" s="5">
        <v>806.82363636363596</v>
      </c>
      <c r="K30" s="5">
        <f t="shared" si="5"/>
        <v>976.25659999999948</v>
      </c>
      <c r="L30" s="83">
        <f t="shared" si="1"/>
        <v>976.25659999999948</v>
      </c>
      <c r="M30" s="79">
        <f>+L30*0.85</f>
        <v>829.81810999999959</v>
      </c>
      <c r="N30" s="79">
        <f t="shared" si="9"/>
        <v>788.32720449999954</v>
      </c>
      <c r="O30" s="58"/>
      <c r="P30" s="92">
        <f>+N30</f>
        <v>788.32720449999954</v>
      </c>
      <c r="Q30" s="7">
        <v>1411.57022476364</v>
      </c>
      <c r="R30" s="75">
        <f t="shared" si="3"/>
        <v>1707.9999719640043</v>
      </c>
      <c r="S30" s="51">
        <f>+R30</f>
        <v>1707.9999719640043</v>
      </c>
      <c r="T30" s="48">
        <v>1708</v>
      </c>
      <c r="U30" s="55">
        <f>+T30-P30</f>
        <v>919.67279550000046</v>
      </c>
      <c r="V30" s="20"/>
      <c r="W30" s="20"/>
      <c r="X30" s="20"/>
      <c r="Y30" s="20"/>
    </row>
    <row r="31" spans="1:25" customFormat="1" ht="15.75" customHeight="1" x14ac:dyDescent="0.25">
      <c r="A31" s="3" t="s">
        <v>111</v>
      </c>
      <c r="B31" s="3" t="s">
        <v>112</v>
      </c>
      <c r="C31" s="4">
        <v>44013</v>
      </c>
      <c r="D31" s="3" t="s">
        <v>108</v>
      </c>
      <c r="E31" s="3" t="s">
        <v>109</v>
      </c>
      <c r="F31" s="3" t="s">
        <v>2714</v>
      </c>
      <c r="G31" s="24">
        <v>874</v>
      </c>
      <c r="H31" s="25" t="s">
        <v>110</v>
      </c>
      <c r="I31" s="5">
        <v>1</v>
      </c>
      <c r="J31" s="5">
        <v>853.29380165289297</v>
      </c>
      <c r="K31" s="5">
        <f t="shared" si="5"/>
        <v>1032.4855000000005</v>
      </c>
      <c r="L31" s="83">
        <f t="shared" si="1"/>
        <v>1032.4855000000005</v>
      </c>
      <c r="M31" s="79"/>
      <c r="N31" s="79">
        <f t="shared" si="2"/>
        <v>980.86122500000033</v>
      </c>
      <c r="O31" s="58"/>
      <c r="P31" s="92">
        <f>+N31+N32</f>
        <v>1961.7224500000007</v>
      </c>
      <c r="Q31" s="7">
        <v>1492.81190717769</v>
      </c>
      <c r="R31" s="75">
        <f t="shared" si="3"/>
        <v>1806.3024076850049</v>
      </c>
      <c r="S31" s="51">
        <f>+R31+R32</f>
        <v>3612.491241965</v>
      </c>
      <c r="T31" s="48">
        <v>3612.51</v>
      </c>
      <c r="U31" s="55">
        <f>+T31-P31</f>
        <v>1650.7875499999996</v>
      </c>
      <c r="V31" s="20"/>
      <c r="W31" s="20"/>
      <c r="X31" s="20"/>
      <c r="Y31" s="20"/>
    </row>
    <row r="32" spans="1:25" customFormat="1" ht="15.75" customHeight="1" x14ac:dyDescent="0.25">
      <c r="A32" s="3" t="s">
        <v>106</v>
      </c>
      <c r="B32" s="3" t="s">
        <v>107</v>
      </c>
      <c r="C32" s="4">
        <v>44013</v>
      </c>
      <c r="D32" s="3" t="s">
        <v>108</v>
      </c>
      <c r="E32" s="3" t="s">
        <v>109</v>
      </c>
      <c r="F32" s="3" t="s">
        <v>2714</v>
      </c>
      <c r="G32" s="24"/>
      <c r="H32" s="25" t="s">
        <v>110</v>
      </c>
      <c r="I32" s="5">
        <v>1</v>
      </c>
      <c r="J32" s="5">
        <v>853.29380165289297</v>
      </c>
      <c r="K32" s="5">
        <f t="shared" si="5"/>
        <v>1032.4855000000005</v>
      </c>
      <c r="L32" s="83">
        <f t="shared" si="1"/>
        <v>1032.4855000000005</v>
      </c>
      <c r="M32" s="79"/>
      <c r="N32" s="79">
        <f t="shared" si="2"/>
        <v>980.86122500000033</v>
      </c>
      <c r="O32" s="58"/>
      <c r="P32" s="92"/>
      <c r="Q32" s="7">
        <v>1492.7180448595</v>
      </c>
      <c r="R32" s="75">
        <f t="shared" si="3"/>
        <v>1806.1888342799948</v>
      </c>
      <c r="S32" s="51"/>
      <c r="T32" s="48"/>
      <c r="U32" s="55"/>
      <c r="V32" s="20"/>
      <c r="W32" s="20"/>
      <c r="X32" s="20"/>
      <c r="Y32" s="20"/>
    </row>
    <row r="33" spans="1:25" customFormat="1" ht="15.75" customHeight="1" x14ac:dyDescent="0.25">
      <c r="A33" s="3" t="s">
        <v>113</v>
      </c>
      <c r="B33" s="3" t="s">
        <v>114</v>
      </c>
      <c r="C33" s="4">
        <v>44013</v>
      </c>
      <c r="D33" s="3" t="s">
        <v>115</v>
      </c>
      <c r="E33" s="3" t="s">
        <v>116</v>
      </c>
      <c r="F33" s="3" t="s">
        <v>2715</v>
      </c>
      <c r="G33" s="24">
        <v>875</v>
      </c>
      <c r="H33" s="25" t="s">
        <v>117</v>
      </c>
      <c r="I33" s="5">
        <v>1</v>
      </c>
      <c r="J33" s="5">
        <v>1077.2109917355399</v>
      </c>
      <c r="K33" s="5">
        <f t="shared" si="5"/>
        <v>1303.4253000000033</v>
      </c>
      <c r="L33" s="83">
        <f t="shared" si="1"/>
        <v>1303.4253000000033</v>
      </c>
      <c r="M33" s="79">
        <f>+L33*0.85</f>
        <v>1107.9115050000028</v>
      </c>
      <c r="N33" s="79">
        <f t="shared" ref="N33:N36" si="10">+M33*0.95</f>
        <v>1052.5159297500027</v>
      </c>
      <c r="O33" s="58"/>
      <c r="P33" s="92">
        <f>+N33</f>
        <v>1052.5159297500027</v>
      </c>
      <c r="Q33" s="7">
        <v>1616.1073345710799</v>
      </c>
      <c r="R33" s="75">
        <f t="shared" si="3"/>
        <v>1955.4898748310068</v>
      </c>
      <c r="S33" s="51">
        <f>+R33</f>
        <v>1955.4898748310068</v>
      </c>
      <c r="T33" s="48">
        <v>1955.5</v>
      </c>
      <c r="U33" s="55">
        <f>+T33-P33</f>
        <v>902.98407024999733</v>
      </c>
      <c r="V33" s="20"/>
      <c r="W33" s="20"/>
      <c r="X33" s="20"/>
      <c r="Y33" s="20"/>
    </row>
    <row r="34" spans="1:25" customFormat="1" ht="15.75" customHeight="1" x14ac:dyDescent="0.25">
      <c r="A34" s="3" t="s">
        <v>79</v>
      </c>
      <c r="B34" s="3" t="s">
        <v>80</v>
      </c>
      <c r="C34" s="4">
        <v>44013</v>
      </c>
      <c r="D34" s="3" t="s">
        <v>120</v>
      </c>
      <c r="E34" s="3" t="s">
        <v>121</v>
      </c>
      <c r="F34" s="3" t="s">
        <v>2717</v>
      </c>
      <c r="G34" s="24">
        <v>877</v>
      </c>
      <c r="H34" s="25" t="s">
        <v>122</v>
      </c>
      <c r="I34" s="5">
        <v>1</v>
      </c>
      <c r="J34" s="5">
        <v>806.82363636363596</v>
      </c>
      <c r="K34" s="5">
        <f t="shared" si="5"/>
        <v>976.25659999999948</v>
      </c>
      <c r="L34" s="83">
        <f t="shared" si="1"/>
        <v>976.25659999999948</v>
      </c>
      <c r="M34" s="79">
        <f>+L34*0.85</f>
        <v>829.81810999999959</v>
      </c>
      <c r="N34" s="79">
        <f t="shared" si="10"/>
        <v>788.32720449999954</v>
      </c>
      <c r="O34" s="58"/>
      <c r="P34" s="92">
        <f>+N34+N35</f>
        <v>1083.9703964999999</v>
      </c>
      <c r="Q34" s="7">
        <v>1411.57022476364</v>
      </c>
      <c r="R34" s="75">
        <f t="shared" si="3"/>
        <v>1707.9999719640043</v>
      </c>
      <c r="S34" s="51">
        <f>+R34+R35</f>
        <v>2349.0020080280055</v>
      </c>
      <c r="T34" s="48">
        <v>2349</v>
      </c>
      <c r="U34" s="55">
        <f>+T34-P34</f>
        <v>1265.0296035000001</v>
      </c>
      <c r="V34" s="20"/>
      <c r="W34" s="20"/>
      <c r="X34" s="20"/>
      <c r="Y34" s="20"/>
    </row>
    <row r="35" spans="1:25" customFormat="1" ht="15.75" customHeight="1" x14ac:dyDescent="0.25">
      <c r="A35" s="3" t="s">
        <v>118</v>
      </c>
      <c r="B35" s="3" t="s">
        <v>119</v>
      </c>
      <c r="C35" s="4">
        <v>44013</v>
      </c>
      <c r="D35" s="3" t="s">
        <v>120</v>
      </c>
      <c r="E35" s="3" t="s">
        <v>121</v>
      </c>
      <c r="F35" s="3" t="s">
        <v>2717</v>
      </c>
      <c r="G35" s="24"/>
      <c r="H35" s="25" t="s">
        <v>122</v>
      </c>
      <c r="I35" s="5">
        <v>1</v>
      </c>
      <c r="J35" s="5">
        <v>302.57983471074402</v>
      </c>
      <c r="K35" s="5">
        <f t="shared" si="5"/>
        <v>366.12160000000029</v>
      </c>
      <c r="L35" s="83">
        <f t="shared" si="1"/>
        <v>366.12160000000029</v>
      </c>
      <c r="M35" s="79">
        <f>+L35*0.85</f>
        <v>311.20336000000026</v>
      </c>
      <c r="N35" s="79">
        <f t="shared" si="10"/>
        <v>295.64319200000023</v>
      </c>
      <c r="O35" s="58"/>
      <c r="P35" s="92"/>
      <c r="Q35" s="7">
        <v>529.75374881322398</v>
      </c>
      <c r="R35" s="75">
        <f t="shared" si="3"/>
        <v>641.002036064001</v>
      </c>
      <c r="S35" s="51"/>
      <c r="T35" s="48"/>
      <c r="U35" s="55"/>
      <c r="V35" s="20"/>
      <c r="W35" s="20"/>
      <c r="X35" s="20"/>
      <c r="Y35" s="20"/>
    </row>
    <row r="36" spans="1:25" customFormat="1" ht="15.75" customHeight="1" x14ac:dyDescent="0.25">
      <c r="A36" s="3" t="s">
        <v>61</v>
      </c>
      <c r="B36" s="3" t="s">
        <v>62</v>
      </c>
      <c r="C36" s="4">
        <v>44013</v>
      </c>
      <c r="D36" s="3" t="s">
        <v>123</v>
      </c>
      <c r="E36" s="3" t="s">
        <v>124</v>
      </c>
      <c r="F36" s="3" t="s">
        <v>2718</v>
      </c>
      <c r="G36" s="24">
        <v>878</v>
      </c>
      <c r="H36" s="25" t="s">
        <v>125</v>
      </c>
      <c r="I36" s="5">
        <v>2</v>
      </c>
      <c r="J36" s="5">
        <v>284.54000000000002</v>
      </c>
      <c r="K36" s="5">
        <f t="shared" si="5"/>
        <v>344.29340000000002</v>
      </c>
      <c r="L36" s="83">
        <f t="shared" si="1"/>
        <v>688.58680000000004</v>
      </c>
      <c r="M36" s="79">
        <f>+L36*0.85</f>
        <v>585.29877999999997</v>
      </c>
      <c r="N36" s="79">
        <f t="shared" si="10"/>
        <v>556.03384099999994</v>
      </c>
      <c r="O36" s="58"/>
      <c r="P36" s="92">
        <f>+N36</f>
        <v>556.03384099999994</v>
      </c>
      <c r="Q36" s="7">
        <v>991.73332238016496</v>
      </c>
      <c r="R36" s="75">
        <f t="shared" si="3"/>
        <v>1199.9973200799996</v>
      </c>
      <c r="S36" s="51">
        <f>+R36</f>
        <v>1199.9973200799996</v>
      </c>
      <c r="T36" s="48">
        <v>1200</v>
      </c>
      <c r="U36" s="55">
        <f>+T36-P36</f>
        <v>643.96615900000006</v>
      </c>
      <c r="V36" s="20"/>
      <c r="W36" s="20"/>
      <c r="X36" s="20"/>
      <c r="Y36" s="20"/>
    </row>
    <row r="37" spans="1:25" customFormat="1" ht="15.75" customHeight="1" x14ac:dyDescent="0.25">
      <c r="A37" s="3" t="s">
        <v>133</v>
      </c>
      <c r="B37" s="3" t="s">
        <v>134</v>
      </c>
      <c r="C37" s="4">
        <v>44013</v>
      </c>
      <c r="D37" s="3" t="s">
        <v>128</v>
      </c>
      <c r="E37" s="3" t="s">
        <v>129</v>
      </c>
      <c r="F37" s="3" t="s">
        <v>2720</v>
      </c>
      <c r="G37" s="24">
        <v>880</v>
      </c>
      <c r="H37" s="25" t="s">
        <v>130</v>
      </c>
      <c r="I37" s="5">
        <v>1</v>
      </c>
      <c r="J37" s="5">
        <v>302.57983471074402</v>
      </c>
      <c r="K37" s="5">
        <f t="shared" si="5"/>
        <v>366.12160000000029</v>
      </c>
      <c r="L37" s="83">
        <f t="shared" si="1"/>
        <v>366.12160000000029</v>
      </c>
      <c r="M37" s="79"/>
      <c r="N37" s="79">
        <f t="shared" si="2"/>
        <v>347.81552000000028</v>
      </c>
      <c r="O37" s="58"/>
      <c r="P37" s="92">
        <f>+N37+N38+N39</f>
        <v>734.92646000000082</v>
      </c>
      <c r="Q37" s="7">
        <v>529.35736922975195</v>
      </c>
      <c r="R37" s="75">
        <f t="shared" si="3"/>
        <v>640.52241676799986</v>
      </c>
      <c r="S37" s="51">
        <f>+R37+R38+R39</f>
        <v>1353.6023625960013</v>
      </c>
      <c r="T37" s="48">
        <v>1353.59</v>
      </c>
      <c r="U37" s="55">
        <f>+T37-P37</f>
        <v>618.6635399999991</v>
      </c>
      <c r="V37" s="20"/>
      <c r="W37" s="20"/>
      <c r="X37" s="20"/>
      <c r="Y37" s="20"/>
    </row>
    <row r="38" spans="1:25" customFormat="1" ht="15.75" customHeight="1" x14ac:dyDescent="0.25">
      <c r="A38" s="3" t="s">
        <v>126</v>
      </c>
      <c r="B38" s="3" t="s">
        <v>127</v>
      </c>
      <c r="C38" s="4">
        <v>44013</v>
      </c>
      <c r="D38" s="3" t="s">
        <v>128</v>
      </c>
      <c r="E38" s="3" t="s">
        <v>129</v>
      </c>
      <c r="F38" s="3" t="s">
        <v>2720</v>
      </c>
      <c r="G38" s="24"/>
      <c r="H38" s="25" t="s">
        <v>130</v>
      </c>
      <c r="I38" s="5">
        <v>1</v>
      </c>
      <c r="J38" s="5">
        <v>63.696694214875997</v>
      </c>
      <c r="K38" s="5">
        <f t="shared" si="5"/>
        <v>77.072999999999951</v>
      </c>
      <c r="L38" s="83">
        <f t="shared" si="1"/>
        <v>77.072999999999951</v>
      </c>
      <c r="M38" s="79"/>
      <c r="N38" s="79">
        <f t="shared" si="2"/>
        <v>73.219349999999949</v>
      </c>
      <c r="O38" s="58"/>
      <c r="P38" s="92"/>
      <c r="Q38" s="7">
        <v>111.442462264463</v>
      </c>
      <c r="R38" s="75">
        <f t="shared" si="3"/>
        <v>134.84537934000022</v>
      </c>
      <c r="S38" s="51"/>
      <c r="T38" s="48"/>
      <c r="U38" s="55"/>
      <c r="V38" s="20"/>
      <c r="W38" s="20"/>
      <c r="X38" s="20"/>
      <c r="Y38" s="20"/>
    </row>
    <row r="39" spans="1:25" customFormat="1" ht="15.75" customHeight="1" x14ac:dyDescent="0.25">
      <c r="A39" s="3" t="s">
        <v>131</v>
      </c>
      <c r="B39" s="3" t="s">
        <v>132</v>
      </c>
      <c r="C39" s="4">
        <v>44013</v>
      </c>
      <c r="D39" s="3" t="s">
        <v>128</v>
      </c>
      <c r="E39" s="3" t="s">
        <v>129</v>
      </c>
      <c r="F39" s="3" t="s">
        <v>2720</v>
      </c>
      <c r="G39" s="24"/>
      <c r="H39" s="25" t="s">
        <v>130</v>
      </c>
      <c r="I39" s="5">
        <v>1</v>
      </c>
      <c r="J39" s="5">
        <v>273.06793388429799</v>
      </c>
      <c r="K39" s="5">
        <f t="shared" si="5"/>
        <v>330.41220000000055</v>
      </c>
      <c r="L39" s="83">
        <f t="shared" si="1"/>
        <v>330.41220000000055</v>
      </c>
      <c r="M39" s="79"/>
      <c r="N39" s="79">
        <f t="shared" si="2"/>
        <v>313.89159000000052</v>
      </c>
      <c r="O39" s="58"/>
      <c r="P39" s="92"/>
      <c r="Q39" s="7">
        <v>477.87980701487697</v>
      </c>
      <c r="R39" s="75">
        <f t="shared" si="3"/>
        <v>578.23456648800118</v>
      </c>
      <c r="S39" s="51"/>
      <c r="T39" s="48"/>
      <c r="U39" s="55"/>
      <c r="V39" s="20"/>
      <c r="W39" s="20"/>
      <c r="X39" s="20"/>
      <c r="Y39" s="20"/>
    </row>
    <row r="40" spans="1:25" customFormat="1" ht="15.75" customHeight="1" x14ac:dyDescent="0.25">
      <c r="A40" s="3" t="s">
        <v>138</v>
      </c>
      <c r="B40" s="3" t="s">
        <v>139</v>
      </c>
      <c r="C40" s="4">
        <v>44013</v>
      </c>
      <c r="D40" s="3" t="s">
        <v>135</v>
      </c>
      <c r="E40" s="3" t="s">
        <v>136</v>
      </c>
      <c r="F40" s="3" t="s">
        <v>2721</v>
      </c>
      <c r="G40" s="24">
        <v>881</v>
      </c>
      <c r="H40" s="25" t="s">
        <v>137</v>
      </c>
      <c r="I40" s="5">
        <v>1</v>
      </c>
      <c r="J40" s="5">
        <v>229.628016528926</v>
      </c>
      <c r="K40" s="5">
        <f t="shared" si="5"/>
        <v>277.84990000000045</v>
      </c>
      <c r="L40" s="83">
        <f t="shared" si="1"/>
        <v>277.84990000000045</v>
      </c>
      <c r="M40" s="79">
        <f>+L40*0.85</f>
        <v>236.17241500000037</v>
      </c>
      <c r="N40" s="79">
        <f>+M40*0.95</f>
        <v>224.36379425000035</v>
      </c>
      <c r="O40" s="58"/>
      <c r="P40" s="92">
        <f>+N40+N41</f>
        <v>572.17931425000063</v>
      </c>
      <c r="Q40" s="7">
        <v>401.72732607685998</v>
      </c>
      <c r="R40" s="75">
        <f t="shared" si="3"/>
        <v>486.09006455300056</v>
      </c>
      <c r="S40" s="51">
        <f>+R40+R41</f>
        <v>1126.6124813210004</v>
      </c>
      <c r="T40" s="48">
        <v>1126.6099999999999</v>
      </c>
      <c r="U40" s="55">
        <f>+T40-P40</f>
        <v>554.43068574999927</v>
      </c>
      <c r="V40" s="20"/>
      <c r="W40" s="20"/>
      <c r="X40" s="20"/>
      <c r="Y40" s="20"/>
    </row>
    <row r="41" spans="1:25" customFormat="1" ht="15.75" customHeight="1" x14ac:dyDescent="0.25">
      <c r="A41" s="3" t="s">
        <v>133</v>
      </c>
      <c r="B41" s="3" t="s">
        <v>134</v>
      </c>
      <c r="C41" s="4">
        <v>44013</v>
      </c>
      <c r="D41" s="3" t="s">
        <v>135</v>
      </c>
      <c r="E41" s="3" t="s">
        <v>136</v>
      </c>
      <c r="F41" s="3" t="s">
        <v>2721</v>
      </c>
      <c r="G41" s="24"/>
      <c r="H41" s="25" t="s">
        <v>137</v>
      </c>
      <c r="I41" s="5">
        <v>1</v>
      </c>
      <c r="J41" s="5">
        <v>302.57983471074402</v>
      </c>
      <c r="K41" s="5">
        <f t="shared" si="5"/>
        <v>366.12160000000029</v>
      </c>
      <c r="L41" s="83">
        <f t="shared" si="1"/>
        <v>366.12160000000029</v>
      </c>
      <c r="M41" s="79"/>
      <c r="N41" s="79">
        <f t="shared" si="2"/>
        <v>347.81552000000028</v>
      </c>
      <c r="O41" s="58"/>
      <c r="P41" s="92"/>
      <c r="Q41" s="7">
        <v>529.35736922975195</v>
      </c>
      <c r="R41" s="75">
        <f t="shared" si="3"/>
        <v>640.52241676799986</v>
      </c>
      <c r="S41" s="51"/>
      <c r="T41" s="48"/>
      <c r="U41" s="55"/>
      <c r="V41" s="20"/>
      <c r="W41" s="20"/>
      <c r="X41" s="20"/>
      <c r="Y41" s="20"/>
    </row>
    <row r="42" spans="1:25" customFormat="1" ht="15.75" customHeight="1" x14ac:dyDescent="0.25">
      <c r="A42" s="3" t="s">
        <v>155</v>
      </c>
      <c r="B42" s="3" t="s">
        <v>156</v>
      </c>
      <c r="C42" s="4">
        <v>44013</v>
      </c>
      <c r="D42" s="3" t="s">
        <v>142</v>
      </c>
      <c r="E42" s="3" t="s">
        <v>143</v>
      </c>
      <c r="F42" s="3" t="s">
        <v>2723</v>
      </c>
      <c r="G42" s="24">
        <v>883</v>
      </c>
      <c r="H42" s="25" t="s">
        <v>144</v>
      </c>
      <c r="I42" s="5">
        <v>1</v>
      </c>
      <c r="J42" s="5">
        <v>168.656611570248</v>
      </c>
      <c r="K42" s="5">
        <f t="shared" si="5"/>
        <v>204.07450000000009</v>
      </c>
      <c r="L42" s="83">
        <f t="shared" si="1"/>
        <v>204.07450000000009</v>
      </c>
      <c r="M42" s="79">
        <f>+L42*0.85</f>
        <v>173.46332500000005</v>
      </c>
      <c r="N42" s="79">
        <f>+M42*0.95</f>
        <v>164.79015875000005</v>
      </c>
      <c r="O42" s="58"/>
      <c r="P42" s="92">
        <f>+SUM(N42:N50)</f>
        <v>1560.1303750000011</v>
      </c>
      <c r="Q42" s="7">
        <v>315.46207254545499</v>
      </c>
      <c r="R42" s="75">
        <f t="shared" si="3"/>
        <v>381.70910778000052</v>
      </c>
      <c r="S42" s="51">
        <f>+SUM(R42:R50)</f>
        <v>3103.7753551130054</v>
      </c>
      <c r="T42" s="48">
        <v>3103.73</v>
      </c>
      <c r="U42" s="55">
        <f>+T42-P42</f>
        <v>1543.5996249999989</v>
      </c>
      <c r="V42" s="20"/>
      <c r="W42" s="20"/>
      <c r="X42" s="20"/>
      <c r="Y42" s="20"/>
    </row>
    <row r="43" spans="1:25" customFormat="1" ht="15.75" customHeight="1" x14ac:dyDescent="0.25">
      <c r="A43" s="3" t="s">
        <v>140</v>
      </c>
      <c r="B43" s="3" t="s">
        <v>141</v>
      </c>
      <c r="C43" s="4">
        <v>44013</v>
      </c>
      <c r="D43" s="3" t="s">
        <v>142</v>
      </c>
      <c r="E43" s="3" t="s">
        <v>143</v>
      </c>
      <c r="F43" s="3" t="s">
        <v>2723</v>
      </c>
      <c r="G43" s="24"/>
      <c r="H43" s="25" t="s">
        <v>144</v>
      </c>
      <c r="I43" s="5">
        <v>1</v>
      </c>
      <c r="J43" s="5">
        <v>97.068595041322297</v>
      </c>
      <c r="K43" s="5">
        <f t="shared" ref="K43:K74" si="11">+J43*1.21</f>
        <v>117.45299999999997</v>
      </c>
      <c r="L43" s="83">
        <f t="shared" si="1"/>
        <v>117.45299999999997</v>
      </c>
      <c r="M43" s="79"/>
      <c r="N43" s="79">
        <f t="shared" si="2"/>
        <v>111.58034999999997</v>
      </c>
      <c r="O43" s="58"/>
      <c r="P43" s="92"/>
      <c r="Q43" s="7">
        <v>169.78947438842999</v>
      </c>
      <c r="R43" s="75">
        <f t="shared" si="3"/>
        <v>205.4452640100003</v>
      </c>
      <c r="S43" s="51"/>
      <c r="T43" s="48"/>
      <c r="U43" s="55"/>
      <c r="V43" s="20"/>
      <c r="W43" s="20"/>
      <c r="X43" s="20"/>
      <c r="Y43" s="20"/>
    </row>
    <row r="44" spans="1:25" customFormat="1" ht="15.75" customHeight="1" x14ac:dyDescent="0.25">
      <c r="A44" s="3" t="s">
        <v>145</v>
      </c>
      <c r="B44" s="3" t="s">
        <v>146</v>
      </c>
      <c r="C44" s="4">
        <v>44013</v>
      </c>
      <c r="D44" s="3" t="s">
        <v>142</v>
      </c>
      <c r="E44" s="3" t="s">
        <v>143</v>
      </c>
      <c r="F44" s="3" t="s">
        <v>2723</v>
      </c>
      <c r="G44" s="24"/>
      <c r="H44" s="25" t="s">
        <v>144</v>
      </c>
      <c r="I44" s="5">
        <v>1</v>
      </c>
      <c r="J44" s="5">
        <v>168.58239669421499</v>
      </c>
      <c r="K44" s="5">
        <f t="shared" si="11"/>
        <v>203.98470000000015</v>
      </c>
      <c r="L44" s="83">
        <f t="shared" si="1"/>
        <v>203.98470000000015</v>
      </c>
      <c r="M44" s="79">
        <f>+L44*0.85</f>
        <v>173.38699500000013</v>
      </c>
      <c r="N44" s="79">
        <f>+M44*0.95</f>
        <v>164.71764525000012</v>
      </c>
      <c r="O44" s="58"/>
      <c r="P44" s="92"/>
      <c r="Q44" s="7">
        <v>251.31926534380199</v>
      </c>
      <c r="R44" s="75">
        <f t="shared" si="3"/>
        <v>304.0963110660004</v>
      </c>
      <c r="S44" s="51"/>
      <c r="T44" s="48"/>
      <c r="U44" s="55"/>
      <c r="V44" s="20"/>
      <c r="W44" s="20"/>
      <c r="X44" s="20"/>
      <c r="Y44" s="20"/>
    </row>
    <row r="45" spans="1:25" customFormat="1" ht="15.75" customHeight="1" x14ac:dyDescent="0.25">
      <c r="A45" s="3" t="s">
        <v>126</v>
      </c>
      <c r="B45" s="3" t="s">
        <v>127</v>
      </c>
      <c r="C45" s="4">
        <v>44013</v>
      </c>
      <c r="D45" s="3" t="s">
        <v>142</v>
      </c>
      <c r="E45" s="3" t="s">
        <v>143</v>
      </c>
      <c r="F45" s="3" t="s">
        <v>2723</v>
      </c>
      <c r="G45" s="24"/>
      <c r="H45" s="25" t="s">
        <v>144</v>
      </c>
      <c r="I45" s="5">
        <v>1</v>
      </c>
      <c r="J45" s="5">
        <v>63.696694214875997</v>
      </c>
      <c r="K45" s="5">
        <f t="shared" si="11"/>
        <v>77.072999999999951</v>
      </c>
      <c r="L45" s="83">
        <f t="shared" si="1"/>
        <v>77.072999999999951</v>
      </c>
      <c r="M45" s="79"/>
      <c r="N45" s="79">
        <f t="shared" si="2"/>
        <v>73.219349999999949</v>
      </c>
      <c r="O45" s="58"/>
      <c r="P45" s="92"/>
      <c r="Q45" s="7">
        <v>111.442462264463</v>
      </c>
      <c r="R45" s="75">
        <f t="shared" si="3"/>
        <v>134.84537934000022</v>
      </c>
      <c r="S45" s="51"/>
      <c r="T45" s="48"/>
      <c r="U45" s="55"/>
      <c r="V45" s="20"/>
      <c r="W45" s="20"/>
      <c r="X45" s="20"/>
      <c r="Y45" s="20"/>
    </row>
    <row r="46" spans="1:25" customFormat="1" ht="15.75" customHeight="1" x14ac:dyDescent="0.25">
      <c r="A46" s="3" t="s">
        <v>147</v>
      </c>
      <c r="B46" s="3" t="s">
        <v>148</v>
      </c>
      <c r="C46" s="4">
        <v>44013</v>
      </c>
      <c r="D46" s="3" t="s">
        <v>142</v>
      </c>
      <c r="E46" s="3" t="s">
        <v>143</v>
      </c>
      <c r="F46" s="3" t="s">
        <v>2723</v>
      </c>
      <c r="G46" s="24"/>
      <c r="H46" s="25" t="s">
        <v>144</v>
      </c>
      <c r="I46" s="5">
        <v>1</v>
      </c>
      <c r="J46" s="5">
        <v>133.117933884298</v>
      </c>
      <c r="K46" s="5">
        <f t="shared" si="11"/>
        <v>161.07270000000057</v>
      </c>
      <c r="L46" s="83">
        <f t="shared" si="1"/>
        <v>161.07270000000057</v>
      </c>
      <c r="M46" s="79">
        <f>+L46*0.85</f>
        <v>136.91179500000047</v>
      </c>
      <c r="N46" s="79">
        <f t="shared" ref="N46:N48" si="12">+M46*0.95</f>
        <v>130.06620525000045</v>
      </c>
      <c r="O46" s="58"/>
      <c r="P46" s="92"/>
      <c r="Q46" s="7">
        <v>232.89648122727399</v>
      </c>
      <c r="R46" s="75">
        <f t="shared" si="3"/>
        <v>281.80474228500151</v>
      </c>
      <c r="S46" s="51"/>
      <c r="T46" s="48"/>
      <c r="U46" s="55"/>
      <c r="V46" s="20"/>
      <c r="W46" s="20"/>
      <c r="X46" s="20"/>
      <c r="Y46" s="20"/>
    </row>
    <row r="47" spans="1:25" customFormat="1" ht="15.75" customHeight="1" x14ac:dyDescent="0.25">
      <c r="A47" s="3" t="s">
        <v>149</v>
      </c>
      <c r="B47" s="3" t="s">
        <v>150</v>
      </c>
      <c r="C47" s="4">
        <v>44013</v>
      </c>
      <c r="D47" s="3" t="s">
        <v>142</v>
      </c>
      <c r="E47" s="3" t="s">
        <v>143</v>
      </c>
      <c r="F47" s="3" t="s">
        <v>2723</v>
      </c>
      <c r="G47" s="24"/>
      <c r="H47" s="25" t="s">
        <v>144</v>
      </c>
      <c r="I47" s="5">
        <v>1</v>
      </c>
      <c r="J47" s="5">
        <v>176.041818181818</v>
      </c>
      <c r="K47" s="5">
        <f t="shared" si="11"/>
        <v>213.01059999999978</v>
      </c>
      <c r="L47" s="83">
        <f t="shared" si="1"/>
        <v>213.01059999999978</v>
      </c>
      <c r="M47" s="79">
        <f>+L47*0.85</f>
        <v>181.0590099999998</v>
      </c>
      <c r="N47" s="79">
        <f t="shared" si="12"/>
        <v>172.00605949999979</v>
      </c>
      <c r="O47" s="58"/>
      <c r="P47" s="92"/>
      <c r="Q47" s="7">
        <v>307.98516090909101</v>
      </c>
      <c r="R47" s="75">
        <f t="shared" si="3"/>
        <v>372.66204470000008</v>
      </c>
      <c r="S47" s="51"/>
      <c r="T47" s="48"/>
      <c r="U47" s="55"/>
      <c r="V47" s="20"/>
      <c r="W47" s="20"/>
      <c r="X47" s="20"/>
      <c r="Y47" s="20"/>
    </row>
    <row r="48" spans="1:25" customFormat="1" ht="15.75" customHeight="1" x14ac:dyDescent="0.25">
      <c r="A48" s="3" t="s">
        <v>59</v>
      </c>
      <c r="B48" s="3" t="s">
        <v>60</v>
      </c>
      <c r="C48" s="4">
        <v>44013</v>
      </c>
      <c r="D48" s="3" t="s">
        <v>142</v>
      </c>
      <c r="E48" s="3" t="s">
        <v>143</v>
      </c>
      <c r="F48" s="3" t="s">
        <v>2723</v>
      </c>
      <c r="G48" s="24"/>
      <c r="H48" s="25" t="s">
        <v>144</v>
      </c>
      <c r="I48" s="5">
        <v>1</v>
      </c>
      <c r="J48" s="5">
        <v>308.08140495867798</v>
      </c>
      <c r="K48" s="5">
        <f t="shared" si="11"/>
        <v>372.77850000000035</v>
      </c>
      <c r="L48" s="83">
        <f t="shared" si="1"/>
        <v>372.77850000000035</v>
      </c>
      <c r="M48" s="79">
        <f>+L48*0.85</f>
        <v>316.86172500000026</v>
      </c>
      <c r="N48" s="79">
        <f t="shared" si="12"/>
        <v>301.01863875000026</v>
      </c>
      <c r="O48" s="58"/>
      <c r="P48" s="92"/>
      <c r="Q48" s="7">
        <v>539.08084239669495</v>
      </c>
      <c r="R48" s="75">
        <f t="shared" si="3"/>
        <v>652.28781930000082</v>
      </c>
      <c r="S48" s="51"/>
      <c r="T48" s="48"/>
      <c r="U48" s="55"/>
      <c r="V48" s="20"/>
      <c r="W48" s="20"/>
      <c r="X48" s="20"/>
      <c r="Y48" s="20"/>
    </row>
    <row r="49" spans="1:25" customFormat="1" ht="15.75" customHeight="1" x14ac:dyDescent="0.25">
      <c r="A49" s="3" t="s">
        <v>151</v>
      </c>
      <c r="B49" s="3" t="s">
        <v>152</v>
      </c>
      <c r="C49" s="4">
        <v>44013</v>
      </c>
      <c r="D49" s="3" t="s">
        <v>142</v>
      </c>
      <c r="E49" s="3" t="s">
        <v>143</v>
      </c>
      <c r="F49" s="3" t="s">
        <v>2723</v>
      </c>
      <c r="G49" s="24"/>
      <c r="H49" s="25" t="s">
        <v>144</v>
      </c>
      <c r="I49" s="5">
        <v>1</v>
      </c>
      <c r="J49" s="5">
        <v>274.36727272727302</v>
      </c>
      <c r="K49" s="5">
        <f t="shared" si="11"/>
        <v>331.98440000000033</v>
      </c>
      <c r="L49" s="83">
        <f t="shared" si="1"/>
        <v>331.98440000000033</v>
      </c>
      <c r="M49" s="79"/>
      <c r="N49" s="79">
        <f t="shared" si="2"/>
        <v>315.38518000000028</v>
      </c>
      <c r="O49" s="58"/>
      <c r="P49" s="92"/>
      <c r="Q49" s="7">
        <v>409.02124283636402</v>
      </c>
      <c r="R49" s="75">
        <f t="shared" si="3"/>
        <v>494.91570383200047</v>
      </c>
      <c r="S49" s="51"/>
      <c r="T49" s="48"/>
      <c r="U49" s="55"/>
      <c r="V49" s="20"/>
      <c r="W49" s="20"/>
      <c r="X49" s="20"/>
      <c r="Y49" s="20"/>
    </row>
    <row r="50" spans="1:25" customFormat="1" ht="15.75" customHeight="1" x14ac:dyDescent="0.25">
      <c r="A50" s="3" t="s">
        <v>153</v>
      </c>
      <c r="B50" s="3" t="s">
        <v>154</v>
      </c>
      <c r="C50" s="4">
        <v>44013</v>
      </c>
      <c r="D50" s="3" t="s">
        <v>142</v>
      </c>
      <c r="E50" s="3" t="s">
        <v>143</v>
      </c>
      <c r="F50" s="3" t="s">
        <v>2723</v>
      </c>
      <c r="G50" s="24"/>
      <c r="H50" s="25" t="s">
        <v>144</v>
      </c>
      <c r="I50" s="5">
        <v>1</v>
      </c>
      <c r="J50" s="5">
        <v>130.33471074380199</v>
      </c>
      <c r="K50" s="5">
        <f t="shared" si="11"/>
        <v>157.70500000000041</v>
      </c>
      <c r="L50" s="83">
        <f t="shared" si="1"/>
        <v>157.70500000000041</v>
      </c>
      <c r="M50" s="79">
        <f>+L50*0.85</f>
        <v>134.04925000000034</v>
      </c>
      <c r="N50" s="79">
        <f t="shared" ref="N50:N54" si="13">+M50*0.95</f>
        <v>127.34678750000032</v>
      </c>
      <c r="O50" s="58"/>
      <c r="P50" s="92"/>
      <c r="Q50" s="7">
        <v>228.106597355373</v>
      </c>
      <c r="R50" s="75">
        <f t="shared" si="3"/>
        <v>276.00898280000132</v>
      </c>
      <c r="S50" s="51"/>
      <c r="T50" s="48"/>
      <c r="U50" s="55"/>
      <c r="V50" s="20"/>
      <c r="W50" s="20"/>
      <c r="X50" s="20"/>
      <c r="Y50" s="20"/>
    </row>
    <row r="51" spans="1:25" customFormat="1" ht="15.75" customHeight="1" x14ac:dyDescent="0.25">
      <c r="A51" s="3" t="s">
        <v>162</v>
      </c>
      <c r="B51" s="3" t="s">
        <v>163</v>
      </c>
      <c r="C51" s="4">
        <v>44013</v>
      </c>
      <c r="D51" s="3" t="s">
        <v>157</v>
      </c>
      <c r="E51" s="3" t="s">
        <v>158</v>
      </c>
      <c r="F51" s="3" t="s">
        <v>2724</v>
      </c>
      <c r="G51" s="24">
        <v>884</v>
      </c>
      <c r="H51" s="25" t="s">
        <v>159</v>
      </c>
      <c r="I51" s="5">
        <v>1</v>
      </c>
      <c r="J51" s="5">
        <v>22.803471074380202</v>
      </c>
      <c r="K51" s="5">
        <f t="shared" si="11"/>
        <v>27.592200000000044</v>
      </c>
      <c r="L51" s="83">
        <f t="shared" si="1"/>
        <v>27.592200000000044</v>
      </c>
      <c r="M51" s="79">
        <f>+L51*0.85</f>
        <v>23.453370000000039</v>
      </c>
      <c r="N51" s="79">
        <f t="shared" si="13"/>
        <v>22.280701500000035</v>
      </c>
      <c r="O51" s="58"/>
      <c r="P51" s="92">
        <f>+N51+N52+N53</f>
        <v>421.7473984999998</v>
      </c>
      <c r="Q51" s="7">
        <v>41.3173812049587</v>
      </c>
      <c r="R51" s="75">
        <f t="shared" si="3"/>
        <v>49.994031258000028</v>
      </c>
      <c r="S51" s="51">
        <f>+R51+R52+R53</f>
        <v>913.8484289160001</v>
      </c>
      <c r="T51" s="48">
        <v>913.85</v>
      </c>
      <c r="U51" s="55">
        <f>+T51-P51</f>
        <v>492.10260150000022</v>
      </c>
      <c r="V51" s="20"/>
      <c r="W51" s="20"/>
      <c r="X51" s="20"/>
      <c r="Y51" s="20"/>
    </row>
    <row r="52" spans="1:25" customFormat="1" ht="15.75" customHeight="1" x14ac:dyDescent="0.25">
      <c r="A52" s="3" t="s">
        <v>27</v>
      </c>
      <c r="B52" s="3" t="s">
        <v>28</v>
      </c>
      <c r="C52" s="4">
        <v>44013</v>
      </c>
      <c r="D52" s="3" t="s">
        <v>157</v>
      </c>
      <c r="E52" s="3" t="s">
        <v>158</v>
      </c>
      <c r="F52" s="3" t="s">
        <v>2724</v>
      </c>
      <c r="G52" s="24"/>
      <c r="H52" s="25" t="s">
        <v>159</v>
      </c>
      <c r="I52" s="5">
        <v>1</v>
      </c>
      <c r="J52" s="5">
        <v>342.30173553718998</v>
      </c>
      <c r="K52" s="5">
        <f t="shared" si="11"/>
        <v>414.18509999999986</v>
      </c>
      <c r="L52" s="83">
        <f t="shared" si="1"/>
        <v>414.18509999999986</v>
      </c>
      <c r="M52" s="79">
        <f>+L52*0.85</f>
        <v>352.05733499999985</v>
      </c>
      <c r="N52" s="79">
        <f t="shared" si="13"/>
        <v>334.45446824999982</v>
      </c>
      <c r="O52" s="58"/>
      <c r="P52" s="92"/>
      <c r="Q52" s="7">
        <v>597.51506351900798</v>
      </c>
      <c r="R52" s="75">
        <f t="shared" si="3"/>
        <v>722.99322685799962</v>
      </c>
      <c r="S52" s="51"/>
      <c r="T52" s="48"/>
      <c r="U52" s="55"/>
      <c r="V52" s="20"/>
      <c r="W52" s="20"/>
      <c r="X52" s="20"/>
      <c r="Y52" s="20"/>
    </row>
    <row r="53" spans="1:25" customFormat="1" ht="15.75" customHeight="1" x14ac:dyDescent="0.25">
      <c r="A53" s="3" t="s">
        <v>160</v>
      </c>
      <c r="B53" s="3" t="s">
        <v>161</v>
      </c>
      <c r="C53" s="4">
        <v>44013</v>
      </c>
      <c r="D53" s="3" t="s">
        <v>157</v>
      </c>
      <c r="E53" s="3" t="s">
        <v>158</v>
      </c>
      <c r="F53" s="3" t="s">
        <v>2724</v>
      </c>
      <c r="G53" s="24"/>
      <c r="H53" s="25" t="s">
        <v>159</v>
      </c>
      <c r="I53" s="5">
        <v>1</v>
      </c>
      <c r="J53" s="5">
        <v>66.537603305785098</v>
      </c>
      <c r="K53" s="5">
        <f t="shared" si="11"/>
        <v>80.510499999999965</v>
      </c>
      <c r="L53" s="83">
        <f t="shared" si="1"/>
        <v>80.510499999999965</v>
      </c>
      <c r="M53" s="79">
        <f>+L53*0.85</f>
        <v>68.433924999999974</v>
      </c>
      <c r="N53" s="79">
        <f t="shared" si="13"/>
        <v>65.012228749999977</v>
      </c>
      <c r="O53" s="58"/>
      <c r="P53" s="92"/>
      <c r="Q53" s="7">
        <v>116.414190743802</v>
      </c>
      <c r="R53" s="75">
        <f t="shared" si="3"/>
        <v>140.86117080000042</v>
      </c>
      <c r="S53" s="51"/>
      <c r="T53" s="48"/>
      <c r="U53" s="55"/>
      <c r="V53" s="20"/>
      <c r="W53" s="20"/>
      <c r="X53" s="20"/>
      <c r="Y53" s="20"/>
    </row>
    <row r="54" spans="1:25" customFormat="1" ht="15.75" customHeight="1" x14ac:dyDescent="0.25">
      <c r="A54" s="3" t="s">
        <v>171</v>
      </c>
      <c r="B54" s="3" t="s">
        <v>172</v>
      </c>
      <c r="C54" s="4">
        <v>44013</v>
      </c>
      <c r="D54" s="3" t="s">
        <v>166</v>
      </c>
      <c r="E54" s="3" t="s">
        <v>167</v>
      </c>
      <c r="F54" s="3" t="s">
        <v>2725</v>
      </c>
      <c r="G54" s="24">
        <v>885</v>
      </c>
      <c r="H54" s="25" t="s">
        <v>168</v>
      </c>
      <c r="I54" s="5">
        <v>1</v>
      </c>
      <c r="J54" s="5">
        <v>690.39669421487599</v>
      </c>
      <c r="K54" s="5">
        <f t="shared" si="11"/>
        <v>835.37999999999988</v>
      </c>
      <c r="L54" s="83">
        <f t="shared" si="1"/>
        <v>835.37999999999988</v>
      </c>
      <c r="M54" s="79">
        <f>+L54*0.85</f>
        <v>710.07299999999987</v>
      </c>
      <c r="N54" s="79">
        <f t="shared" si="13"/>
        <v>674.56934999999987</v>
      </c>
      <c r="O54" s="58"/>
      <c r="P54" s="92">
        <f>+N54+N55+N56+N57</f>
        <v>1782.8118237500005</v>
      </c>
      <c r="Q54" s="7">
        <v>1207.8352085950401</v>
      </c>
      <c r="R54" s="75">
        <f t="shared" si="3"/>
        <v>1461.4806023999984</v>
      </c>
      <c r="S54" s="51">
        <f>+R54+R55+R56+R57</f>
        <v>3600.7061460880022</v>
      </c>
      <c r="T54" s="48">
        <v>3600.71</v>
      </c>
      <c r="U54" s="55">
        <f>+T54-P54</f>
        <v>1817.8981762499996</v>
      </c>
      <c r="V54" s="20"/>
      <c r="W54" s="20"/>
      <c r="X54" s="20"/>
      <c r="Y54" s="20"/>
    </row>
    <row r="55" spans="1:25" customFormat="1" ht="15.75" customHeight="1" x14ac:dyDescent="0.25">
      <c r="A55" s="3" t="s">
        <v>164</v>
      </c>
      <c r="B55" s="3" t="s">
        <v>165</v>
      </c>
      <c r="C55" s="4">
        <v>44013</v>
      </c>
      <c r="D55" s="3" t="s">
        <v>166</v>
      </c>
      <c r="E55" s="3" t="s">
        <v>167</v>
      </c>
      <c r="F55" s="3" t="s">
        <v>2725</v>
      </c>
      <c r="G55" s="24"/>
      <c r="H55" s="25" t="s">
        <v>168</v>
      </c>
      <c r="I55" s="5">
        <v>1</v>
      </c>
      <c r="J55" s="5">
        <v>97.068595041322297</v>
      </c>
      <c r="K55" s="5">
        <f t="shared" si="11"/>
        <v>117.45299999999997</v>
      </c>
      <c r="L55" s="83">
        <f t="shared" si="1"/>
        <v>117.45299999999997</v>
      </c>
      <c r="M55" s="79"/>
      <c r="N55" s="79">
        <f t="shared" si="2"/>
        <v>111.58034999999997</v>
      </c>
      <c r="O55" s="58"/>
      <c r="P55" s="92"/>
      <c r="Q55" s="7">
        <v>169.78947438842999</v>
      </c>
      <c r="R55" s="75">
        <f t="shared" si="3"/>
        <v>205.4452640100003</v>
      </c>
      <c r="S55" s="51"/>
      <c r="T55" s="48"/>
      <c r="U55" s="55"/>
      <c r="V55" s="20"/>
      <c r="W55" s="20"/>
      <c r="X55" s="20"/>
      <c r="Y55" s="20"/>
    </row>
    <row r="56" spans="1:25" customFormat="1" ht="15.75" customHeight="1" x14ac:dyDescent="0.25">
      <c r="A56" s="3" t="s">
        <v>169</v>
      </c>
      <c r="B56" s="3" t="s">
        <v>170</v>
      </c>
      <c r="C56" s="4">
        <v>44013</v>
      </c>
      <c r="D56" s="3" t="s">
        <v>166</v>
      </c>
      <c r="E56" s="3" t="s">
        <v>167</v>
      </c>
      <c r="F56" s="3" t="s">
        <v>2725</v>
      </c>
      <c r="G56" s="24"/>
      <c r="H56" s="25" t="s">
        <v>168</v>
      </c>
      <c r="I56" s="5">
        <v>1</v>
      </c>
      <c r="J56" s="5">
        <v>605.17049586776898</v>
      </c>
      <c r="K56" s="5">
        <f t="shared" si="11"/>
        <v>732.25630000000046</v>
      </c>
      <c r="L56" s="83">
        <f t="shared" si="1"/>
        <v>732.25630000000046</v>
      </c>
      <c r="M56" s="79"/>
      <c r="N56" s="79">
        <f t="shared" si="2"/>
        <v>695.6434850000004</v>
      </c>
      <c r="O56" s="58"/>
      <c r="P56" s="92"/>
      <c r="Q56" s="7">
        <v>1059.0846779983499</v>
      </c>
      <c r="R56" s="75">
        <f t="shared" si="3"/>
        <v>1281.4924603780032</v>
      </c>
      <c r="S56" s="51"/>
      <c r="T56" s="48"/>
      <c r="U56" s="55"/>
      <c r="V56" s="20"/>
      <c r="W56" s="20"/>
      <c r="X56" s="20"/>
      <c r="Y56" s="20"/>
    </row>
    <row r="57" spans="1:25" customFormat="1" ht="15.75" customHeight="1" x14ac:dyDescent="0.25">
      <c r="A57" s="3" t="s">
        <v>59</v>
      </c>
      <c r="B57" s="3" t="s">
        <v>60</v>
      </c>
      <c r="C57" s="4">
        <v>44013</v>
      </c>
      <c r="D57" s="3" t="s">
        <v>166</v>
      </c>
      <c r="E57" s="3" t="s">
        <v>167</v>
      </c>
      <c r="F57" s="3" t="s">
        <v>2725</v>
      </c>
      <c r="G57" s="24"/>
      <c r="H57" s="25" t="s">
        <v>168</v>
      </c>
      <c r="I57" s="5">
        <v>1</v>
      </c>
      <c r="J57" s="5">
        <v>308.08140495867798</v>
      </c>
      <c r="K57" s="5">
        <f t="shared" si="11"/>
        <v>372.77850000000035</v>
      </c>
      <c r="L57" s="83">
        <f t="shared" si="1"/>
        <v>372.77850000000035</v>
      </c>
      <c r="M57" s="79">
        <f t="shared" ref="M57:M60" si="14">+L57*0.85</f>
        <v>316.86172500000026</v>
      </c>
      <c r="N57" s="79">
        <f t="shared" ref="N57:N60" si="15">+M57*0.95</f>
        <v>301.01863875000026</v>
      </c>
      <c r="O57" s="58"/>
      <c r="P57" s="92"/>
      <c r="Q57" s="7">
        <v>539.08084239669495</v>
      </c>
      <c r="R57" s="75">
        <f t="shared" si="3"/>
        <v>652.28781930000082</v>
      </c>
      <c r="S57" s="51"/>
      <c r="T57" s="48"/>
      <c r="U57" s="55"/>
      <c r="V57" s="20"/>
      <c r="W57" s="20"/>
      <c r="X57" s="20"/>
      <c r="Y57" s="20"/>
    </row>
    <row r="58" spans="1:25" customFormat="1" ht="15.75" customHeight="1" x14ac:dyDescent="0.25">
      <c r="A58" s="3" t="s">
        <v>79</v>
      </c>
      <c r="B58" s="3" t="s">
        <v>80</v>
      </c>
      <c r="C58" s="4">
        <v>44013</v>
      </c>
      <c r="D58" s="3" t="s">
        <v>173</v>
      </c>
      <c r="E58" s="3" t="s">
        <v>174</v>
      </c>
      <c r="F58" s="3" t="s">
        <v>2726</v>
      </c>
      <c r="G58" s="24">
        <v>886</v>
      </c>
      <c r="H58" s="25" t="s">
        <v>175</v>
      </c>
      <c r="I58" s="5">
        <v>1</v>
      </c>
      <c r="J58" s="5">
        <v>806.82363636363596</v>
      </c>
      <c r="K58" s="5">
        <f t="shared" si="11"/>
        <v>976.25659999999948</v>
      </c>
      <c r="L58" s="83">
        <f t="shared" si="1"/>
        <v>976.25659999999948</v>
      </c>
      <c r="M58" s="79">
        <f t="shared" si="14"/>
        <v>829.81810999999959</v>
      </c>
      <c r="N58" s="79">
        <f t="shared" si="15"/>
        <v>788.32720449999954</v>
      </c>
      <c r="O58" s="58"/>
      <c r="P58" s="92">
        <f>+N58</f>
        <v>788.32720449999954</v>
      </c>
      <c r="Q58" s="7">
        <v>1411.57022476364</v>
      </c>
      <c r="R58" s="75">
        <f t="shared" si="3"/>
        <v>1707.9999719640043</v>
      </c>
      <c r="S58" s="51">
        <f>+R58</f>
        <v>1707.9999719640043</v>
      </c>
      <c r="T58" s="48">
        <v>1708</v>
      </c>
      <c r="U58" s="55">
        <f>+T58-P58</f>
        <v>919.67279550000046</v>
      </c>
      <c r="V58" s="20"/>
      <c r="W58" s="20"/>
      <c r="X58" s="20"/>
      <c r="Y58" s="20"/>
    </row>
    <row r="59" spans="1:25" customFormat="1" ht="15.75" customHeight="1" x14ac:dyDescent="0.25">
      <c r="A59" s="3" t="s">
        <v>79</v>
      </c>
      <c r="B59" s="3" t="s">
        <v>80</v>
      </c>
      <c r="C59" s="4">
        <v>44013</v>
      </c>
      <c r="D59" s="3" t="s">
        <v>176</v>
      </c>
      <c r="E59" s="3" t="s">
        <v>177</v>
      </c>
      <c r="F59" s="3" t="s">
        <v>2727</v>
      </c>
      <c r="G59" s="24">
        <v>887</v>
      </c>
      <c r="H59" s="25" t="s">
        <v>178</v>
      </c>
      <c r="I59" s="5">
        <v>1</v>
      </c>
      <c r="J59" s="5">
        <v>806.82363636363596</v>
      </c>
      <c r="K59" s="5">
        <f t="shared" si="11"/>
        <v>976.25659999999948</v>
      </c>
      <c r="L59" s="83">
        <f t="shared" si="1"/>
        <v>976.25659999999948</v>
      </c>
      <c r="M59" s="79">
        <f t="shared" si="14"/>
        <v>829.81810999999959</v>
      </c>
      <c r="N59" s="79">
        <f t="shared" si="15"/>
        <v>788.32720449999954</v>
      </c>
      <c r="O59" s="58"/>
      <c r="P59" s="92">
        <f>+N59</f>
        <v>788.32720449999954</v>
      </c>
      <c r="Q59" s="7">
        <v>1411.57022476364</v>
      </c>
      <c r="R59" s="75">
        <f t="shared" si="3"/>
        <v>1707.9999719640043</v>
      </c>
      <c r="S59" s="51">
        <f>+R59</f>
        <v>1707.9999719640043</v>
      </c>
      <c r="T59" s="48">
        <v>1708</v>
      </c>
      <c r="U59" s="55">
        <f>+T59-P59</f>
        <v>919.67279550000046</v>
      </c>
      <c r="V59" s="20"/>
      <c r="W59" s="20"/>
      <c r="X59" s="20"/>
      <c r="Y59" s="20"/>
    </row>
    <row r="60" spans="1:25" customFormat="1" ht="15.75" customHeight="1" x14ac:dyDescent="0.25">
      <c r="A60" s="3" t="s">
        <v>171</v>
      </c>
      <c r="B60" s="3" t="s">
        <v>172</v>
      </c>
      <c r="C60" s="4">
        <v>44013</v>
      </c>
      <c r="D60" s="3" t="s">
        <v>179</v>
      </c>
      <c r="E60" s="3" t="s">
        <v>180</v>
      </c>
      <c r="F60" s="3" t="s">
        <v>2728</v>
      </c>
      <c r="G60" s="24">
        <v>888</v>
      </c>
      <c r="H60" s="25" t="s">
        <v>181</v>
      </c>
      <c r="I60" s="5">
        <v>1</v>
      </c>
      <c r="J60" s="5">
        <v>690.39669421487599</v>
      </c>
      <c r="K60" s="5">
        <f t="shared" si="11"/>
        <v>835.37999999999988</v>
      </c>
      <c r="L60" s="83">
        <f t="shared" si="1"/>
        <v>835.37999999999988</v>
      </c>
      <c r="M60" s="79">
        <f t="shared" si="14"/>
        <v>710.07299999999987</v>
      </c>
      <c r="N60" s="79">
        <f t="shared" si="15"/>
        <v>674.56934999999987</v>
      </c>
      <c r="O60" s="58"/>
      <c r="P60" s="92">
        <f>+N60+N61+N62+N63+N64+N65+N66</f>
        <v>2948.2260907500022</v>
      </c>
      <c r="Q60" s="7">
        <v>1207.8352085950401</v>
      </c>
      <c r="R60" s="75">
        <f t="shared" si="3"/>
        <v>1461.4806023999984</v>
      </c>
      <c r="S60" s="51">
        <f>+R60+R61+R62+R63+R64+R65+R66</f>
        <v>6124.9495124710029</v>
      </c>
      <c r="T60" s="48">
        <v>6124.96</v>
      </c>
      <c r="U60" s="55">
        <f>+T60-P60</f>
        <v>3176.7339092499979</v>
      </c>
      <c r="V60" s="20"/>
      <c r="W60" s="20"/>
      <c r="X60" s="20"/>
      <c r="Y60" s="20"/>
    </row>
    <row r="61" spans="1:25" customFormat="1" ht="15.75" customHeight="1" x14ac:dyDescent="0.25">
      <c r="A61" s="3" t="s">
        <v>71</v>
      </c>
      <c r="B61" s="3" t="s">
        <v>72</v>
      </c>
      <c r="C61" s="4">
        <v>44013</v>
      </c>
      <c r="D61" s="3" t="s">
        <v>179</v>
      </c>
      <c r="E61" s="3" t="s">
        <v>180</v>
      </c>
      <c r="F61" s="3" t="s">
        <v>2728</v>
      </c>
      <c r="G61" s="24"/>
      <c r="H61" s="25" t="s">
        <v>181</v>
      </c>
      <c r="I61" s="5">
        <v>3</v>
      </c>
      <c r="J61" s="5">
        <v>173.617107438017</v>
      </c>
      <c r="K61" s="5">
        <f t="shared" si="11"/>
        <v>210.07670000000056</v>
      </c>
      <c r="L61" s="83">
        <f t="shared" si="1"/>
        <v>630.2301000000017</v>
      </c>
      <c r="M61" s="79"/>
      <c r="N61" s="79">
        <f t="shared" si="2"/>
        <v>598.71859500000164</v>
      </c>
      <c r="O61" s="58"/>
      <c r="P61" s="92"/>
      <c r="Q61" s="7">
        <v>1002.25857398926</v>
      </c>
      <c r="R61" s="75">
        <f t="shared" si="3"/>
        <v>1212.7328745270045</v>
      </c>
      <c r="S61" s="51"/>
      <c r="T61" s="48"/>
      <c r="U61" s="55"/>
      <c r="V61" s="20"/>
      <c r="W61" s="20"/>
      <c r="X61" s="20"/>
      <c r="Y61" s="20"/>
    </row>
    <row r="62" spans="1:25" customFormat="1" ht="15.75" customHeight="1" x14ac:dyDescent="0.25">
      <c r="A62" s="3" t="s">
        <v>182</v>
      </c>
      <c r="B62" s="3" t="s">
        <v>183</v>
      </c>
      <c r="C62" s="4">
        <v>44013</v>
      </c>
      <c r="D62" s="3" t="s">
        <v>179</v>
      </c>
      <c r="E62" s="3" t="s">
        <v>180</v>
      </c>
      <c r="F62" s="3" t="s">
        <v>2728</v>
      </c>
      <c r="G62" s="24"/>
      <c r="H62" s="25" t="s">
        <v>181</v>
      </c>
      <c r="I62" s="5">
        <v>3</v>
      </c>
      <c r="J62" s="5">
        <v>97.056528925619801</v>
      </c>
      <c r="K62" s="5">
        <f t="shared" si="11"/>
        <v>117.43839999999996</v>
      </c>
      <c r="L62" s="83">
        <f t="shared" si="1"/>
        <v>352.31519999999989</v>
      </c>
      <c r="M62" s="79"/>
      <c r="N62" s="79">
        <f t="shared" si="2"/>
        <v>334.69943999999987</v>
      </c>
      <c r="O62" s="58"/>
      <c r="P62" s="92"/>
      <c r="Q62" s="7">
        <v>509.49727802975201</v>
      </c>
      <c r="R62" s="75">
        <f t="shared" si="3"/>
        <v>616.49170641599994</v>
      </c>
      <c r="S62" s="51"/>
      <c r="T62" s="48"/>
      <c r="U62" s="55"/>
      <c r="V62" s="20"/>
      <c r="W62" s="20"/>
      <c r="X62" s="20"/>
      <c r="Y62" s="20"/>
    </row>
    <row r="63" spans="1:25" customFormat="1" ht="15.75" customHeight="1" x14ac:dyDescent="0.25">
      <c r="A63" s="3" t="s">
        <v>184</v>
      </c>
      <c r="B63" s="3" t="s">
        <v>185</v>
      </c>
      <c r="C63" s="4">
        <v>44013</v>
      </c>
      <c r="D63" s="3" t="s">
        <v>179</v>
      </c>
      <c r="E63" s="3" t="s">
        <v>180</v>
      </c>
      <c r="F63" s="3" t="s">
        <v>2728</v>
      </c>
      <c r="G63" s="24"/>
      <c r="H63" s="25" t="s">
        <v>181</v>
      </c>
      <c r="I63" s="5">
        <v>1</v>
      </c>
      <c r="J63" s="5">
        <v>193.323801652893</v>
      </c>
      <c r="K63" s="5">
        <f t="shared" si="11"/>
        <v>233.92180000000053</v>
      </c>
      <c r="L63" s="83">
        <f t="shared" si="1"/>
        <v>233.92180000000053</v>
      </c>
      <c r="M63" s="79">
        <f>+L63*0.85</f>
        <v>198.83353000000045</v>
      </c>
      <c r="N63" s="79">
        <f>+M63*0.95</f>
        <v>188.89185350000042</v>
      </c>
      <c r="O63" s="58"/>
      <c r="P63" s="92"/>
      <c r="Q63" s="7">
        <v>338.22579070578598</v>
      </c>
      <c r="R63" s="75">
        <f t="shared" si="3"/>
        <v>409.25320675400104</v>
      </c>
      <c r="S63" s="51"/>
      <c r="T63" s="48"/>
      <c r="U63" s="55"/>
      <c r="V63" s="20"/>
      <c r="W63" s="20"/>
      <c r="X63" s="20"/>
      <c r="Y63" s="20"/>
    </row>
    <row r="64" spans="1:25" customFormat="1" ht="15.75" customHeight="1" x14ac:dyDescent="0.25">
      <c r="A64" s="3" t="s">
        <v>57</v>
      </c>
      <c r="B64" s="3" t="s">
        <v>58</v>
      </c>
      <c r="C64" s="4">
        <v>44013</v>
      </c>
      <c r="D64" s="3" t="s">
        <v>179</v>
      </c>
      <c r="E64" s="3" t="s">
        <v>180</v>
      </c>
      <c r="F64" s="3" t="s">
        <v>2728</v>
      </c>
      <c r="G64" s="24"/>
      <c r="H64" s="25" t="s">
        <v>181</v>
      </c>
      <c r="I64" s="5">
        <v>1</v>
      </c>
      <c r="J64" s="5">
        <v>187.04512396694199</v>
      </c>
      <c r="K64" s="5">
        <f t="shared" si="11"/>
        <v>226.3245999999998</v>
      </c>
      <c r="L64" s="83">
        <f t="shared" si="1"/>
        <v>226.3245999999998</v>
      </c>
      <c r="M64" s="79"/>
      <c r="N64" s="79">
        <f t="shared" si="2"/>
        <v>215.00836999999981</v>
      </c>
      <c r="O64" s="58"/>
      <c r="P64" s="92"/>
      <c r="Q64" s="7">
        <v>327.36263506446198</v>
      </c>
      <c r="R64" s="75">
        <f t="shared" si="3"/>
        <v>396.108788427999</v>
      </c>
      <c r="S64" s="51"/>
      <c r="T64" s="48"/>
      <c r="U64" s="55"/>
      <c r="V64" s="20"/>
      <c r="W64" s="20"/>
      <c r="X64" s="20"/>
      <c r="Y64" s="20"/>
    </row>
    <row r="65" spans="1:25" customFormat="1" ht="15.75" customHeight="1" x14ac:dyDescent="0.25">
      <c r="A65" s="3" t="s">
        <v>59</v>
      </c>
      <c r="B65" s="3" t="s">
        <v>60</v>
      </c>
      <c r="C65" s="4">
        <v>44013</v>
      </c>
      <c r="D65" s="3" t="s">
        <v>179</v>
      </c>
      <c r="E65" s="3" t="s">
        <v>180</v>
      </c>
      <c r="F65" s="3" t="s">
        <v>2728</v>
      </c>
      <c r="G65" s="24"/>
      <c r="H65" s="25" t="s">
        <v>181</v>
      </c>
      <c r="I65" s="5">
        <v>1</v>
      </c>
      <c r="J65" s="5">
        <v>308.08140495867798</v>
      </c>
      <c r="K65" s="5">
        <f t="shared" si="11"/>
        <v>372.77850000000035</v>
      </c>
      <c r="L65" s="83">
        <f t="shared" si="1"/>
        <v>372.77850000000035</v>
      </c>
      <c r="M65" s="79">
        <f>+L65*0.85</f>
        <v>316.86172500000026</v>
      </c>
      <c r="N65" s="79">
        <f t="shared" ref="N65:N68" si="16">+M65*0.95</f>
        <v>301.01863875000026</v>
      </c>
      <c r="O65" s="58"/>
      <c r="P65" s="92"/>
      <c r="Q65" s="7">
        <v>539.08084239669495</v>
      </c>
      <c r="R65" s="75">
        <f t="shared" si="3"/>
        <v>652.28781930000082</v>
      </c>
      <c r="S65" s="51"/>
      <c r="T65" s="48"/>
      <c r="U65" s="55"/>
      <c r="V65" s="20"/>
      <c r="W65" s="20"/>
      <c r="X65" s="20"/>
      <c r="Y65" s="20"/>
    </row>
    <row r="66" spans="1:25" customFormat="1" ht="15.75" customHeight="1" x14ac:dyDescent="0.25">
      <c r="A66" s="3" t="s">
        <v>186</v>
      </c>
      <c r="B66" s="3" t="s">
        <v>187</v>
      </c>
      <c r="C66" s="4">
        <v>44013</v>
      </c>
      <c r="D66" s="3" t="s">
        <v>179</v>
      </c>
      <c r="E66" s="3" t="s">
        <v>180</v>
      </c>
      <c r="F66" s="3" t="s">
        <v>2728</v>
      </c>
      <c r="G66" s="24"/>
      <c r="H66" s="25" t="s">
        <v>181</v>
      </c>
      <c r="I66" s="5">
        <v>1</v>
      </c>
      <c r="J66" s="5">
        <v>650.22628099173596</v>
      </c>
      <c r="K66" s="5">
        <f t="shared" si="11"/>
        <v>786.77380000000051</v>
      </c>
      <c r="L66" s="83">
        <f t="shared" ref="L66:L129" si="17">+K66*I66</f>
        <v>786.77380000000051</v>
      </c>
      <c r="M66" s="79">
        <f>+L66*0.85</f>
        <v>668.75773000000038</v>
      </c>
      <c r="N66" s="79">
        <f t="shared" si="16"/>
        <v>635.31984350000027</v>
      </c>
      <c r="O66" s="58"/>
      <c r="P66" s="92"/>
      <c r="Q66" s="7">
        <v>1137.6814170628099</v>
      </c>
      <c r="R66" s="75">
        <f t="shared" ref="R66:R129" si="18">+Q66*1.21</f>
        <v>1376.5945146459999</v>
      </c>
      <c r="S66" s="51"/>
      <c r="T66" s="48"/>
      <c r="U66" s="55"/>
      <c r="V66" s="20"/>
      <c r="W66" s="20"/>
      <c r="X66" s="20"/>
      <c r="Y66" s="20"/>
    </row>
    <row r="67" spans="1:25" customFormat="1" ht="15.75" customHeight="1" x14ac:dyDescent="0.25">
      <c r="A67" s="3" t="s">
        <v>79</v>
      </c>
      <c r="B67" s="3" t="s">
        <v>80</v>
      </c>
      <c r="C67" s="4">
        <v>44013</v>
      </c>
      <c r="D67" s="3" t="s">
        <v>188</v>
      </c>
      <c r="E67" s="3" t="s">
        <v>189</v>
      </c>
      <c r="F67" s="3" t="s">
        <v>2729</v>
      </c>
      <c r="G67" s="24">
        <v>890</v>
      </c>
      <c r="H67" s="25" t="s">
        <v>190</v>
      </c>
      <c r="I67" s="5">
        <v>1</v>
      </c>
      <c r="J67" s="5">
        <v>806.82363636363596</v>
      </c>
      <c r="K67" s="5">
        <f t="shared" si="11"/>
        <v>976.25659999999948</v>
      </c>
      <c r="L67" s="83">
        <f t="shared" si="17"/>
        <v>976.25659999999948</v>
      </c>
      <c r="M67" s="79">
        <f>+L67*0.85</f>
        <v>829.81810999999959</v>
      </c>
      <c r="N67" s="79">
        <f t="shared" si="16"/>
        <v>788.32720449999954</v>
      </c>
      <c r="O67" s="58"/>
      <c r="P67" s="92">
        <f>+N67</f>
        <v>788.32720449999954</v>
      </c>
      <c r="Q67" s="7">
        <v>1411.57022476364</v>
      </c>
      <c r="R67" s="75">
        <f t="shared" si="18"/>
        <v>1707.9999719640043</v>
      </c>
      <c r="S67" s="51">
        <f>+R67</f>
        <v>1707.9999719640043</v>
      </c>
      <c r="T67" s="48">
        <v>1708</v>
      </c>
      <c r="U67" s="55">
        <f>+T67-P67</f>
        <v>919.67279550000046</v>
      </c>
      <c r="V67" s="20"/>
      <c r="W67" s="20"/>
      <c r="X67" s="20"/>
      <c r="Y67" s="20"/>
    </row>
    <row r="68" spans="1:25" customFormat="1" ht="15.75" customHeight="1" x14ac:dyDescent="0.25">
      <c r="A68" s="3" t="s">
        <v>79</v>
      </c>
      <c r="B68" s="3" t="s">
        <v>80</v>
      </c>
      <c r="C68" s="4">
        <v>44013</v>
      </c>
      <c r="D68" s="3" t="s">
        <v>193</v>
      </c>
      <c r="E68" s="3" t="s">
        <v>194</v>
      </c>
      <c r="F68" s="3" t="s">
        <v>2730</v>
      </c>
      <c r="G68" s="24">
        <v>891</v>
      </c>
      <c r="H68" s="25" t="s">
        <v>195</v>
      </c>
      <c r="I68" s="5">
        <v>1</v>
      </c>
      <c r="J68" s="5">
        <v>806.82363636363596</v>
      </c>
      <c r="K68" s="5">
        <f t="shared" si="11"/>
        <v>976.25659999999948</v>
      </c>
      <c r="L68" s="83">
        <f t="shared" si="17"/>
        <v>976.25659999999948</v>
      </c>
      <c r="M68" s="79">
        <f>+L68*0.85</f>
        <v>829.81810999999959</v>
      </c>
      <c r="N68" s="79">
        <f t="shared" si="16"/>
        <v>788.32720449999954</v>
      </c>
      <c r="O68" s="58"/>
      <c r="P68" s="92">
        <f>+N68+N69+N70</f>
        <v>1206.6889645000003</v>
      </c>
      <c r="Q68" s="7">
        <v>1411.57022476364</v>
      </c>
      <c r="R68" s="75">
        <f t="shared" si="18"/>
        <v>1707.9999719640043</v>
      </c>
      <c r="S68" s="51">
        <f>+R68+R69+R70</f>
        <v>2516.5633417080062</v>
      </c>
      <c r="T68" s="48">
        <v>2516.56</v>
      </c>
      <c r="U68" s="55">
        <f>+T68-P68</f>
        <v>1309.8710354999996</v>
      </c>
      <c r="V68" s="20"/>
      <c r="W68" s="20"/>
      <c r="X68" s="20"/>
      <c r="Y68" s="20"/>
    </row>
    <row r="69" spans="1:25" customFormat="1" ht="15.75" customHeight="1" x14ac:dyDescent="0.25">
      <c r="A69" s="3" t="s">
        <v>191</v>
      </c>
      <c r="B69" s="3" t="s">
        <v>192</v>
      </c>
      <c r="C69" s="4">
        <v>44013</v>
      </c>
      <c r="D69" s="3" t="s">
        <v>193</v>
      </c>
      <c r="E69" s="3" t="s">
        <v>194</v>
      </c>
      <c r="F69" s="3" t="s">
        <v>2730</v>
      </c>
      <c r="G69" s="24"/>
      <c r="H69" s="25" t="s">
        <v>195</v>
      </c>
      <c r="I69" s="5">
        <v>1</v>
      </c>
      <c r="J69" s="5">
        <v>181.975537190083</v>
      </c>
      <c r="K69" s="5">
        <f t="shared" si="11"/>
        <v>220.19040000000044</v>
      </c>
      <c r="L69" s="83">
        <f t="shared" si="17"/>
        <v>220.19040000000044</v>
      </c>
      <c r="M69" s="79"/>
      <c r="N69" s="79">
        <f t="shared" ref="N69:N128" si="19">+L69*0.95</f>
        <v>209.1808800000004</v>
      </c>
      <c r="O69" s="58"/>
      <c r="P69" s="92"/>
      <c r="Q69" s="7">
        <v>350.026306274381</v>
      </c>
      <c r="R69" s="75">
        <f t="shared" si="18"/>
        <v>423.53183059200097</v>
      </c>
      <c r="S69" s="51"/>
      <c r="T69" s="48"/>
      <c r="U69" s="55"/>
      <c r="V69" s="20"/>
      <c r="W69" s="20"/>
      <c r="X69" s="20"/>
      <c r="Y69" s="20"/>
    </row>
    <row r="70" spans="1:25" customFormat="1" ht="15.75" customHeight="1" x14ac:dyDescent="0.25">
      <c r="A70" s="3" t="s">
        <v>196</v>
      </c>
      <c r="B70" s="3" t="s">
        <v>197</v>
      </c>
      <c r="C70" s="4">
        <v>44013</v>
      </c>
      <c r="D70" s="3" t="s">
        <v>193</v>
      </c>
      <c r="E70" s="3" t="s">
        <v>194</v>
      </c>
      <c r="F70" s="3" t="s">
        <v>2730</v>
      </c>
      <c r="G70" s="24"/>
      <c r="H70" s="25" t="s">
        <v>195</v>
      </c>
      <c r="I70" s="5">
        <v>1</v>
      </c>
      <c r="J70" s="5">
        <v>181.975537190083</v>
      </c>
      <c r="K70" s="5">
        <f t="shared" si="11"/>
        <v>220.19040000000044</v>
      </c>
      <c r="L70" s="83">
        <f t="shared" si="17"/>
        <v>220.19040000000044</v>
      </c>
      <c r="M70" s="79"/>
      <c r="N70" s="79">
        <f t="shared" si="19"/>
        <v>209.1808800000004</v>
      </c>
      <c r="O70" s="58"/>
      <c r="P70" s="92"/>
      <c r="Q70" s="7">
        <v>318.20788359669501</v>
      </c>
      <c r="R70" s="75">
        <f t="shared" si="18"/>
        <v>385.03153915200096</v>
      </c>
      <c r="S70" s="51"/>
      <c r="T70" s="48"/>
      <c r="U70" s="55"/>
      <c r="V70" s="20"/>
      <c r="W70" s="20"/>
      <c r="X70" s="20"/>
      <c r="Y70" s="20"/>
    </row>
    <row r="71" spans="1:25" customFormat="1" ht="15.75" customHeight="1" x14ac:dyDescent="0.25">
      <c r="A71" s="3" t="s">
        <v>205</v>
      </c>
      <c r="B71" s="3" t="s">
        <v>206</v>
      </c>
      <c r="C71" s="4">
        <v>44013</v>
      </c>
      <c r="D71" s="3" t="s">
        <v>200</v>
      </c>
      <c r="E71" s="3" t="s">
        <v>201</v>
      </c>
      <c r="F71" s="3" t="s">
        <v>2731</v>
      </c>
      <c r="G71" s="24">
        <v>892</v>
      </c>
      <c r="H71" s="25" t="s">
        <v>202</v>
      </c>
      <c r="I71" s="5">
        <v>1</v>
      </c>
      <c r="J71" s="5">
        <v>112.46520661157</v>
      </c>
      <c r="K71" s="5">
        <f t="shared" si="11"/>
        <v>136.08289999999968</v>
      </c>
      <c r="L71" s="83">
        <f t="shared" si="17"/>
        <v>136.08289999999968</v>
      </c>
      <c r="M71" s="79"/>
      <c r="N71" s="79">
        <f t="shared" si="19"/>
        <v>129.27875499999971</v>
      </c>
      <c r="O71" s="58"/>
      <c r="P71" s="92">
        <f>+N71+N72+N73</f>
        <v>812.26130500000022</v>
      </c>
      <c r="Q71" s="7">
        <v>196.82198413470999</v>
      </c>
      <c r="R71" s="75">
        <f t="shared" si="18"/>
        <v>238.15460080299908</v>
      </c>
      <c r="S71" s="51">
        <f>+R71+R72+R73</f>
        <v>1496.1325570330005</v>
      </c>
      <c r="T71" s="48">
        <v>1496.13</v>
      </c>
      <c r="U71" s="55">
        <f>+T71-P71</f>
        <v>683.86869499999989</v>
      </c>
      <c r="V71" s="20"/>
      <c r="W71" s="20"/>
      <c r="X71" s="20"/>
      <c r="Y71" s="20"/>
    </row>
    <row r="72" spans="1:25" customFormat="1" ht="15.75" customHeight="1" x14ac:dyDescent="0.25">
      <c r="A72" s="3" t="s">
        <v>198</v>
      </c>
      <c r="B72" s="3" t="s">
        <v>199</v>
      </c>
      <c r="C72" s="4">
        <v>44013</v>
      </c>
      <c r="D72" s="3" t="s">
        <v>200</v>
      </c>
      <c r="E72" s="3" t="s">
        <v>201</v>
      </c>
      <c r="F72" s="3" t="s">
        <v>2731</v>
      </c>
      <c r="G72" s="24"/>
      <c r="H72" s="25" t="s">
        <v>202</v>
      </c>
      <c r="I72" s="5">
        <v>1</v>
      </c>
      <c r="J72" s="5">
        <v>231.05826446281</v>
      </c>
      <c r="K72" s="5">
        <f t="shared" si="11"/>
        <v>279.58050000000009</v>
      </c>
      <c r="L72" s="83">
        <f t="shared" si="17"/>
        <v>279.58050000000009</v>
      </c>
      <c r="M72" s="79"/>
      <c r="N72" s="79">
        <f t="shared" si="19"/>
        <v>265.60147500000005</v>
      </c>
      <c r="O72" s="58"/>
      <c r="P72" s="92"/>
      <c r="Q72" s="7">
        <v>404.95964604545497</v>
      </c>
      <c r="R72" s="75">
        <f t="shared" si="18"/>
        <v>490.00117171500051</v>
      </c>
      <c r="S72" s="51"/>
      <c r="T72" s="48"/>
      <c r="U72" s="55"/>
      <c r="V72" s="20"/>
      <c r="W72" s="20"/>
      <c r="X72" s="20"/>
      <c r="Y72" s="20"/>
    </row>
    <row r="73" spans="1:25" customFormat="1" ht="15.75" customHeight="1" x14ac:dyDescent="0.25">
      <c r="A73" s="3" t="s">
        <v>203</v>
      </c>
      <c r="B73" s="3" t="s">
        <v>204</v>
      </c>
      <c r="C73" s="4">
        <v>44013</v>
      </c>
      <c r="D73" s="3" t="s">
        <v>200</v>
      </c>
      <c r="E73" s="3" t="s">
        <v>201</v>
      </c>
      <c r="F73" s="3" t="s">
        <v>2731</v>
      </c>
      <c r="G73" s="24"/>
      <c r="H73" s="25" t="s">
        <v>202</v>
      </c>
      <c r="I73" s="5">
        <v>1</v>
      </c>
      <c r="J73" s="5">
        <v>363.09793388429802</v>
      </c>
      <c r="K73" s="5">
        <f t="shared" si="11"/>
        <v>439.34850000000057</v>
      </c>
      <c r="L73" s="83">
        <f t="shared" si="17"/>
        <v>439.34850000000057</v>
      </c>
      <c r="M73" s="79"/>
      <c r="N73" s="79">
        <f t="shared" si="19"/>
        <v>417.38107500000052</v>
      </c>
      <c r="O73" s="58"/>
      <c r="P73" s="92"/>
      <c r="Q73" s="7">
        <v>634.69155745041405</v>
      </c>
      <c r="R73" s="75">
        <f t="shared" si="18"/>
        <v>767.97678451500099</v>
      </c>
      <c r="S73" s="51"/>
      <c r="T73" s="48"/>
      <c r="U73" s="55"/>
      <c r="V73" s="20"/>
      <c r="W73" s="20"/>
      <c r="X73" s="20"/>
      <c r="Y73" s="20"/>
    </row>
    <row r="74" spans="1:25" customFormat="1" ht="15.75" customHeight="1" x14ac:dyDescent="0.25">
      <c r="A74" s="3" t="s">
        <v>96</v>
      </c>
      <c r="B74" s="3" t="s">
        <v>97</v>
      </c>
      <c r="C74" s="4">
        <v>44013</v>
      </c>
      <c r="D74" s="3" t="s">
        <v>209</v>
      </c>
      <c r="E74" s="3" t="s">
        <v>210</v>
      </c>
      <c r="F74" s="3" t="s">
        <v>2732</v>
      </c>
      <c r="G74" s="24">
        <v>893</v>
      </c>
      <c r="H74" s="25" t="s">
        <v>211</v>
      </c>
      <c r="I74" s="5">
        <v>1</v>
      </c>
      <c r="J74" s="5">
        <v>20.730165289256199</v>
      </c>
      <c r="K74" s="5">
        <f t="shared" si="11"/>
        <v>25.083500000000001</v>
      </c>
      <c r="L74" s="83">
        <f t="shared" si="17"/>
        <v>25.083500000000001</v>
      </c>
      <c r="M74" s="79">
        <f t="shared" ref="M74:M81" si="20">+L74*0.85</f>
        <v>21.320975000000001</v>
      </c>
      <c r="N74" s="79">
        <f t="shared" ref="N74:N81" si="21">+M74*0.95</f>
        <v>20.25492625</v>
      </c>
      <c r="O74" s="58"/>
      <c r="P74" s="92">
        <f>+N74+N75+N76+N77+N78+N79</f>
        <v>2364.8762347499992</v>
      </c>
      <c r="Q74" s="7">
        <v>36.261205123966903</v>
      </c>
      <c r="R74" s="75">
        <f t="shared" si="18"/>
        <v>43.876058199999953</v>
      </c>
      <c r="S74" s="51">
        <f>+R74+R75+R76+R77+R78+R79</f>
        <v>5115.1788262640002</v>
      </c>
      <c r="T74" s="48">
        <v>5115.2</v>
      </c>
      <c r="U74" s="55">
        <f>+T74-P74</f>
        <v>2750.3237652500006</v>
      </c>
      <c r="V74" s="20"/>
      <c r="W74" s="20"/>
      <c r="X74" s="20"/>
      <c r="Y74" s="20"/>
    </row>
    <row r="75" spans="1:25" customFormat="1" ht="15.75" customHeight="1" x14ac:dyDescent="0.25">
      <c r="A75" s="3" t="s">
        <v>207</v>
      </c>
      <c r="B75" s="3" t="s">
        <v>208</v>
      </c>
      <c r="C75" s="4">
        <v>44013</v>
      </c>
      <c r="D75" s="3" t="s">
        <v>209</v>
      </c>
      <c r="E75" s="3" t="s">
        <v>210</v>
      </c>
      <c r="F75" s="3" t="s">
        <v>2732</v>
      </c>
      <c r="G75" s="24"/>
      <c r="H75" s="25" t="s">
        <v>211</v>
      </c>
      <c r="I75" s="5">
        <v>1</v>
      </c>
      <c r="J75" s="5">
        <v>465.07652892561998</v>
      </c>
      <c r="K75" s="5">
        <f t="shared" ref="K75:K106" si="22">+J75*1.21</f>
        <v>562.74260000000015</v>
      </c>
      <c r="L75" s="83">
        <f t="shared" si="17"/>
        <v>562.74260000000015</v>
      </c>
      <c r="M75" s="79">
        <f t="shared" si="20"/>
        <v>478.33121000000011</v>
      </c>
      <c r="N75" s="79">
        <f t="shared" si="21"/>
        <v>454.41464950000011</v>
      </c>
      <c r="O75" s="58"/>
      <c r="P75" s="92"/>
      <c r="Q75" s="7">
        <v>813.72114883471102</v>
      </c>
      <c r="R75" s="75">
        <f t="shared" si="18"/>
        <v>984.60259009000026</v>
      </c>
      <c r="S75" s="51"/>
      <c r="T75" s="48"/>
      <c r="U75" s="55"/>
      <c r="V75" s="20"/>
      <c r="W75" s="20"/>
      <c r="X75" s="20"/>
      <c r="Y75" s="20"/>
    </row>
    <row r="76" spans="1:25" customFormat="1" ht="15.75" customHeight="1" x14ac:dyDescent="0.25">
      <c r="A76" s="3" t="s">
        <v>212</v>
      </c>
      <c r="B76" s="3" t="s">
        <v>213</v>
      </c>
      <c r="C76" s="4">
        <v>44013</v>
      </c>
      <c r="D76" s="3" t="s">
        <v>209</v>
      </c>
      <c r="E76" s="3" t="s">
        <v>210</v>
      </c>
      <c r="F76" s="3" t="s">
        <v>2732</v>
      </c>
      <c r="G76" s="24"/>
      <c r="H76" s="25" t="s">
        <v>211</v>
      </c>
      <c r="I76" s="5">
        <v>2</v>
      </c>
      <c r="J76" s="5">
        <v>256.70702479338797</v>
      </c>
      <c r="K76" s="5">
        <f t="shared" si="22"/>
        <v>310.61549999999943</v>
      </c>
      <c r="L76" s="83">
        <f t="shared" si="17"/>
        <v>621.23099999999886</v>
      </c>
      <c r="M76" s="79">
        <f t="shared" si="20"/>
        <v>528.04634999999905</v>
      </c>
      <c r="N76" s="79">
        <f t="shared" si="21"/>
        <v>501.64403249999907</v>
      </c>
      <c r="O76" s="58"/>
      <c r="P76" s="92"/>
      <c r="Q76" s="7">
        <v>890.896595404957</v>
      </c>
      <c r="R76" s="75">
        <f t="shared" si="18"/>
        <v>1077.9848804399978</v>
      </c>
      <c r="S76" s="51"/>
      <c r="T76" s="48"/>
      <c r="U76" s="55"/>
      <c r="V76" s="20"/>
      <c r="W76" s="20"/>
      <c r="X76" s="20"/>
      <c r="Y76" s="20"/>
    </row>
    <row r="77" spans="1:25" customFormat="1" ht="15.75" customHeight="1" x14ac:dyDescent="0.25">
      <c r="A77" s="3" t="s">
        <v>214</v>
      </c>
      <c r="B77" s="3" t="s">
        <v>215</v>
      </c>
      <c r="C77" s="4">
        <v>44013</v>
      </c>
      <c r="D77" s="3" t="s">
        <v>209</v>
      </c>
      <c r="E77" s="3" t="s">
        <v>210</v>
      </c>
      <c r="F77" s="3" t="s">
        <v>2732</v>
      </c>
      <c r="G77" s="24"/>
      <c r="H77" s="25" t="s">
        <v>211</v>
      </c>
      <c r="I77" s="5">
        <v>1</v>
      </c>
      <c r="J77" s="5">
        <v>483.68314049586797</v>
      </c>
      <c r="K77" s="5">
        <f t="shared" si="22"/>
        <v>585.25660000000028</v>
      </c>
      <c r="L77" s="83">
        <f t="shared" si="17"/>
        <v>585.25660000000028</v>
      </c>
      <c r="M77" s="79">
        <f t="shared" si="20"/>
        <v>497.46811000000019</v>
      </c>
      <c r="N77" s="79">
        <f t="shared" si="21"/>
        <v>472.59470450000015</v>
      </c>
      <c r="O77" s="58"/>
      <c r="P77" s="92"/>
      <c r="Q77" s="7">
        <v>846.27620676859499</v>
      </c>
      <c r="R77" s="75">
        <f t="shared" si="18"/>
        <v>1023.9942101899999</v>
      </c>
      <c r="S77" s="51"/>
      <c r="T77" s="48"/>
      <c r="U77" s="55"/>
      <c r="V77" s="20"/>
      <c r="W77" s="20"/>
      <c r="X77" s="20"/>
      <c r="Y77" s="20"/>
    </row>
    <row r="78" spans="1:25" customFormat="1" ht="15.75" customHeight="1" x14ac:dyDescent="0.25">
      <c r="A78" s="3" t="s">
        <v>216</v>
      </c>
      <c r="B78" s="3" t="s">
        <v>217</v>
      </c>
      <c r="C78" s="4">
        <v>44013</v>
      </c>
      <c r="D78" s="3" t="s">
        <v>209</v>
      </c>
      <c r="E78" s="3" t="s">
        <v>210</v>
      </c>
      <c r="F78" s="3" t="s">
        <v>2732</v>
      </c>
      <c r="G78" s="24"/>
      <c r="H78" s="25" t="s">
        <v>211</v>
      </c>
      <c r="I78" s="5">
        <v>1</v>
      </c>
      <c r="J78" s="5">
        <v>629.37776859504095</v>
      </c>
      <c r="K78" s="5">
        <f t="shared" si="22"/>
        <v>761.54709999999955</v>
      </c>
      <c r="L78" s="83">
        <f t="shared" si="17"/>
        <v>761.54709999999955</v>
      </c>
      <c r="M78" s="79">
        <f t="shared" si="20"/>
        <v>647.31503499999963</v>
      </c>
      <c r="N78" s="79">
        <f t="shared" si="21"/>
        <v>614.94928324999967</v>
      </c>
      <c r="O78" s="58"/>
      <c r="P78" s="92"/>
      <c r="Q78" s="7">
        <v>1101.18451904463</v>
      </c>
      <c r="R78" s="75">
        <f t="shared" si="18"/>
        <v>1332.4332680440023</v>
      </c>
      <c r="S78" s="51"/>
      <c r="T78" s="48"/>
      <c r="U78" s="55"/>
      <c r="V78" s="20"/>
      <c r="W78" s="20"/>
      <c r="X78" s="20"/>
      <c r="Y78" s="20"/>
    </row>
    <row r="79" spans="1:25" customFormat="1" ht="15.75" customHeight="1" x14ac:dyDescent="0.25">
      <c r="A79" s="3" t="s">
        <v>218</v>
      </c>
      <c r="B79" s="3" t="s">
        <v>219</v>
      </c>
      <c r="C79" s="4">
        <v>44013</v>
      </c>
      <c r="D79" s="3" t="s">
        <v>209</v>
      </c>
      <c r="E79" s="3" t="s">
        <v>210</v>
      </c>
      <c r="F79" s="3" t="s">
        <v>2732</v>
      </c>
      <c r="G79" s="24"/>
      <c r="H79" s="25" t="s">
        <v>211</v>
      </c>
      <c r="I79" s="5">
        <v>1</v>
      </c>
      <c r="J79" s="5">
        <v>308.08140495867798</v>
      </c>
      <c r="K79" s="5">
        <f t="shared" si="22"/>
        <v>372.77850000000035</v>
      </c>
      <c r="L79" s="83">
        <f t="shared" si="17"/>
        <v>372.77850000000035</v>
      </c>
      <c r="M79" s="79">
        <f t="shared" si="20"/>
        <v>316.86172500000026</v>
      </c>
      <c r="N79" s="79">
        <f t="shared" si="21"/>
        <v>301.01863875000026</v>
      </c>
      <c r="O79" s="58"/>
      <c r="P79" s="92"/>
      <c r="Q79" s="7">
        <v>539.08084239669495</v>
      </c>
      <c r="R79" s="75">
        <f t="shared" si="18"/>
        <v>652.28781930000082</v>
      </c>
      <c r="S79" s="51"/>
      <c r="T79" s="48"/>
      <c r="U79" s="55"/>
      <c r="V79" s="20"/>
      <c r="W79" s="20"/>
      <c r="X79" s="20"/>
      <c r="Y79" s="20"/>
    </row>
    <row r="80" spans="1:25" customFormat="1" ht="15.75" customHeight="1" x14ac:dyDescent="0.25">
      <c r="A80" s="3" t="s">
        <v>79</v>
      </c>
      <c r="B80" s="3" t="s">
        <v>80</v>
      </c>
      <c r="C80" s="4">
        <v>44013</v>
      </c>
      <c r="D80" s="3" t="s">
        <v>220</v>
      </c>
      <c r="E80" s="3" t="s">
        <v>221</v>
      </c>
      <c r="F80" s="3" t="s">
        <v>2733</v>
      </c>
      <c r="G80" s="24">
        <v>895</v>
      </c>
      <c r="H80" s="25" t="s">
        <v>222</v>
      </c>
      <c r="I80" s="5">
        <v>1</v>
      </c>
      <c r="J80" s="5">
        <v>806.82363636363596</v>
      </c>
      <c r="K80" s="5">
        <f t="shared" si="22"/>
        <v>976.25659999999948</v>
      </c>
      <c r="L80" s="83">
        <f t="shared" si="17"/>
        <v>976.25659999999948</v>
      </c>
      <c r="M80" s="79">
        <f t="shared" si="20"/>
        <v>829.81810999999959</v>
      </c>
      <c r="N80" s="79">
        <f t="shared" si="21"/>
        <v>788.32720449999954</v>
      </c>
      <c r="O80" s="58"/>
      <c r="P80" s="92">
        <f>+N80</f>
        <v>788.32720449999954</v>
      </c>
      <c r="Q80" s="7">
        <v>1411.57022476364</v>
      </c>
      <c r="R80" s="75">
        <f t="shared" si="18"/>
        <v>1707.9999719640043</v>
      </c>
      <c r="S80" s="52">
        <f>+R80</f>
        <v>1707.9999719640043</v>
      </c>
      <c r="T80" s="49">
        <v>2228</v>
      </c>
      <c r="U80" s="55">
        <f>+T80-P80</f>
        <v>1439.6727955000006</v>
      </c>
      <c r="V80" s="20"/>
      <c r="W80" s="20"/>
      <c r="X80" s="20"/>
      <c r="Y80" s="20"/>
    </row>
    <row r="81" spans="1:25" customFormat="1" ht="15.75" customHeight="1" x14ac:dyDescent="0.25">
      <c r="A81" s="3" t="s">
        <v>113</v>
      </c>
      <c r="B81" s="3" t="s">
        <v>114</v>
      </c>
      <c r="C81" s="4">
        <v>44013</v>
      </c>
      <c r="D81" s="3" t="s">
        <v>223</v>
      </c>
      <c r="E81" s="3" t="s">
        <v>224</v>
      </c>
      <c r="F81" s="3" t="s">
        <v>2734</v>
      </c>
      <c r="G81" s="24">
        <v>896</v>
      </c>
      <c r="H81" s="25" t="s">
        <v>225</v>
      </c>
      <c r="I81" s="5">
        <v>1</v>
      </c>
      <c r="J81" s="5">
        <v>1077.2109917355399</v>
      </c>
      <c r="K81" s="5">
        <f t="shared" si="22"/>
        <v>1303.4253000000033</v>
      </c>
      <c r="L81" s="83">
        <f t="shared" si="17"/>
        <v>1303.4253000000033</v>
      </c>
      <c r="M81" s="79">
        <f t="shared" si="20"/>
        <v>1107.9115050000028</v>
      </c>
      <c r="N81" s="79">
        <f t="shared" si="21"/>
        <v>1052.5159297500027</v>
      </c>
      <c r="O81" s="58"/>
      <c r="P81" s="92">
        <f>+N81</f>
        <v>1052.5159297500027</v>
      </c>
      <c r="Q81" s="7">
        <v>1616.1073345710799</v>
      </c>
      <c r="R81" s="75">
        <f t="shared" si="18"/>
        <v>1955.4898748310068</v>
      </c>
      <c r="S81" s="51">
        <f>+R81</f>
        <v>1955.4898748310068</v>
      </c>
      <c r="T81" s="48">
        <v>1955.5</v>
      </c>
      <c r="U81" s="55">
        <f>+T81-P81</f>
        <v>902.98407024999733</v>
      </c>
      <c r="V81" s="20"/>
      <c r="W81" s="20"/>
      <c r="X81" s="20"/>
      <c r="Y81" s="20"/>
    </row>
    <row r="82" spans="1:25" customFormat="1" ht="15.75" customHeight="1" x14ac:dyDescent="0.25">
      <c r="A82" s="3" t="s">
        <v>231</v>
      </c>
      <c r="B82" s="3" t="s">
        <v>232</v>
      </c>
      <c r="C82" s="4">
        <v>44013</v>
      </c>
      <c r="D82" s="3" t="s">
        <v>228</v>
      </c>
      <c r="E82" s="3" t="s">
        <v>229</v>
      </c>
      <c r="F82" s="3" t="s">
        <v>2735</v>
      </c>
      <c r="G82" s="24">
        <v>898</v>
      </c>
      <c r="H82" s="25" t="s">
        <v>230</v>
      </c>
      <c r="I82" s="5">
        <v>1</v>
      </c>
      <c r="J82" s="5">
        <v>1238.61801652893</v>
      </c>
      <c r="K82" s="5">
        <f t="shared" si="22"/>
        <v>1498.7278000000051</v>
      </c>
      <c r="L82" s="83">
        <f t="shared" si="17"/>
        <v>1498.7278000000051</v>
      </c>
      <c r="M82" s="79"/>
      <c r="N82" s="79">
        <f t="shared" si="19"/>
        <v>1423.7914100000048</v>
      </c>
      <c r="O82" s="58"/>
      <c r="P82" s="92">
        <f>+N82+N83</f>
        <v>1619.3649222500051</v>
      </c>
      <c r="Q82" s="7">
        <v>2104.5482580644698</v>
      </c>
      <c r="R82" s="75">
        <f t="shared" si="18"/>
        <v>2546.5033922580083</v>
      </c>
      <c r="S82" s="51">
        <f>+R82+R83</f>
        <v>2970.2064434040085</v>
      </c>
      <c r="T82" s="48">
        <v>2970.21</v>
      </c>
      <c r="U82" s="55">
        <f>+T82-P82</f>
        <v>1350.845077749995</v>
      </c>
      <c r="V82" s="20"/>
      <c r="W82" s="20"/>
      <c r="X82" s="20"/>
      <c r="Y82" s="20"/>
    </row>
    <row r="83" spans="1:25" customFormat="1" ht="15.75" customHeight="1" x14ac:dyDescent="0.25">
      <c r="A83" s="3" t="s">
        <v>226</v>
      </c>
      <c r="B83" s="3" t="s">
        <v>227</v>
      </c>
      <c r="C83" s="4">
        <v>44013</v>
      </c>
      <c r="D83" s="3" t="s">
        <v>228</v>
      </c>
      <c r="E83" s="3" t="s">
        <v>229</v>
      </c>
      <c r="F83" s="3" t="s">
        <v>2735</v>
      </c>
      <c r="G83" s="24"/>
      <c r="H83" s="25" t="s">
        <v>230</v>
      </c>
      <c r="I83" s="5">
        <v>1</v>
      </c>
      <c r="J83" s="5">
        <v>200.16223140495899</v>
      </c>
      <c r="K83" s="5">
        <f t="shared" si="22"/>
        <v>242.19630000000038</v>
      </c>
      <c r="L83" s="83">
        <f t="shared" si="17"/>
        <v>242.19630000000038</v>
      </c>
      <c r="M83" s="79">
        <f>+L83*0.85</f>
        <v>205.86685500000033</v>
      </c>
      <c r="N83" s="79">
        <f>+M83*0.95</f>
        <v>195.57351225000031</v>
      </c>
      <c r="O83" s="58"/>
      <c r="P83" s="92"/>
      <c r="Q83" s="7">
        <v>350.16781086446298</v>
      </c>
      <c r="R83" s="75">
        <f t="shared" si="18"/>
        <v>423.70305114600018</v>
      </c>
      <c r="S83" s="51"/>
      <c r="T83" s="48"/>
      <c r="U83" s="55"/>
      <c r="V83" s="20"/>
      <c r="W83" s="20"/>
      <c r="X83" s="20"/>
      <c r="Y83" s="20"/>
    </row>
    <row r="84" spans="1:25" customFormat="1" ht="15.75" customHeight="1" x14ac:dyDescent="0.25">
      <c r="A84" s="3" t="s">
        <v>34</v>
      </c>
      <c r="B84" s="3" t="s">
        <v>35</v>
      </c>
      <c r="C84" s="4">
        <v>44013</v>
      </c>
      <c r="D84" s="3" t="s">
        <v>233</v>
      </c>
      <c r="E84" s="3" t="s">
        <v>234</v>
      </c>
      <c r="F84" s="3" t="s">
        <v>2736</v>
      </c>
      <c r="G84" s="24">
        <v>899</v>
      </c>
      <c r="H84" s="25" t="s">
        <v>235</v>
      </c>
      <c r="I84" s="5">
        <v>2</v>
      </c>
      <c r="J84" s="5">
        <v>259.09049586776899</v>
      </c>
      <c r="K84" s="5">
        <f t="shared" si="22"/>
        <v>313.49950000000047</v>
      </c>
      <c r="L84" s="83">
        <f t="shared" si="17"/>
        <v>626.99900000000093</v>
      </c>
      <c r="M84" s="79"/>
      <c r="N84" s="79">
        <f t="shared" si="19"/>
        <v>595.6490500000009</v>
      </c>
      <c r="O84" s="58"/>
      <c r="P84" s="92">
        <f>+N84</f>
        <v>595.6490500000009</v>
      </c>
      <c r="Q84" s="7">
        <v>936.36341568595196</v>
      </c>
      <c r="R84" s="75">
        <f t="shared" si="18"/>
        <v>1132.9997329800019</v>
      </c>
      <c r="S84" s="51">
        <f>+R84</f>
        <v>1132.9997329800019</v>
      </c>
      <c r="T84" s="48">
        <v>1133</v>
      </c>
      <c r="U84" s="55">
        <f>+T84-P84</f>
        <v>537.3509499999991</v>
      </c>
      <c r="V84" s="20"/>
      <c r="W84" s="20"/>
      <c r="X84" s="20"/>
      <c r="Y84" s="20"/>
    </row>
    <row r="85" spans="1:25" customFormat="1" ht="15.75" customHeight="1" x14ac:dyDescent="0.25">
      <c r="A85" s="3" t="s">
        <v>36</v>
      </c>
      <c r="B85" s="3" t="s">
        <v>37</v>
      </c>
      <c r="C85" s="4">
        <v>44013</v>
      </c>
      <c r="D85" s="3" t="s">
        <v>236</v>
      </c>
      <c r="E85" s="3" t="s">
        <v>237</v>
      </c>
      <c r="F85" s="3" t="s">
        <v>2737</v>
      </c>
      <c r="G85" s="24">
        <v>901</v>
      </c>
      <c r="H85" s="25" t="s">
        <v>238</v>
      </c>
      <c r="I85" s="5">
        <v>1</v>
      </c>
      <c r="J85" s="5">
        <v>184.70140495867801</v>
      </c>
      <c r="K85" s="5">
        <f t="shared" si="22"/>
        <v>223.48870000000039</v>
      </c>
      <c r="L85" s="83">
        <f t="shared" si="17"/>
        <v>223.48870000000039</v>
      </c>
      <c r="M85" s="79">
        <f>+L85*0.85</f>
        <v>189.96539500000034</v>
      </c>
      <c r="N85" s="79">
        <f>+M85*0.95</f>
        <v>180.46712525000032</v>
      </c>
      <c r="O85" s="58"/>
      <c r="P85" s="92">
        <f>+N85+N86</f>
        <v>478.29165025000077</v>
      </c>
      <c r="Q85" s="7">
        <v>309.21785711157099</v>
      </c>
      <c r="R85" s="75">
        <f t="shared" si="18"/>
        <v>374.1536071050009</v>
      </c>
      <c r="S85" s="51">
        <f>+R85+R86</f>
        <v>898.99879503000113</v>
      </c>
      <c r="T85" s="48">
        <v>899</v>
      </c>
      <c r="U85" s="55">
        <f>+T85-P85</f>
        <v>420.70834974999923</v>
      </c>
      <c r="V85" s="20"/>
      <c r="W85" s="20"/>
      <c r="X85" s="20"/>
      <c r="Y85" s="20"/>
    </row>
    <row r="86" spans="1:25" customFormat="1" ht="15.75" customHeight="1" x14ac:dyDescent="0.25">
      <c r="A86" s="3" t="s">
        <v>34</v>
      </c>
      <c r="B86" s="3" t="s">
        <v>35</v>
      </c>
      <c r="C86" s="4">
        <v>44013</v>
      </c>
      <c r="D86" s="3" t="s">
        <v>236</v>
      </c>
      <c r="E86" s="3" t="s">
        <v>237</v>
      </c>
      <c r="F86" s="3" t="s">
        <v>2737</v>
      </c>
      <c r="G86" s="24"/>
      <c r="H86" s="25" t="s">
        <v>238</v>
      </c>
      <c r="I86" s="5">
        <v>1</v>
      </c>
      <c r="J86" s="5">
        <v>259.09049586776899</v>
      </c>
      <c r="K86" s="5">
        <f t="shared" si="22"/>
        <v>313.49950000000047</v>
      </c>
      <c r="L86" s="83">
        <f t="shared" si="17"/>
        <v>313.49950000000047</v>
      </c>
      <c r="M86" s="79"/>
      <c r="N86" s="79">
        <f t="shared" si="19"/>
        <v>297.82452500000045</v>
      </c>
      <c r="O86" s="58"/>
      <c r="P86" s="92"/>
      <c r="Q86" s="7">
        <v>433.75635365702499</v>
      </c>
      <c r="R86" s="75">
        <f t="shared" si="18"/>
        <v>524.84518792500023</v>
      </c>
      <c r="S86" s="51"/>
      <c r="T86" s="48"/>
      <c r="U86" s="55"/>
      <c r="V86" s="20"/>
      <c r="W86" s="20"/>
      <c r="X86" s="20"/>
      <c r="Y86" s="20"/>
    </row>
    <row r="87" spans="1:25" customFormat="1" ht="15.75" customHeight="1" x14ac:dyDescent="0.25">
      <c r="A87" s="3" t="s">
        <v>252</v>
      </c>
      <c r="B87" s="3" t="s">
        <v>253</v>
      </c>
      <c r="C87" s="4">
        <v>44013</v>
      </c>
      <c r="D87" s="3" t="s">
        <v>241</v>
      </c>
      <c r="E87" s="3" t="s">
        <v>242</v>
      </c>
      <c r="F87" s="3" t="s">
        <v>2738</v>
      </c>
      <c r="G87" s="24">
        <v>904</v>
      </c>
      <c r="H87" s="25" t="s">
        <v>243</v>
      </c>
      <c r="I87" s="5">
        <v>1</v>
      </c>
      <c r="J87" s="5">
        <v>210.07157024793401</v>
      </c>
      <c r="K87" s="5">
        <f t="shared" si="22"/>
        <v>254.18660000000014</v>
      </c>
      <c r="L87" s="83">
        <f t="shared" si="17"/>
        <v>254.18660000000014</v>
      </c>
      <c r="M87" s="79"/>
      <c r="N87" s="79">
        <f t="shared" si="19"/>
        <v>241.47727000000012</v>
      </c>
      <c r="O87" s="58"/>
      <c r="P87" s="92">
        <f>+N87+N88+N89+N90+N91+N92+N93</f>
        <v>910.95936999999992</v>
      </c>
      <c r="Q87" s="7">
        <v>367.51601071735598</v>
      </c>
      <c r="R87" s="75">
        <f t="shared" si="18"/>
        <v>444.69437296800072</v>
      </c>
      <c r="S87" s="51">
        <f>+R87+R88+R89+R90+R91+R92+R93</f>
        <v>1677.3542117280017</v>
      </c>
      <c r="T87" s="48">
        <v>1677.34</v>
      </c>
      <c r="U87" s="55">
        <f>+T87-P87</f>
        <v>766.38063</v>
      </c>
      <c r="V87" s="20"/>
      <c r="W87" s="20"/>
      <c r="X87" s="20"/>
      <c r="Y87" s="20"/>
    </row>
    <row r="88" spans="1:25" customFormat="1" ht="15.75" customHeight="1" x14ac:dyDescent="0.25">
      <c r="A88" s="3" t="s">
        <v>239</v>
      </c>
      <c r="B88" s="3" t="s">
        <v>240</v>
      </c>
      <c r="C88" s="4">
        <v>44013</v>
      </c>
      <c r="D88" s="3" t="s">
        <v>241</v>
      </c>
      <c r="E88" s="3" t="s">
        <v>242</v>
      </c>
      <c r="F88" s="3" t="s">
        <v>2738</v>
      </c>
      <c r="G88" s="24"/>
      <c r="H88" s="25" t="s">
        <v>243</v>
      </c>
      <c r="I88" s="5">
        <v>1</v>
      </c>
      <c r="J88" s="5">
        <v>97.068595041322297</v>
      </c>
      <c r="K88" s="5">
        <f t="shared" si="22"/>
        <v>117.45299999999997</v>
      </c>
      <c r="L88" s="83">
        <f t="shared" si="17"/>
        <v>117.45299999999997</v>
      </c>
      <c r="M88" s="79"/>
      <c r="N88" s="79">
        <f t="shared" si="19"/>
        <v>111.58034999999997</v>
      </c>
      <c r="O88" s="58"/>
      <c r="P88" s="92"/>
      <c r="Q88" s="7">
        <v>169.78753301652901</v>
      </c>
      <c r="R88" s="75">
        <f t="shared" si="18"/>
        <v>205.4429149500001</v>
      </c>
      <c r="S88" s="51"/>
      <c r="T88" s="48"/>
      <c r="U88" s="55"/>
      <c r="V88" s="20"/>
      <c r="W88" s="20"/>
      <c r="X88" s="20"/>
      <c r="Y88" s="20"/>
    </row>
    <row r="89" spans="1:25" customFormat="1" ht="15.75" customHeight="1" x14ac:dyDescent="0.25">
      <c r="A89" s="3" t="s">
        <v>244</v>
      </c>
      <c r="B89" s="3" t="s">
        <v>245</v>
      </c>
      <c r="C89" s="4">
        <v>44013</v>
      </c>
      <c r="D89" s="3" t="s">
        <v>241</v>
      </c>
      <c r="E89" s="3" t="s">
        <v>242</v>
      </c>
      <c r="F89" s="3" t="s">
        <v>2738</v>
      </c>
      <c r="G89" s="24"/>
      <c r="H89" s="25" t="s">
        <v>243</v>
      </c>
      <c r="I89" s="5">
        <v>1</v>
      </c>
      <c r="J89" s="5">
        <v>97.068595041322297</v>
      </c>
      <c r="K89" s="5">
        <f t="shared" si="22"/>
        <v>117.45299999999997</v>
      </c>
      <c r="L89" s="83">
        <f t="shared" si="17"/>
        <v>117.45299999999997</v>
      </c>
      <c r="M89" s="79"/>
      <c r="N89" s="79">
        <f t="shared" si="19"/>
        <v>111.58034999999997</v>
      </c>
      <c r="O89" s="58"/>
      <c r="P89" s="92"/>
      <c r="Q89" s="7">
        <v>169.78753301652901</v>
      </c>
      <c r="R89" s="75">
        <f t="shared" si="18"/>
        <v>205.4429149500001</v>
      </c>
      <c r="S89" s="51"/>
      <c r="T89" s="48"/>
      <c r="U89" s="55"/>
      <c r="V89" s="20"/>
      <c r="W89" s="20"/>
      <c r="X89" s="20"/>
      <c r="Y89" s="20"/>
    </row>
    <row r="90" spans="1:25" customFormat="1" ht="15.75" customHeight="1" x14ac:dyDescent="0.25">
      <c r="A90" s="3" t="s">
        <v>21</v>
      </c>
      <c r="B90" s="3" t="s">
        <v>22</v>
      </c>
      <c r="C90" s="4">
        <v>44013</v>
      </c>
      <c r="D90" s="3" t="s">
        <v>241</v>
      </c>
      <c r="E90" s="3" t="s">
        <v>242</v>
      </c>
      <c r="F90" s="3" t="s">
        <v>2738</v>
      </c>
      <c r="G90" s="24"/>
      <c r="H90" s="25" t="s">
        <v>243</v>
      </c>
      <c r="I90" s="5">
        <v>1</v>
      </c>
      <c r="J90" s="5">
        <v>97.068595041322297</v>
      </c>
      <c r="K90" s="5">
        <f t="shared" si="22"/>
        <v>117.45299999999997</v>
      </c>
      <c r="L90" s="83">
        <f t="shared" si="17"/>
        <v>117.45299999999997</v>
      </c>
      <c r="M90" s="79"/>
      <c r="N90" s="79">
        <f t="shared" si="19"/>
        <v>111.58034999999997</v>
      </c>
      <c r="O90" s="58"/>
      <c r="P90" s="92"/>
      <c r="Q90" s="7">
        <v>169.78753301652901</v>
      </c>
      <c r="R90" s="75">
        <f t="shared" si="18"/>
        <v>205.4429149500001</v>
      </c>
      <c r="S90" s="51"/>
      <c r="T90" s="48"/>
      <c r="U90" s="55"/>
      <c r="V90" s="20"/>
      <c r="W90" s="20"/>
      <c r="X90" s="20"/>
      <c r="Y90" s="20"/>
    </row>
    <row r="91" spans="1:25" customFormat="1" ht="15.75" customHeight="1" x14ac:dyDescent="0.25">
      <c r="A91" s="3" t="s">
        <v>246</v>
      </c>
      <c r="B91" s="3" t="s">
        <v>247</v>
      </c>
      <c r="C91" s="4">
        <v>44013</v>
      </c>
      <c r="D91" s="3" t="s">
        <v>241</v>
      </c>
      <c r="E91" s="3" t="s">
        <v>242</v>
      </c>
      <c r="F91" s="3" t="s">
        <v>2738</v>
      </c>
      <c r="G91" s="24"/>
      <c r="H91" s="25" t="s">
        <v>243</v>
      </c>
      <c r="I91" s="5">
        <v>1</v>
      </c>
      <c r="J91" s="5">
        <v>97.068595041322297</v>
      </c>
      <c r="K91" s="5">
        <f t="shared" si="22"/>
        <v>117.45299999999997</v>
      </c>
      <c r="L91" s="83">
        <f t="shared" si="17"/>
        <v>117.45299999999997</v>
      </c>
      <c r="M91" s="79"/>
      <c r="N91" s="79">
        <f t="shared" si="19"/>
        <v>111.58034999999997</v>
      </c>
      <c r="O91" s="58"/>
      <c r="P91" s="92"/>
      <c r="Q91" s="7">
        <v>169.78753301652901</v>
      </c>
      <c r="R91" s="75">
        <f t="shared" si="18"/>
        <v>205.4429149500001</v>
      </c>
      <c r="S91" s="51"/>
      <c r="T91" s="48"/>
      <c r="U91" s="55"/>
      <c r="V91" s="20"/>
      <c r="W91" s="20"/>
      <c r="X91" s="20"/>
      <c r="Y91" s="20"/>
    </row>
    <row r="92" spans="1:25" customFormat="1" ht="15.75" customHeight="1" x14ac:dyDescent="0.25">
      <c r="A92" s="3" t="s">
        <v>248</v>
      </c>
      <c r="B92" s="3" t="s">
        <v>249</v>
      </c>
      <c r="C92" s="4">
        <v>44013</v>
      </c>
      <c r="D92" s="3" t="s">
        <v>241</v>
      </c>
      <c r="E92" s="3" t="s">
        <v>242</v>
      </c>
      <c r="F92" s="3" t="s">
        <v>2738</v>
      </c>
      <c r="G92" s="24"/>
      <c r="H92" s="25" t="s">
        <v>243</v>
      </c>
      <c r="I92" s="5">
        <v>1</v>
      </c>
      <c r="J92" s="5">
        <v>97.068595041322297</v>
      </c>
      <c r="K92" s="5">
        <f t="shared" si="22"/>
        <v>117.45299999999997</v>
      </c>
      <c r="L92" s="83">
        <f t="shared" si="17"/>
        <v>117.45299999999997</v>
      </c>
      <c r="M92" s="79"/>
      <c r="N92" s="79">
        <f t="shared" si="19"/>
        <v>111.58034999999997</v>
      </c>
      <c r="O92" s="58"/>
      <c r="P92" s="92"/>
      <c r="Q92" s="7">
        <v>169.78753301652901</v>
      </c>
      <c r="R92" s="75">
        <f t="shared" si="18"/>
        <v>205.4429149500001</v>
      </c>
      <c r="S92" s="51"/>
      <c r="T92" s="48"/>
      <c r="U92" s="55"/>
      <c r="V92" s="20"/>
      <c r="W92" s="20"/>
      <c r="X92" s="20"/>
      <c r="Y92" s="20"/>
    </row>
    <row r="93" spans="1:25" customFormat="1" ht="15.75" customHeight="1" x14ac:dyDescent="0.25">
      <c r="A93" s="3" t="s">
        <v>250</v>
      </c>
      <c r="B93" s="3" t="s">
        <v>251</v>
      </c>
      <c r="C93" s="4">
        <v>44013</v>
      </c>
      <c r="D93" s="3" t="s">
        <v>241</v>
      </c>
      <c r="E93" s="3" t="s">
        <v>242</v>
      </c>
      <c r="F93" s="3" t="s">
        <v>2738</v>
      </c>
      <c r="G93" s="24"/>
      <c r="H93" s="25" t="s">
        <v>243</v>
      </c>
      <c r="I93" s="5">
        <v>1</v>
      </c>
      <c r="J93" s="5">
        <v>97.068595041322297</v>
      </c>
      <c r="K93" s="5">
        <f t="shared" si="22"/>
        <v>117.45299999999997</v>
      </c>
      <c r="L93" s="83">
        <f t="shared" si="17"/>
        <v>117.45299999999997</v>
      </c>
      <c r="M93" s="79"/>
      <c r="N93" s="79">
        <f t="shared" si="19"/>
        <v>111.58034999999997</v>
      </c>
      <c r="O93" s="58"/>
      <c r="P93" s="92"/>
      <c r="Q93" s="7">
        <v>169.78947438842999</v>
      </c>
      <c r="R93" s="75">
        <f t="shared" si="18"/>
        <v>205.4452640100003</v>
      </c>
      <c r="S93" s="51"/>
      <c r="T93" s="48"/>
      <c r="U93" s="55"/>
      <c r="V93" s="20"/>
      <c r="W93" s="20"/>
      <c r="X93" s="20"/>
      <c r="Y93" s="20"/>
    </row>
    <row r="94" spans="1:25" customFormat="1" ht="15.75" customHeight="1" x14ac:dyDescent="0.25">
      <c r="A94" s="3" t="s">
        <v>48</v>
      </c>
      <c r="B94" s="3" t="s">
        <v>49</v>
      </c>
      <c r="C94" s="4">
        <v>44013</v>
      </c>
      <c r="D94" s="3" t="s">
        <v>254</v>
      </c>
      <c r="E94" s="3" t="s">
        <v>255</v>
      </c>
      <c r="F94" s="3" t="s">
        <v>2740</v>
      </c>
      <c r="G94" s="24">
        <v>906</v>
      </c>
      <c r="H94" s="25" t="s">
        <v>256</v>
      </c>
      <c r="I94" s="5">
        <v>1</v>
      </c>
      <c r="J94" s="5">
        <v>66.538429752066094</v>
      </c>
      <c r="K94" s="5">
        <f t="shared" si="22"/>
        <v>80.51149999999997</v>
      </c>
      <c r="L94" s="83">
        <f t="shared" si="17"/>
        <v>80.51149999999997</v>
      </c>
      <c r="M94" s="79">
        <f>+L94*0.85</f>
        <v>68.434774999999973</v>
      </c>
      <c r="N94" s="79">
        <f>+M94*0.95</f>
        <v>65.013036249999971</v>
      </c>
      <c r="O94" s="58"/>
      <c r="P94" s="92">
        <f>+N94+N95+N96</f>
        <v>276.79606124999992</v>
      </c>
      <c r="Q94" s="7">
        <v>116.44824052479299</v>
      </c>
      <c r="R94" s="75">
        <f t="shared" si="18"/>
        <v>140.9023710349995</v>
      </c>
      <c r="S94" s="51">
        <f>+R94+R95+R96</f>
        <v>531.33126598000035</v>
      </c>
      <c r="T94" s="48">
        <v>531.33000000000004</v>
      </c>
      <c r="U94" s="55">
        <f>+T94-P94</f>
        <v>254.53393875000012</v>
      </c>
      <c r="V94" s="20"/>
      <c r="W94" s="20"/>
      <c r="X94" s="20"/>
      <c r="Y94" s="20"/>
    </row>
    <row r="95" spans="1:25" customFormat="1" ht="15.75" customHeight="1" x14ac:dyDescent="0.25">
      <c r="A95" s="3" t="s">
        <v>244</v>
      </c>
      <c r="B95" s="3" t="s">
        <v>245</v>
      </c>
      <c r="C95" s="4">
        <v>44013</v>
      </c>
      <c r="D95" s="3" t="s">
        <v>254</v>
      </c>
      <c r="E95" s="3" t="s">
        <v>255</v>
      </c>
      <c r="F95" s="3" t="s">
        <v>2740</v>
      </c>
      <c r="G95" s="24"/>
      <c r="H95" s="25" t="s">
        <v>256</v>
      </c>
      <c r="I95" s="5">
        <v>1</v>
      </c>
      <c r="J95" s="5">
        <v>97.068595041322297</v>
      </c>
      <c r="K95" s="5">
        <f t="shared" si="22"/>
        <v>117.45299999999997</v>
      </c>
      <c r="L95" s="83">
        <f t="shared" si="17"/>
        <v>117.45299999999997</v>
      </c>
      <c r="M95" s="79"/>
      <c r="N95" s="79">
        <f t="shared" si="19"/>
        <v>111.58034999999997</v>
      </c>
      <c r="O95" s="58"/>
      <c r="P95" s="92"/>
      <c r="Q95" s="7">
        <v>169.78947438842999</v>
      </c>
      <c r="R95" s="75">
        <f t="shared" si="18"/>
        <v>205.4452640100003</v>
      </c>
      <c r="S95" s="51"/>
      <c r="T95" s="48"/>
      <c r="U95" s="55"/>
      <c r="V95" s="20"/>
      <c r="W95" s="20"/>
      <c r="X95" s="20"/>
      <c r="Y95" s="20"/>
    </row>
    <row r="96" spans="1:25" customFormat="1" ht="15.75" customHeight="1" x14ac:dyDescent="0.25">
      <c r="A96" s="3" t="s">
        <v>257</v>
      </c>
      <c r="B96" s="3" t="s">
        <v>258</v>
      </c>
      <c r="C96" s="4">
        <v>44013</v>
      </c>
      <c r="D96" s="3" t="s">
        <v>254</v>
      </c>
      <c r="E96" s="3" t="s">
        <v>255</v>
      </c>
      <c r="F96" s="3" t="s">
        <v>2740</v>
      </c>
      <c r="G96" s="24"/>
      <c r="H96" s="25" t="s">
        <v>256</v>
      </c>
      <c r="I96" s="5">
        <v>1</v>
      </c>
      <c r="J96" s="5">
        <v>87.170661157024796</v>
      </c>
      <c r="K96" s="5">
        <f t="shared" si="22"/>
        <v>105.4765</v>
      </c>
      <c r="L96" s="83">
        <f t="shared" si="17"/>
        <v>105.4765</v>
      </c>
      <c r="M96" s="79"/>
      <c r="N96" s="79">
        <f t="shared" si="19"/>
        <v>100.202675</v>
      </c>
      <c r="O96" s="58"/>
      <c r="P96" s="92"/>
      <c r="Q96" s="7">
        <v>152.879033830579</v>
      </c>
      <c r="R96" s="75">
        <f t="shared" si="18"/>
        <v>184.98363093500058</v>
      </c>
      <c r="S96" s="51"/>
      <c r="T96" s="48"/>
      <c r="U96" s="55"/>
      <c r="V96" s="20"/>
      <c r="W96" s="20"/>
      <c r="X96" s="20"/>
      <c r="Y96" s="20"/>
    </row>
    <row r="97" spans="1:25" customFormat="1" ht="15.75" customHeight="1" x14ac:dyDescent="0.25">
      <c r="A97" s="3" t="s">
        <v>79</v>
      </c>
      <c r="B97" s="3" t="s">
        <v>80</v>
      </c>
      <c r="C97" s="4">
        <v>44013</v>
      </c>
      <c r="D97" s="3" t="s">
        <v>261</v>
      </c>
      <c r="E97" s="3" t="s">
        <v>262</v>
      </c>
      <c r="F97" s="3" t="s">
        <v>2741</v>
      </c>
      <c r="G97" s="24">
        <v>907</v>
      </c>
      <c r="H97" s="25" t="s">
        <v>263</v>
      </c>
      <c r="I97" s="5">
        <v>1</v>
      </c>
      <c r="J97" s="5">
        <v>806.82363636363596</v>
      </c>
      <c r="K97" s="5">
        <f t="shared" si="22"/>
        <v>976.25659999999948</v>
      </c>
      <c r="L97" s="83">
        <f t="shared" si="17"/>
        <v>976.25659999999948</v>
      </c>
      <c r="M97" s="79">
        <f>+L97*0.85</f>
        <v>829.81810999999959</v>
      </c>
      <c r="N97" s="79">
        <f t="shared" ref="N97:N98" si="23">+M97*0.95</f>
        <v>788.32720449999954</v>
      </c>
      <c r="O97" s="58"/>
      <c r="P97" s="92">
        <f>+N97+N98</f>
        <v>1057.0926782499996</v>
      </c>
      <c r="Q97" s="7">
        <v>1411.57022476364</v>
      </c>
      <c r="R97" s="75">
        <f t="shared" si="18"/>
        <v>1707.9999719640043</v>
      </c>
      <c r="S97" s="51">
        <f>+R97+R98</f>
        <v>2290.284115254005</v>
      </c>
      <c r="T97" s="48">
        <v>2290.29</v>
      </c>
      <c r="U97" s="55">
        <f>+T97-P97</f>
        <v>1233.1973217500004</v>
      </c>
      <c r="V97" s="20"/>
      <c r="W97" s="20"/>
      <c r="X97" s="20"/>
      <c r="Y97" s="20"/>
    </row>
    <row r="98" spans="1:25" customFormat="1" ht="15.75" customHeight="1" x14ac:dyDescent="0.25">
      <c r="A98" s="3" t="s">
        <v>259</v>
      </c>
      <c r="B98" s="3" t="s">
        <v>260</v>
      </c>
      <c r="C98" s="4">
        <v>44013</v>
      </c>
      <c r="D98" s="3" t="s">
        <v>261</v>
      </c>
      <c r="E98" s="3" t="s">
        <v>262</v>
      </c>
      <c r="F98" s="3" t="s">
        <v>2741</v>
      </c>
      <c r="G98" s="24"/>
      <c r="H98" s="25" t="s">
        <v>263</v>
      </c>
      <c r="I98" s="5">
        <v>1</v>
      </c>
      <c r="J98" s="5">
        <v>275.07148760330602</v>
      </c>
      <c r="K98" s="5">
        <f t="shared" si="22"/>
        <v>332.83650000000029</v>
      </c>
      <c r="L98" s="83">
        <f t="shared" si="17"/>
        <v>332.83650000000029</v>
      </c>
      <c r="M98" s="79">
        <f>+L98*0.85</f>
        <v>282.91102500000022</v>
      </c>
      <c r="N98" s="79">
        <f t="shared" si="23"/>
        <v>268.76547375000018</v>
      </c>
      <c r="O98" s="58"/>
      <c r="P98" s="92"/>
      <c r="Q98" s="7">
        <v>481.22656470248</v>
      </c>
      <c r="R98" s="75">
        <f t="shared" si="18"/>
        <v>582.28414329000077</v>
      </c>
      <c r="S98" s="51"/>
      <c r="T98" s="48"/>
      <c r="U98" s="55"/>
      <c r="V98" s="20"/>
      <c r="W98" s="20"/>
      <c r="X98" s="20"/>
      <c r="Y98" s="20"/>
    </row>
    <row r="99" spans="1:25" customFormat="1" ht="15.75" customHeight="1" x14ac:dyDescent="0.25">
      <c r="A99" s="3" t="s">
        <v>264</v>
      </c>
      <c r="B99" s="3" t="s">
        <v>265</v>
      </c>
      <c r="C99" s="4">
        <v>44013</v>
      </c>
      <c r="D99" s="3" t="s">
        <v>266</v>
      </c>
      <c r="E99" s="3" t="s">
        <v>267</v>
      </c>
      <c r="F99" s="3" t="s">
        <v>2742</v>
      </c>
      <c r="G99" s="24">
        <v>909</v>
      </c>
      <c r="H99" s="25" t="s">
        <v>268</v>
      </c>
      <c r="I99" s="5">
        <v>1</v>
      </c>
      <c r="J99" s="5">
        <v>1695.70247933884</v>
      </c>
      <c r="K99" s="5">
        <f t="shared" si="22"/>
        <v>2051.7999999999965</v>
      </c>
      <c r="L99" s="83">
        <f t="shared" si="17"/>
        <v>2051.7999999999965</v>
      </c>
      <c r="M99" s="79"/>
      <c r="N99" s="79">
        <f t="shared" si="19"/>
        <v>1949.2099999999966</v>
      </c>
      <c r="O99" s="58"/>
      <c r="P99" s="92">
        <f>+N99</f>
        <v>1949.2099999999966</v>
      </c>
      <c r="Q99" s="7">
        <v>2966.3601752066102</v>
      </c>
      <c r="R99" s="75">
        <f t="shared" si="18"/>
        <v>3589.295811999998</v>
      </c>
      <c r="S99" s="51">
        <f>+R99</f>
        <v>3589.295811999998</v>
      </c>
      <c r="T99" s="48">
        <v>3589.29</v>
      </c>
      <c r="U99" s="55">
        <f>+T99-P99</f>
        <v>1640.0800000000033</v>
      </c>
      <c r="V99" s="20"/>
      <c r="W99" s="20"/>
      <c r="X99" s="20"/>
      <c r="Y99" s="20"/>
    </row>
    <row r="100" spans="1:25" customFormat="1" ht="15.75" customHeight="1" x14ac:dyDescent="0.25">
      <c r="A100" s="3" t="s">
        <v>96</v>
      </c>
      <c r="B100" s="3" t="s">
        <v>97</v>
      </c>
      <c r="C100" s="4">
        <v>44013</v>
      </c>
      <c r="D100" s="3" t="s">
        <v>269</v>
      </c>
      <c r="E100" s="3" t="s">
        <v>270</v>
      </c>
      <c r="F100" s="3" t="s">
        <v>2744</v>
      </c>
      <c r="G100" s="24">
        <v>911</v>
      </c>
      <c r="H100" s="25" t="s">
        <v>271</v>
      </c>
      <c r="I100" s="5">
        <v>1</v>
      </c>
      <c r="J100" s="5">
        <v>20.730165289256199</v>
      </c>
      <c r="K100" s="5">
        <f t="shared" si="22"/>
        <v>25.083500000000001</v>
      </c>
      <c r="L100" s="83">
        <f t="shared" si="17"/>
        <v>25.083500000000001</v>
      </c>
      <c r="M100" s="79">
        <f>+L100*0.85</f>
        <v>21.320975000000001</v>
      </c>
      <c r="N100" s="79">
        <f>+M100*0.95</f>
        <v>20.25492625</v>
      </c>
      <c r="O100" s="58"/>
      <c r="P100" s="92">
        <f>+N100+N101+N102</f>
        <v>329.37039125000024</v>
      </c>
      <c r="Q100" s="7">
        <v>36.261205123966903</v>
      </c>
      <c r="R100" s="75">
        <f t="shared" si="18"/>
        <v>43.876058199999953</v>
      </c>
      <c r="S100" s="51">
        <f>+R100+R101+R102</f>
        <v>613.857373039001</v>
      </c>
      <c r="T100" s="48">
        <v>613.86</v>
      </c>
      <c r="U100" s="55">
        <f>+T100-P100</f>
        <v>284.48960874999977</v>
      </c>
      <c r="V100" s="20"/>
      <c r="W100" s="20"/>
      <c r="X100" s="20"/>
      <c r="Y100" s="20"/>
    </row>
    <row r="101" spans="1:25" customFormat="1" ht="15.75" customHeight="1" x14ac:dyDescent="0.25">
      <c r="A101" s="3" t="s">
        <v>87</v>
      </c>
      <c r="B101" s="3" t="s">
        <v>88</v>
      </c>
      <c r="C101" s="4">
        <v>44013</v>
      </c>
      <c r="D101" s="3" t="s">
        <v>269</v>
      </c>
      <c r="E101" s="3" t="s">
        <v>270</v>
      </c>
      <c r="F101" s="3" t="s">
        <v>2744</v>
      </c>
      <c r="G101" s="24"/>
      <c r="H101" s="25" t="s">
        <v>271</v>
      </c>
      <c r="I101" s="5">
        <v>1</v>
      </c>
      <c r="J101" s="5">
        <v>181.74231404958701</v>
      </c>
      <c r="K101" s="5">
        <f t="shared" si="22"/>
        <v>219.90820000000028</v>
      </c>
      <c r="L101" s="83">
        <f t="shared" si="17"/>
        <v>219.90820000000028</v>
      </c>
      <c r="M101" s="79"/>
      <c r="N101" s="79">
        <f t="shared" si="19"/>
        <v>208.91279000000026</v>
      </c>
      <c r="O101" s="58"/>
      <c r="P101" s="92"/>
      <c r="Q101" s="7">
        <v>318.17990405289299</v>
      </c>
      <c r="R101" s="75">
        <f t="shared" si="18"/>
        <v>384.9976839040005</v>
      </c>
      <c r="S101" s="51"/>
      <c r="T101" s="48"/>
      <c r="U101" s="55"/>
      <c r="V101" s="20"/>
      <c r="W101" s="20"/>
      <c r="X101" s="20"/>
      <c r="Y101" s="20"/>
    </row>
    <row r="102" spans="1:25" customFormat="1" ht="15.75" customHeight="1" x14ac:dyDescent="0.25">
      <c r="A102" s="3" t="s">
        <v>257</v>
      </c>
      <c r="B102" s="3" t="s">
        <v>258</v>
      </c>
      <c r="C102" s="4">
        <v>44013</v>
      </c>
      <c r="D102" s="3" t="s">
        <v>269</v>
      </c>
      <c r="E102" s="3" t="s">
        <v>270</v>
      </c>
      <c r="F102" s="3" t="s">
        <v>2744</v>
      </c>
      <c r="G102" s="24"/>
      <c r="H102" s="25" t="s">
        <v>271</v>
      </c>
      <c r="I102" s="5">
        <v>1</v>
      </c>
      <c r="J102" s="5">
        <v>87.170661157024796</v>
      </c>
      <c r="K102" s="5">
        <f t="shared" si="22"/>
        <v>105.4765</v>
      </c>
      <c r="L102" s="83">
        <f t="shared" si="17"/>
        <v>105.4765</v>
      </c>
      <c r="M102" s="79"/>
      <c r="N102" s="79">
        <f t="shared" si="19"/>
        <v>100.202675</v>
      </c>
      <c r="O102" s="58"/>
      <c r="P102" s="92"/>
      <c r="Q102" s="7">
        <v>152.879033830579</v>
      </c>
      <c r="R102" s="75">
        <f t="shared" si="18"/>
        <v>184.98363093500058</v>
      </c>
      <c r="S102" s="51"/>
      <c r="T102" s="48"/>
      <c r="U102" s="55"/>
      <c r="V102" s="20"/>
      <c r="W102" s="20"/>
      <c r="X102" s="20"/>
      <c r="Y102" s="20"/>
    </row>
    <row r="103" spans="1:25" customFormat="1" ht="15.75" customHeight="1" x14ac:dyDescent="0.25">
      <c r="A103" s="3" t="s">
        <v>277</v>
      </c>
      <c r="B103" s="3" t="s">
        <v>278</v>
      </c>
      <c r="C103" s="4">
        <v>44013</v>
      </c>
      <c r="D103" s="3" t="s">
        <v>272</v>
      </c>
      <c r="E103" s="3" t="s">
        <v>273</v>
      </c>
      <c r="F103" s="3" t="s">
        <v>2745</v>
      </c>
      <c r="G103" s="24">
        <v>912</v>
      </c>
      <c r="H103" s="25" t="s">
        <v>274</v>
      </c>
      <c r="I103" s="5">
        <v>1</v>
      </c>
      <c r="J103" s="5">
        <v>278.95917355371898</v>
      </c>
      <c r="K103" s="5">
        <f t="shared" si="22"/>
        <v>337.54059999999998</v>
      </c>
      <c r="L103" s="83">
        <f t="shared" si="17"/>
        <v>337.54059999999998</v>
      </c>
      <c r="M103" s="79">
        <f>+L103*0.85</f>
        <v>286.90950999999995</v>
      </c>
      <c r="N103" s="79">
        <f t="shared" ref="N103:N104" si="24">+M103*0.95</f>
        <v>272.56403449999993</v>
      </c>
      <c r="O103" s="58"/>
      <c r="P103" s="92">
        <f>+N103+N104+N105+N106</f>
        <v>1134.0693827499995</v>
      </c>
      <c r="Q103" s="7">
        <v>488.04186372396703</v>
      </c>
      <c r="R103" s="75">
        <f t="shared" si="18"/>
        <v>590.53065510600004</v>
      </c>
      <c r="S103" s="51">
        <f>+R103+R104+R105+R106</f>
        <v>2404.4102242410031</v>
      </c>
      <c r="T103" s="48">
        <v>2404.4299999999998</v>
      </c>
      <c r="U103" s="55">
        <f>+T103-P103</f>
        <v>1270.3606172500004</v>
      </c>
      <c r="V103" s="20"/>
      <c r="W103" s="20"/>
      <c r="X103" s="20"/>
      <c r="Y103" s="20"/>
    </row>
    <row r="104" spans="1:25" customFormat="1" ht="15.75" customHeight="1" x14ac:dyDescent="0.25">
      <c r="A104" s="3" t="s">
        <v>216</v>
      </c>
      <c r="B104" s="3" t="s">
        <v>217</v>
      </c>
      <c r="C104" s="4">
        <v>44013</v>
      </c>
      <c r="D104" s="3" t="s">
        <v>272</v>
      </c>
      <c r="E104" s="3" t="s">
        <v>273</v>
      </c>
      <c r="F104" s="3" t="s">
        <v>2745</v>
      </c>
      <c r="G104" s="24"/>
      <c r="H104" s="25" t="s">
        <v>274</v>
      </c>
      <c r="I104" s="5">
        <v>1</v>
      </c>
      <c r="J104" s="5">
        <v>629.37776859504095</v>
      </c>
      <c r="K104" s="5">
        <f t="shared" si="22"/>
        <v>761.54709999999955</v>
      </c>
      <c r="L104" s="83">
        <f t="shared" si="17"/>
        <v>761.54709999999955</v>
      </c>
      <c r="M104" s="79">
        <f>+L104*0.85</f>
        <v>647.31503499999963</v>
      </c>
      <c r="N104" s="79">
        <f t="shared" si="24"/>
        <v>614.94928324999967</v>
      </c>
      <c r="O104" s="58"/>
      <c r="P104" s="92"/>
      <c r="Q104" s="7">
        <v>1101.18451904463</v>
      </c>
      <c r="R104" s="75">
        <f t="shared" si="18"/>
        <v>1332.4332680440023</v>
      </c>
      <c r="S104" s="51"/>
      <c r="T104" s="48"/>
      <c r="U104" s="55"/>
      <c r="V104" s="20"/>
      <c r="W104" s="20"/>
      <c r="X104" s="20"/>
      <c r="Y104" s="20"/>
    </row>
    <row r="105" spans="1:25" customFormat="1" ht="15.75" customHeight="1" x14ac:dyDescent="0.25">
      <c r="A105" s="3" t="s">
        <v>257</v>
      </c>
      <c r="B105" s="3" t="s">
        <v>258</v>
      </c>
      <c r="C105" s="4">
        <v>44013</v>
      </c>
      <c r="D105" s="3" t="s">
        <v>272</v>
      </c>
      <c r="E105" s="3" t="s">
        <v>273</v>
      </c>
      <c r="F105" s="3" t="s">
        <v>2745</v>
      </c>
      <c r="G105" s="24"/>
      <c r="H105" s="25" t="s">
        <v>274</v>
      </c>
      <c r="I105" s="5">
        <v>1</v>
      </c>
      <c r="J105" s="5">
        <v>87.170661157024796</v>
      </c>
      <c r="K105" s="5">
        <f t="shared" si="22"/>
        <v>105.4765</v>
      </c>
      <c r="L105" s="83">
        <f t="shared" si="17"/>
        <v>105.4765</v>
      </c>
      <c r="M105" s="79"/>
      <c r="N105" s="79">
        <f t="shared" si="19"/>
        <v>100.202675</v>
      </c>
      <c r="O105" s="58"/>
      <c r="P105" s="92"/>
      <c r="Q105" s="7">
        <v>152.879033830579</v>
      </c>
      <c r="R105" s="75">
        <f t="shared" si="18"/>
        <v>184.98363093500058</v>
      </c>
      <c r="S105" s="51"/>
      <c r="T105" s="48"/>
      <c r="U105" s="55"/>
      <c r="V105" s="20"/>
      <c r="W105" s="20"/>
      <c r="X105" s="20"/>
      <c r="Y105" s="20"/>
    </row>
    <row r="106" spans="1:25" customFormat="1" ht="15.75" customHeight="1" x14ac:dyDescent="0.25">
      <c r="A106" s="3" t="s">
        <v>275</v>
      </c>
      <c r="B106" s="3" t="s">
        <v>276</v>
      </c>
      <c r="C106" s="4">
        <v>44013</v>
      </c>
      <c r="D106" s="3" t="s">
        <v>272</v>
      </c>
      <c r="E106" s="3" t="s">
        <v>273</v>
      </c>
      <c r="F106" s="3" t="s">
        <v>2745</v>
      </c>
      <c r="G106" s="24"/>
      <c r="H106" s="25" t="s">
        <v>274</v>
      </c>
      <c r="I106" s="5">
        <v>1</v>
      </c>
      <c r="J106" s="5">
        <v>127.319173553719</v>
      </c>
      <c r="K106" s="5">
        <f t="shared" si="22"/>
        <v>154.05619999999999</v>
      </c>
      <c r="L106" s="83">
        <f t="shared" si="17"/>
        <v>154.05619999999999</v>
      </c>
      <c r="M106" s="79"/>
      <c r="N106" s="79">
        <f t="shared" si="19"/>
        <v>146.35338999999999</v>
      </c>
      <c r="O106" s="58"/>
      <c r="P106" s="92"/>
      <c r="Q106" s="7">
        <v>245.010471203306</v>
      </c>
      <c r="R106" s="75">
        <f t="shared" si="18"/>
        <v>296.46267015600023</v>
      </c>
      <c r="S106" s="51"/>
      <c r="T106" s="48"/>
      <c r="U106" s="55"/>
      <c r="V106" s="20"/>
      <c r="W106" s="20"/>
      <c r="X106" s="20"/>
      <c r="Y106" s="20"/>
    </row>
    <row r="107" spans="1:25" customFormat="1" ht="15.75" customHeight="1" x14ac:dyDescent="0.25">
      <c r="A107" s="3" t="s">
        <v>153</v>
      </c>
      <c r="B107" s="3" t="s">
        <v>154</v>
      </c>
      <c r="C107" s="4">
        <v>44013</v>
      </c>
      <c r="D107" s="3" t="s">
        <v>281</v>
      </c>
      <c r="E107" s="3" t="s">
        <v>282</v>
      </c>
      <c r="F107" s="3" t="s">
        <v>2746</v>
      </c>
      <c r="G107" s="24">
        <v>913</v>
      </c>
      <c r="H107" s="25" t="s">
        <v>283</v>
      </c>
      <c r="I107" s="5">
        <v>1</v>
      </c>
      <c r="J107" s="5">
        <v>130.33471074380199</v>
      </c>
      <c r="K107" s="5">
        <f t="shared" ref="K107:K138" si="25">+J107*1.21</f>
        <v>157.70500000000041</v>
      </c>
      <c r="L107" s="83">
        <f t="shared" si="17"/>
        <v>157.70500000000041</v>
      </c>
      <c r="M107" s="79">
        <f>+L107*0.85</f>
        <v>134.04925000000034</v>
      </c>
      <c r="N107" s="79">
        <f>+M107*0.95</f>
        <v>127.34678750000032</v>
      </c>
      <c r="O107" s="58"/>
      <c r="P107" s="92">
        <f>+N107+N108+N109</f>
        <v>1175.6493390000001</v>
      </c>
      <c r="Q107" s="7">
        <v>228.106597355373</v>
      </c>
      <c r="R107" s="75">
        <f t="shared" si="18"/>
        <v>276.00898280000132</v>
      </c>
      <c r="S107" s="51">
        <f>+R107+R108+R109</f>
        <v>2461.258195310998</v>
      </c>
      <c r="T107" s="48">
        <v>2461.25</v>
      </c>
      <c r="U107" s="55">
        <f>+T107-P107</f>
        <v>1285.6006609999999</v>
      </c>
      <c r="V107" s="20"/>
      <c r="W107" s="20"/>
      <c r="X107" s="20"/>
      <c r="Y107" s="20"/>
    </row>
    <row r="108" spans="1:25" customFormat="1" ht="15.75" customHeight="1" x14ac:dyDescent="0.25">
      <c r="A108" s="3" t="s">
        <v>279</v>
      </c>
      <c r="B108" s="3" t="s">
        <v>280</v>
      </c>
      <c r="C108" s="4">
        <v>44013</v>
      </c>
      <c r="D108" s="3" t="s">
        <v>281</v>
      </c>
      <c r="E108" s="3" t="s">
        <v>282</v>
      </c>
      <c r="F108" s="3" t="s">
        <v>2746</v>
      </c>
      <c r="G108" s="24"/>
      <c r="H108" s="25" t="s">
        <v>283</v>
      </c>
      <c r="I108" s="5">
        <v>1</v>
      </c>
      <c r="J108" s="5">
        <v>231.726363636364</v>
      </c>
      <c r="K108" s="5">
        <f t="shared" si="25"/>
        <v>280.38890000000043</v>
      </c>
      <c r="L108" s="83">
        <f t="shared" si="17"/>
        <v>280.38890000000043</v>
      </c>
      <c r="M108" s="79"/>
      <c r="N108" s="79">
        <f t="shared" si="19"/>
        <v>266.36945500000041</v>
      </c>
      <c r="O108" s="58"/>
      <c r="P108" s="92"/>
      <c r="Q108" s="7">
        <v>405.45393571818198</v>
      </c>
      <c r="R108" s="75">
        <f t="shared" si="18"/>
        <v>490.5992622190002</v>
      </c>
      <c r="S108" s="51"/>
      <c r="T108" s="48"/>
      <c r="U108" s="55"/>
      <c r="V108" s="20"/>
      <c r="W108" s="20"/>
      <c r="X108" s="20"/>
      <c r="Y108" s="20"/>
    </row>
    <row r="109" spans="1:25" customFormat="1" ht="15.75" customHeight="1" x14ac:dyDescent="0.25">
      <c r="A109" s="3" t="s">
        <v>284</v>
      </c>
      <c r="B109" s="3" t="s">
        <v>285</v>
      </c>
      <c r="C109" s="4">
        <v>44013</v>
      </c>
      <c r="D109" s="3" t="s">
        <v>281</v>
      </c>
      <c r="E109" s="3" t="s">
        <v>282</v>
      </c>
      <c r="F109" s="3" t="s">
        <v>2746</v>
      </c>
      <c r="G109" s="24"/>
      <c r="H109" s="25" t="s">
        <v>283</v>
      </c>
      <c r="I109" s="5">
        <v>1</v>
      </c>
      <c r="J109" s="5">
        <v>800.27950413223095</v>
      </c>
      <c r="K109" s="5">
        <f t="shared" si="25"/>
        <v>968.33819999999946</v>
      </c>
      <c r="L109" s="83">
        <f t="shared" si="17"/>
        <v>968.33819999999946</v>
      </c>
      <c r="M109" s="79">
        <f>+L109*0.85</f>
        <v>823.08746999999948</v>
      </c>
      <c r="N109" s="79">
        <f t="shared" ref="N109:N110" si="26">+M109*0.95</f>
        <v>781.93309649999946</v>
      </c>
      <c r="O109" s="58"/>
      <c r="P109" s="92"/>
      <c r="Q109" s="7">
        <v>1400.5371490016501</v>
      </c>
      <c r="R109" s="75">
        <f t="shared" si="18"/>
        <v>1694.6499502919964</v>
      </c>
      <c r="S109" s="51"/>
      <c r="T109" s="48"/>
      <c r="U109" s="55"/>
      <c r="V109" s="20"/>
      <c r="W109" s="20"/>
      <c r="X109" s="20"/>
      <c r="Y109" s="20"/>
    </row>
    <row r="110" spans="1:25" customFormat="1" ht="15.75" customHeight="1" x14ac:dyDescent="0.25">
      <c r="A110" s="3" t="s">
        <v>79</v>
      </c>
      <c r="B110" s="3" t="s">
        <v>80</v>
      </c>
      <c r="C110" s="4">
        <v>44013</v>
      </c>
      <c r="D110" s="3" t="s">
        <v>288</v>
      </c>
      <c r="E110" s="3" t="s">
        <v>289</v>
      </c>
      <c r="F110" s="3" t="s">
        <v>2747</v>
      </c>
      <c r="G110" s="24">
        <v>914</v>
      </c>
      <c r="H110" s="25" t="s">
        <v>290</v>
      </c>
      <c r="I110" s="5">
        <v>1</v>
      </c>
      <c r="J110" s="5">
        <v>806.82363636363596</v>
      </c>
      <c r="K110" s="5">
        <f t="shared" si="25"/>
        <v>976.25659999999948</v>
      </c>
      <c r="L110" s="83">
        <f t="shared" si="17"/>
        <v>976.25659999999948</v>
      </c>
      <c r="M110" s="79">
        <f>+L110*0.85</f>
        <v>829.81810999999959</v>
      </c>
      <c r="N110" s="79">
        <f t="shared" si="26"/>
        <v>788.32720449999954</v>
      </c>
      <c r="O110" s="58"/>
      <c r="P110" s="92">
        <f>+N110+N111+N112+N113</f>
        <v>1683.1846682500006</v>
      </c>
      <c r="Q110" s="7">
        <v>1411.57022476364</v>
      </c>
      <c r="R110" s="75">
        <f t="shared" si="18"/>
        <v>1707.9999719640043</v>
      </c>
      <c r="S110" s="51">
        <f>+R110+R111+R112+R113</f>
        <v>3453.3040397450059</v>
      </c>
      <c r="T110" s="48">
        <v>3453.3</v>
      </c>
      <c r="U110" s="55">
        <f>+T110-P110</f>
        <v>1770.1153317499995</v>
      </c>
      <c r="V110" s="20"/>
      <c r="W110" s="20"/>
      <c r="X110" s="20"/>
      <c r="Y110" s="20"/>
    </row>
    <row r="111" spans="1:25" customFormat="1" ht="15.75" customHeight="1" x14ac:dyDescent="0.25">
      <c r="A111" s="3" t="s">
        <v>286</v>
      </c>
      <c r="B111" s="3" t="s">
        <v>287</v>
      </c>
      <c r="C111" s="4">
        <v>44013</v>
      </c>
      <c r="D111" s="3" t="s">
        <v>288</v>
      </c>
      <c r="E111" s="3" t="s">
        <v>289</v>
      </c>
      <c r="F111" s="3" t="s">
        <v>2747</v>
      </c>
      <c r="G111" s="24"/>
      <c r="H111" s="25" t="s">
        <v>290</v>
      </c>
      <c r="I111" s="5">
        <v>1</v>
      </c>
      <c r="J111" s="5">
        <v>214.02636363636401</v>
      </c>
      <c r="K111" s="5">
        <f t="shared" si="25"/>
        <v>258.97190000000046</v>
      </c>
      <c r="L111" s="83">
        <f t="shared" si="17"/>
        <v>258.97190000000046</v>
      </c>
      <c r="M111" s="79"/>
      <c r="N111" s="79">
        <f t="shared" si="19"/>
        <v>246.02330500000042</v>
      </c>
      <c r="O111" s="58"/>
      <c r="P111" s="92"/>
      <c r="Q111" s="7">
        <v>373.96184439091002</v>
      </c>
      <c r="R111" s="75">
        <f t="shared" si="18"/>
        <v>452.4938317130011</v>
      </c>
      <c r="S111" s="51"/>
      <c r="T111" s="48"/>
      <c r="U111" s="55"/>
      <c r="V111" s="20"/>
      <c r="W111" s="20"/>
      <c r="X111" s="20"/>
      <c r="Y111" s="20"/>
    </row>
    <row r="112" spans="1:25" customFormat="1" ht="15.75" customHeight="1" x14ac:dyDescent="0.25">
      <c r="A112" s="3" t="s">
        <v>59</v>
      </c>
      <c r="B112" s="3" t="s">
        <v>60</v>
      </c>
      <c r="C112" s="4">
        <v>44013</v>
      </c>
      <c r="D112" s="3" t="s">
        <v>288</v>
      </c>
      <c r="E112" s="3" t="s">
        <v>289</v>
      </c>
      <c r="F112" s="3" t="s">
        <v>2747</v>
      </c>
      <c r="G112" s="24"/>
      <c r="H112" s="25" t="s">
        <v>290</v>
      </c>
      <c r="I112" s="5">
        <v>1</v>
      </c>
      <c r="J112" s="5">
        <v>308.08140495867798</v>
      </c>
      <c r="K112" s="5">
        <f t="shared" si="25"/>
        <v>372.77850000000035</v>
      </c>
      <c r="L112" s="83">
        <f t="shared" si="17"/>
        <v>372.77850000000035</v>
      </c>
      <c r="M112" s="79">
        <f>+L112*0.85</f>
        <v>316.86172500000026</v>
      </c>
      <c r="N112" s="79">
        <f>+M112*0.95</f>
        <v>301.01863875000026</v>
      </c>
      <c r="O112" s="58"/>
      <c r="P112" s="92"/>
      <c r="Q112" s="7">
        <v>539.08084239669495</v>
      </c>
      <c r="R112" s="75">
        <f t="shared" si="18"/>
        <v>652.28781930000082</v>
      </c>
      <c r="S112" s="51"/>
      <c r="T112" s="48"/>
      <c r="U112" s="55"/>
      <c r="V112" s="20"/>
      <c r="W112" s="20"/>
      <c r="X112" s="20"/>
      <c r="Y112" s="20"/>
    </row>
    <row r="113" spans="1:25" customFormat="1" ht="15.75" customHeight="1" x14ac:dyDescent="0.25">
      <c r="A113" s="3" t="s">
        <v>133</v>
      </c>
      <c r="B113" s="3" t="s">
        <v>134</v>
      </c>
      <c r="C113" s="4">
        <v>44013</v>
      </c>
      <c r="D113" s="3" t="s">
        <v>288</v>
      </c>
      <c r="E113" s="3" t="s">
        <v>289</v>
      </c>
      <c r="F113" s="3" t="s">
        <v>2747</v>
      </c>
      <c r="G113" s="24"/>
      <c r="H113" s="25" t="s">
        <v>290</v>
      </c>
      <c r="I113" s="5">
        <v>1</v>
      </c>
      <c r="J113" s="5">
        <v>302.57983471074402</v>
      </c>
      <c r="K113" s="5">
        <f t="shared" si="25"/>
        <v>366.12160000000029</v>
      </c>
      <c r="L113" s="83">
        <f t="shared" si="17"/>
        <v>366.12160000000029</v>
      </c>
      <c r="M113" s="79"/>
      <c r="N113" s="79">
        <f t="shared" si="19"/>
        <v>347.81552000000028</v>
      </c>
      <c r="O113" s="58"/>
      <c r="P113" s="92"/>
      <c r="Q113" s="7">
        <v>529.35736922975195</v>
      </c>
      <c r="R113" s="75">
        <f t="shared" si="18"/>
        <v>640.52241676799986</v>
      </c>
      <c r="S113" s="51"/>
      <c r="T113" s="48"/>
      <c r="U113" s="55"/>
      <c r="V113" s="20"/>
      <c r="W113" s="20"/>
      <c r="X113" s="20"/>
      <c r="Y113" s="20"/>
    </row>
    <row r="114" spans="1:25" customFormat="1" ht="15.75" customHeight="1" x14ac:dyDescent="0.25">
      <c r="A114" s="3" t="s">
        <v>296</v>
      </c>
      <c r="B114" s="3" t="s">
        <v>297</v>
      </c>
      <c r="C114" s="4">
        <v>44013</v>
      </c>
      <c r="D114" s="3" t="s">
        <v>293</v>
      </c>
      <c r="E114" s="3" t="s">
        <v>294</v>
      </c>
      <c r="F114" s="3" t="s">
        <v>2708</v>
      </c>
      <c r="G114" s="24">
        <v>941</v>
      </c>
      <c r="H114" s="25" t="s">
        <v>295</v>
      </c>
      <c r="I114" s="5">
        <v>1</v>
      </c>
      <c r="J114" s="5">
        <v>719.926776859504</v>
      </c>
      <c r="K114" s="5">
        <f t="shared" si="25"/>
        <v>871.11139999999978</v>
      </c>
      <c r="L114" s="83">
        <f t="shared" si="17"/>
        <v>871.11139999999978</v>
      </c>
      <c r="M114" s="79"/>
      <c r="N114" s="79">
        <f t="shared" si="19"/>
        <v>827.55582999999979</v>
      </c>
      <c r="O114" s="58"/>
      <c r="P114" s="92">
        <f>+N114+N115</f>
        <v>1667.1927149999999</v>
      </c>
      <c r="Q114" s="7">
        <v>1260.3326126413201</v>
      </c>
      <c r="R114" s="75">
        <f t="shared" si="18"/>
        <v>1525.0024612959974</v>
      </c>
      <c r="S114" s="51">
        <f>+R114+R115</f>
        <v>3072.002487918</v>
      </c>
      <c r="T114" s="48">
        <v>3072</v>
      </c>
      <c r="U114" s="55">
        <f>+T114-P114</f>
        <v>1404.8072850000001</v>
      </c>
      <c r="V114" s="20"/>
      <c r="W114" s="20"/>
      <c r="X114" s="20"/>
      <c r="Y114" s="20"/>
    </row>
    <row r="115" spans="1:25" customFormat="1" ht="15.75" customHeight="1" x14ac:dyDescent="0.25">
      <c r="A115" s="3" t="s">
        <v>291</v>
      </c>
      <c r="B115" s="3" t="s">
        <v>292</v>
      </c>
      <c r="C115" s="4">
        <v>44013</v>
      </c>
      <c r="D115" s="3" t="s">
        <v>293</v>
      </c>
      <c r="E115" s="3" t="s">
        <v>294</v>
      </c>
      <c r="F115" s="3" t="s">
        <v>2708</v>
      </c>
      <c r="G115" s="24"/>
      <c r="H115" s="25" t="s">
        <v>295</v>
      </c>
      <c r="I115" s="5">
        <v>1</v>
      </c>
      <c r="J115" s="5">
        <v>730.43661157024803</v>
      </c>
      <c r="K115" s="5">
        <f t="shared" si="25"/>
        <v>883.82830000000013</v>
      </c>
      <c r="L115" s="83">
        <f t="shared" si="17"/>
        <v>883.82830000000013</v>
      </c>
      <c r="M115" s="79"/>
      <c r="N115" s="79">
        <f t="shared" si="19"/>
        <v>839.63688500000012</v>
      </c>
      <c r="O115" s="58"/>
      <c r="P115" s="92"/>
      <c r="Q115" s="7">
        <v>1278.5124186958701</v>
      </c>
      <c r="R115" s="75">
        <f t="shared" si="18"/>
        <v>1547.0000266220027</v>
      </c>
      <c r="S115" s="51"/>
      <c r="T115" s="48"/>
      <c r="U115" s="55"/>
      <c r="V115" s="20"/>
      <c r="W115" s="20"/>
      <c r="X115" s="20"/>
      <c r="Y115" s="20"/>
    </row>
    <row r="116" spans="1:25" customFormat="1" ht="15.75" customHeight="1" x14ac:dyDescent="0.25">
      <c r="A116" s="3" t="s">
        <v>149</v>
      </c>
      <c r="B116" s="3" t="s">
        <v>150</v>
      </c>
      <c r="C116" s="4">
        <v>44014</v>
      </c>
      <c r="D116" s="3" t="s">
        <v>300</v>
      </c>
      <c r="E116" s="3" t="s">
        <v>301</v>
      </c>
      <c r="F116" s="3" t="s">
        <v>2776</v>
      </c>
      <c r="G116" s="24">
        <v>947</v>
      </c>
      <c r="H116" s="25" t="s">
        <v>302</v>
      </c>
      <c r="I116" s="5">
        <v>2</v>
      </c>
      <c r="J116" s="5">
        <v>176.041818181818</v>
      </c>
      <c r="K116" s="5">
        <f t="shared" si="25"/>
        <v>213.01059999999978</v>
      </c>
      <c r="L116" s="83">
        <f t="shared" si="17"/>
        <v>426.02119999999957</v>
      </c>
      <c r="M116" s="79">
        <f>+L116*0.85</f>
        <v>362.1180199999996</v>
      </c>
      <c r="N116" s="79">
        <f>+M116*0.95</f>
        <v>344.01211899999959</v>
      </c>
      <c r="O116" s="58"/>
      <c r="P116" s="92">
        <f>+N116+N117+N118</f>
        <v>1030.537632249999</v>
      </c>
      <c r="Q116" s="7">
        <v>552.19741276363595</v>
      </c>
      <c r="R116" s="75">
        <f t="shared" si="18"/>
        <v>668.15886944399949</v>
      </c>
      <c r="S116" s="51">
        <f>+R116+R117+R118</f>
        <v>1898.994001937999</v>
      </c>
      <c r="T116" s="48">
        <v>1899</v>
      </c>
      <c r="U116" s="55">
        <f>+T116-P116</f>
        <v>868.46236775000102</v>
      </c>
      <c r="V116" s="20"/>
      <c r="W116" s="20"/>
      <c r="X116" s="20"/>
      <c r="Y116" s="20"/>
    </row>
    <row r="117" spans="1:25" customFormat="1" ht="15.75" customHeight="1" x14ac:dyDescent="0.25">
      <c r="A117" s="3" t="s">
        <v>298</v>
      </c>
      <c r="B117" s="3" t="s">
        <v>299</v>
      </c>
      <c r="C117" s="4">
        <v>44014</v>
      </c>
      <c r="D117" s="3" t="s">
        <v>300</v>
      </c>
      <c r="E117" s="3" t="s">
        <v>301</v>
      </c>
      <c r="F117" s="3" t="s">
        <v>2776</v>
      </c>
      <c r="G117" s="24"/>
      <c r="H117" s="25" t="s">
        <v>302</v>
      </c>
      <c r="I117" s="5">
        <v>1</v>
      </c>
      <c r="J117" s="5">
        <v>306.28190082644602</v>
      </c>
      <c r="K117" s="5">
        <f t="shared" si="25"/>
        <v>370.60109999999969</v>
      </c>
      <c r="L117" s="83">
        <f t="shared" si="17"/>
        <v>370.60109999999969</v>
      </c>
      <c r="M117" s="79"/>
      <c r="N117" s="79">
        <f t="shared" si="19"/>
        <v>352.07104499999969</v>
      </c>
      <c r="O117" s="58"/>
      <c r="P117" s="92"/>
      <c r="Q117" s="7">
        <v>480.36334479917298</v>
      </c>
      <c r="R117" s="75">
        <f t="shared" si="18"/>
        <v>581.23964720699928</v>
      </c>
      <c r="S117" s="51"/>
      <c r="T117" s="48"/>
      <c r="U117" s="55"/>
      <c r="V117" s="20"/>
      <c r="W117" s="20"/>
      <c r="X117" s="20"/>
      <c r="Y117" s="20"/>
    </row>
    <row r="118" spans="1:25" customFormat="1" ht="15.75" customHeight="1" x14ac:dyDescent="0.25">
      <c r="A118" s="3" t="s">
        <v>27</v>
      </c>
      <c r="B118" s="3" t="s">
        <v>28</v>
      </c>
      <c r="C118" s="4">
        <v>44014</v>
      </c>
      <c r="D118" s="3" t="s">
        <v>300</v>
      </c>
      <c r="E118" s="3" t="s">
        <v>301</v>
      </c>
      <c r="F118" s="3" t="s">
        <v>2776</v>
      </c>
      <c r="G118" s="24"/>
      <c r="H118" s="25" t="s">
        <v>302</v>
      </c>
      <c r="I118" s="5">
        <v>1</v>
      </c>
      <c r="J118" s="5">
        <v>342.30173553718998</v>
      </c>
      <c r="K118" s="5">
        <f t="shared" si="25"/>
        <v>414.18509999999986</v>
      </c>
      <c r="L118" s="83">
        <f t="shared" si="17"/>
        <v>414.18509999999986</v>
      </c>
      <c r="M118" s="79">
        <f>+L118*0.85</f>
        <v>352.05733499999985</v>
      </c>
      <c r="N118" s="79">
        <f t="shared" ref="N118:N122" si="27">+M118*0.95</f>
        <v>334.45446824999982</v>
      </c>
      <c r="O118" s="58"/>
      <c r="P118" s="92"/>
      <c r="Q118" s="7">
        <v>536.85577296446297</v>
      </c>
      <c r="R118" s="75">
        <f t="shared" si="18"/>
        <v>649.5954852870002</v>
      </c>
      <c r="S118" s="51"/>
      <c r="T118" s="48"/>
      <c r="U118" s="55"/>
      <c r="V118" s="20"/>
      <c r="W118" s="20"/>
      <c r="X118" s="20"/>
      <c r="Y118" s="20"/>
    </row>
    <row r="119" spans="1:25" customFormat="1" ht="15.75" customHeight="1" x14ac:dyDescent="0.25">
      <c r="A119" s="3" t="s">
        <v>149</v>
      </c>
      <c r="B119" s="3" t="s">
        <v>150</v>
      </c>
      <c r="C119" s="4">
        <v>44014</v>
      </c>
      <c r="D119" s="3" t="s">
        <v>303</v>
      </c>
      <c r="E119" s="3" t="s">
        <v>304</v>
      </c>
      <c r="F119" s="3" t="s">
        <v>2775</v>
      </c>
      <c r="G119" s="24">
        <v>946</v>
      </c>
      <c r="H119" s="25" t="s">
        <v>305</v>
      </c>
      <c r="I119" s="5">
        <v>1</v>
      </c>
      <c r="J119" s="5">
        <v>176.041818181818</v>
      </c>
      <c r="K119" s="5">
        <f t="shared" si="25"/>
        <v>213.01059999999978</v>
      </c>
      <c r="L119" s="83">
        <f t="shared" si="17"/>
        <v>213.01059999999978</v>
      </c>
      <c r="M119" s="79">
        <f>+L119*0.85</f>
        <v>181.0590099999998</v>
      </c>
      <c r="N119" s="79">
        <f t="shared" si="27"/>
        <v>172.00605949999979</v>
      </c>
      <c r="O119" s="58"/>
      <c r="P119" s="92">
        <f>+N119+N120+N121</f>
        <v>671.17817299999979</v>
      </c>
      <c r="Q119" s="7">
        <v>307.98516090909101</v>
      </c>
      <c r="R119" s="75">
        <f t="shared" si="18"/>
        <v>372.66204470000008</v>
      </c>
      <c r="S119" s="51">
        <f>+R119+R120+R121</f>
        <v>1433.2438305169999</v>
      </c>
      <c r="T119" s="48">
        <v>1433.24</v>
      </c>
      <c r="U119" s="55">
        <f>+T119-P119</f>
        <v>762.06182700000022</v>
      </c>
      <c r="V119" s="20"/>
      <c r="W119" s="20"/>
      <c r="X119" s="20"/>
      <c r="Y119" s="20"/>
    </row>
    <row r="120" spans="1:25" customFormat="1" ht="15.75" customHeight="1" x14ac:dyDescent="0.25">
      <c r="A120" s="3" t="s">
        <v>27</v>
      </c>
      <c r="B120" s="3" t="s">
        <v>28</v>
      </c>
      <c r="C120" s="4">
        <v>44014</v>
      </c>
      <c r="D120" s="3" t="s">
        <v>303</v>
      </c>
      <c r="E120" s="3" t="s">
        <v>304</v>
      </c>
      <c r="F120" s="3" t="s">
        <v>2775</v>
      </c>
      <c r="G120" s="24"/>
      <c r="H120" s="25" t="s">
        <v>305</v>
      </c>
      <c r="I120" s="5">
        <v>1</v>
      </c>
      <c r="J120" s="5">
        <v>342.30173553718998</v>
      </c>
      <c r="K120" s="5">
        <f t="shared" si="25"/>
        <v>414.18509999999986</v>
      </c>
      <c r="L120" s="83">
        <f t="shared" si="17"/>
        <v>414.18509999999986</v>
      </c>
      <c r="M120" s="79">
        <f>+L120*0.85</f>
        <v>352.05733499999985</v>
      </c>
      <c r="N120" s="79">
        <f t="shared" si="27"/>
        <v>334.45446824999982</v>
      </c>
      <c r="O120" s="58"/>
      <c r="P120" s="92"/>
      <c r="Q120" s="7">
        <v>597.51506351900798</v>
      </c>
      <c r="R120" s="75">
        <f t="shared" si="18"/>
        <v>722.99322685799962</v>
      </c>
      <c r="S120" s="51"/>
      <c r="T120" s="48"/>
      <c r="U120" s="55"/>
      <c r="V120" s="20"/>
      <c r="W120" s="20"/>
      <c r="X120" s="20"/>
      <c r="Y120" s="20"/>
    </row>
    <row r="121" spans="1:25" customFormat="1" ht="15.75" customHeight="1" x14ac:dyDescent="0.25">
      <c r="A121" s="3" t="s">
        <v>145</v>
      </c>
      <c r="B121" s="3" t="s">
        <v>146</v>
      </c>
      <c r="C121" s="4">
        <v>44014</v>
      </c>
      <c r="D121" s="3" t="s">
        <v>303</v>
      </c>
      <c r="E121" s="3" t="s">
        <v>304</v>
      </c>
      <c r="F121" s="3" t="s">
        <v>2775</v>
      </c>
      <c r="G121" s="24"/>
      <c r="H121" s="25" t="s">
        <v>305</v>
      </c>
      <c r="I121" s="5">
        <v>1</v>
      </c>
      <c r="J121" s="5">
        <v>168.58239669421499</v>
      </c>
      <c r="K121" s="5">
        <f t="shared" si="25"/>
        <v>203.98470000000015</v>
      </c>
      <c r="L121" s="83">
        <f t="shared" si="17"/>
        <v>203.98470000000015</v>
      </c>
      <c r="M121" s="79">
        <f>+L121*0.85</f>
        <v>173.38699500000013</v>
      </c>
      <c r="N121" s="79">
        <f t="shared" si="27"/>
        <v>164.71764525000012</v>
      </c>
      <c r="O121" s="58"/>
      <c r="P121" s="92"/>
      <c r="Q121" s="7">
        <v>278.99880905702503</v>
      </c>
      <c r="R121" s="75">
        <f t="shared" si="18"/>
        <v>337.5885589590003</v>
      </c>
      <c r="S121" s="51"/>
      <c r="T121" s="48"/>
      <c r="U121" s="55"/>
      <c r="V121" s="20"/>
      <c r="W121" s="20"/>
      <c r="X121" s="20"/>
      <c r="Y121" s="20"/>
    </row>
    <row r="122" spans="1:25" customFormat="1" ht="15.75" customHeight="1" x14ac:dyDescent="0.25">
      <c r="A122" s="3" t="s">
        <v>311</v>
      </c>
      <c r="B122" s="3" t="s">
        <v>312</v>
      </c>
      <c r="C122" s="4">
        <v>44014</v>
      </c>
      <c r="D122" s="3" t="s">
        <v>308</v>
      </c>
      <c r="E122" s="3" t="s">
        <v>309</v>
      </c>
      <c r="F122" s="3" t="s">
        <v>2779</v>
      </c>
      <c r="G122" s="24">
        <v>950</v>
      </c>
      <c r="H122" s="25" t="s">
        <v>310</v>
      </c>
      <c r="I122" s="5">
        <v>1</v>
      </c>
      <c r="J122" s="5">
        <v>93.082066115702503</v>
      </c>
      <c r="K122" s="5">
        <f t="shared" si="25"/>
        <v>112.62930000000003</v>
      </c>
      <c r="L122" s="83">
        <f t="shared" si="17"/>
        <v>112.62930000000003</v>
      </c>
      <c r="M122" s="79">
        <f>+L122*0.85</f>
        <v>95.734905000000026</v>
      </c>
      <c r="N122" s="79">
        <f t="shared" si="27"/>
        <v>90.948159750000016</v>
      </c>
      <c r="O122" s="58"/>
      <c r="P122" s="92">
        <f>+N122+N123</f>
        <v>272.91666975000027</v>
      </c>
      <c r="Q122" s="7">
        <v>162.834043180165</v>
      </c>
      <c r="R122" s="75">
        <f t="shared" si="18"/>
        <v>197.02919224799965</v>
      </c>
      <c r="S122" s="51">
        <f>+R122+R123</f>
        <v>532.12133022600017</v>
      </c>
      <c r="T122" s="48">
        <v>532.13</v>
      </c>
      <c r="U122" s="55">
        <f>+T122-P122</f>
        <v>259.21333024999973</v>
      </c>
      <c r="V122" s="20"/>
      <c r="W122" s="20"/>
      <c r="X122" s="20"/>
      <c r="Y122" s="20"/>
    </row>
    <row r="123" spans="1:25" customFormat="1" ht="15.75" customHeight="1" x14ac:dyDescent="0.25">
      <c r="A123" s="3" t="s">
        <v>306</v>
      </c>
      <c r="B123" s="3" t="s">
        <v>307</v>
      </c>
      <c r="C123" s="4">
        <v>44014</v>
      </c>
      <c r="D123" s="3" t="s">
        <v>308</v>
      </c>
      <c r="E123" s="3" t="s">
        <v>309</v>
      </c>
      <c r="F123" s="3" t="s">
        <v>2779</v>
      </c>
      <c r="G123" s="24"/>
      <c r="H123" s="25" t="s">
        <v>310</v>
      </c>
      <c r="I123" s="5">
        <v>1</v>
      </c>
      <c r="J123" s="5">
        <v>158.30231404958701</v>
      </c>
      <c r="K123" s="5">
        <f t="shared" si="25"/>
        <v>191.54580000000027</v>
      </c>
      <c r="L123" s="83">
        <f t="shared" si="17"/>
        <v>191.54580000000027</v>
      </c>
      <c r="M123" s="79"/>
      <c r="N123" s="79">
        <f t="shared" si="19"/>
        <v>181.96851000000024</v>
      </c>
      <c r="O123" s="58"/>
      <c r="P123" s="92"/>
      <c r="Q123" s="7">
        <v>276.935651221488</v>
      </c>
      <c r="R123" s="75">
        <f t="shared" si="18"/>
        <v>335.09213797800049</v>
      </c>
      <c r="S123" s="51"/>
      <c r="T123" s="48"/>
      <c r="U123" s="55"/>
      <c r="V123" s="20"/>
      <c r="W123" s="20"/>
      <c r="X123" s="20"/>
      <c r="Y123" s="20"/>
    </row>
    <row r="124" spans="1:25" customFormat="1" ht="15.75" customHeight="1" x14ac:dyDescent="0.25">
      <c r="A124" s="3" t="s">
        <v>316</v>
      </c>
      <c r="B124" s="3" t="s">
        <v>317</v>
      </c>
      <c r="C124" s="4">
        <v>44014</v>
      </c>
      <c r="D124" s="3" t="s">
        <v>313</v>
      </c>
      <c r="E124" s="3" t="s">
        <v>314</v>
      </c>
      <c r="F124" s="3" t="s">
        <v>2751</v>
      </c>
      <c r="G124" s="24">
        <v>917</v>
      </c>
      <c r="H124" s="25" t="s">
        <v>315</v>
      </c>
      <c r="I124" s="5">
        <v>1</v>
      </c>
      <c r="J124" s="5">
        <v>236.56</v>
      </c>
      <c r="K124" s="5">
        <f t="shared" si="25"/>
        <v>286.23759999999999</v>
      </c>
      <c r="L124" s="83">
        <f t="shared" si="17"/>
        <v>286.23759999999999</v>
      </c>
      <c r="M124" s="79"/>
      <c r="N124" s="79">
        <f t="shared" si="19"/>
        <v>271.92571999999996</v>
      </c>
      <c r="O124" s="58"/>
      <c r="P124" s="92">
        <f>+N124+N125</f>
        <v>336.93875624999993</v>
      </c>
      <c r="Q124" s="7">
        <v>412.39268240000001</v>
      </c>
      <c r="R124" s="75">
        <f t="shared" si="18"/>
        <v>498.99514570399998</v>
      </c>
      <c r="S124" s="51">
        <f>+R124+R125</f>
        <v>639.89751673899946</v>
      </c>
      <c r="T124" s="48">
        <v>639.9</v>
      </c>
      <c r="U124" s="55">
        <f>+T124-P124</f>
        <v>302.96124375000005</v>
      </c>
      <c r="V124" s="20"/>
      <c r="W124" s="20"/>
      <c r="X124" s="20"/>
      <c r="Y124" s="20"/>
    </row>
    <row r="125" spans="1:25" customFormat="1" ht="15.75" customHeight="1" x14ac:dyDescent="0.25">
      <c r="A125" s="3" t="s">
        <v>48</v>
      </c>
      <c r="B125" s="3" t="s">
        <v>49</v>
      </c>
      <c r="C125" s="4">
        <v>44014</v>
      </c>
      <c r="D125" s="3" t="s">
        <v>313</v>
      </c>
      <c r="E125" s="3" t="s">
        <v>314</v>
      </c>
      <c r="F125" s="3" t="s">
        <v>2751</v>
      </c>
      <c r="G125" s="24"/>
      <c r="H125" s="25" t="s">
        <v>315</v>
      </c>
      <c r="I125" s="5">
        <v>1</v>
      </c>
      <c r="J125" s="5">
        <v>66.538429752066094</v>
      </c>
      <c r="K125" s="5">
        <f t="shared" si="25"/>
        <v>80.51149999999997</v>
      </c>
      <c r="L125" s="83">
        <f t="shared" si="17"/>
        <v>80.51149999999997</v>
      </c>
      <c r="M125" s="79">
        <f>+L125*0.85</f>
        <v>68.434774999999973</v>
      </c>
      <c r="N125" s="79">
        <f t="shared" ref="N125:N127" si="28">+M125*0.95</f>
        <v>65.013036249999971</v>
      </c>
      <c r="O125" s="58"/>
      <c r="P125" s="92"/>
      <c r="Q125" s="7">
        <v>116.44824052479299</v>
      </c>
      <c r="R125" s="75">
        <f t="shared" si="18"/>
        <v>140.9023710349995</v>
      </c>
      <c r="S125" s="51"/>
      <c r="T125" s="48"/>
      <c r="U125" s="55"/>
      <c r="V125" s="20"/>
      <c r="W125" s="20"/>
      <c r="X125" s="20"/>
      <c r="Y125" s="20"/>
    </row>
    <row r="126" spans="1:25" customFormat="1" ht="15.75" customHeight="1" x14ac:dyDescent="0.25">
      <c r="A126" s="3" t="s">
        <v>79</v>
      </c>
      <c r="B126" s="3" t="s">
        <v>80</v>
      </c>
      <c r="C126" s="4">
        <v>44014</v>
      </c>
      <c r="D126" s="3" t="s">
        <v>318</v>
      </c>
      <c r="E126" s="3" t="s">
        <v>319</v>
      </c>
      <c r="F126" s="3" t="s">
        <v>2769</v>
      </c>
      <c r="G126" s="24">
        <v>939</v>
      </c>
      <c r="H126" s="25" t="s">
        <v>320</v>
      </c>
      <c r="I126" s="5">
        <v>1</v>
      </c>
      <c r="J126" s="5">
        <v>806.82363636363596</v>
      </c>
      <c r="K126" s="5">
        <f t="shared" si="25"/>
        <v>976.25659999999948</v>
      </c>
      <c r="L126" s="83">
        <f t="shared" si="17"/>
        <v>976.25659999999948</v>
      </c>
      <c r="M126" s="79">
        <f>+L126*0.85</f>
        <v>829.81810999999959</v>
      </c>
      <c r="N126" s="79">
        <f t="shared" si="28"/>
        <v>788.32720449999954</v>
      </c>
      <c r="O126" s="58"/>
      <c r="P126" s="92">
        <f>+N126</f>
        <v>788.32720449999954</v>
      </c>
      <c r="Q126" s="7">
        <v>1411.57022476364</v>
      </c>
      <c r="R126" s="75">
        <f t="shared" si="18"/>
        <v>1707.9999719640043</v>
      </c>
      <c r="S126" s="51">
        <f>+R126</f>
        <v>1707.9999719640043</v>
      </c>
      <c r="T126" s="48">
        <v>1708</v>
      </c>
      <c r="U126" s="55">
        <f>+T126-P126</f>
        <v>919.67279550000046</v>
      </c>
      <c r="V126" s="20"/>
      <c r="W126" s="20"/>
      <c r="X126" s="20"/>
      <c r="Y126" s="20"/>
    </row>
    <row r="127" spans="1:25" customFormat="1" ht="15.75" customHeight="1" x14ac:dyDescent="0.25">
      <c r="A127" s="3" t="s">
        <v>330</v>
      </c>
      <c r="B127" s="3" t="s">
        <v>331</v>
      </c>
      <c r="C127" s="4">
        <v>44014</v>
      </c>
      <c r="D127" s="3" t="s">
        <v>323</v>
      </c>
      <c r="E127" s="3" t="s">
        <v>324</v>
      </c>
      <c r="F127" s="3" t="str">
        <f>+LEFT(H127,14)</f>
        <v xml:space="preserve">BDD - 800/921 </v>
      </c>
      <c r="G127" s="29">
        <v>921</v>
      </c>
      <c r="H127" s="25" t="s">
        <v>325</v>
      </c>
      <c r="I127" s="5">
        <v>1</v>
      </c>
      <c r="J127" s="5">
        <v>233.96</v>
      </c>
      <c r="K127" s="5">
        <f t="shared" si="25"/>
        <v>283.09160000000003</v>
      </c>
      <c r="L127" s="83">
        <f t="shared" si="17"/>
        <v>283.09160000000003</v>
      </c>
      <c r="M127" s="79">
        <f>+L127*0.9</f>
        <v>254.78244000000004</v>
      </c>
      <c r="N127" s="79">
        <f t="shared" si="28"/>
        <v>242.04331800000003</v>
      </c>
      <c r="O127" s="58"/>
      <c r="P127" s="92">
        <f>+N127+N128+N129+N130</f>
        <v>1025.4214500000005</v>
      </c>
      <c r="Q127" s="7">
        <v>495.04019913636301</v>
      </c>
      <c r="R127" s="75">
        <f t="shared" si="18"/>
        <v>598.99864095499925</v>
      </c>
      <c r="S127" s="51">
        <f>+R127+R128+R129+R130</f>
        <v>2188.7827941099999</v>
      </c>
      <c r="T127" s="48">
        <v>2188.79</v>
      </c>
      <c r="U127" s="55">
        <f>+T127-P127</f>
        <v>1163.3685499999995</v>
      </c>
      <c r="V127" s="20"/>
      <c r="W127" s="20"/>
      <c r="X127" s="20"/>
      <c r="Y127" s="20"/>
    </row>
    <row r="128" spans="1:25" customFormat="1" ht="15.75" customHeight="1" x14ac:dyDescent="0.25">
      <c r="A128" s="3" t="s">
        <v>321</v>
      </c>
      <c r="B128" s="3" t="s">
        <v>322</v>
      </c>
      <c r="C128" s="4">
        <v>44014</v>
      </c>
      <c r="D128" s="3" t="s">
        <v>323</v>
      </c>
      <c r="E128" s="3" t="s">
        <v>324</v>
      </c>
      <c r="F128" s="3" t="str">
        <f>+LEFT(H128,14)</f>
        <v xml:space="preserve">BDD - 800/921 </v>
      </c>
      <c r="G128" s="24"/>
      <c r="H128" s="25" t="s">
        <v>325</v>
      </c>
      <c r="I128" s="5">
        <v>1</v>
      </c>
      <c r="J128" s="5">
        <v>191.78570247933899</v>
      </c>
      <c r="K128" s="5">
        <f t="shared" si="25"/>
        <v>232.06070000000017</v>
      </c>
      <c r="L128" s="83">
        <f t="shared" si="17"/>
        <v>232.06070000000017</v>
      </c>
      <c r="M128" s="79"/>
      <c r="N128" s="79">
        <f t="shared" si="19"/>
        <v>220.45766500000016</v>
      </c>
      <c r="O128" s="58"/>
      <c r="P128" s="92"/>
      <c r="Q128" s="7">
        <v>335.533037440496</v>
      </c>
      <c r="R128" s="75">
        <f t="shared" si="18"/>
        <v>405.99497530300016</v>
      </c>
      <c r="S128" s="51"/>
      <c r="T128" s="48"/>
      <c r="U128" s="55"/>
      <c r="V128" s="20"/>
      <c r="W128" s="20"/>
      <c r="X128" s="20"/>
      <c r="Y128" s="20"/>
    </row>
    <row r="129" spans="1:25" customFormat="1" ht="15.75" customHeight="1" x14ac:dyDescent="0.25">
      <c r="A129" s="3" t="s">
        <v>326</v>
      </c>
      <c r="B129" s="3" t="s">
        <v>327</v>
      </c>
      <c r="C129" s="4">
        <v>44014</v>
      </c>
      <c r="D129" s="3" t="s">
        <v>323</v>
      </c>
      <c r="E129" s="3" t="s">
        <v>324</v>
      </c>
      <c r="F129" s="3" t="str">
        <f>+LEFT(H129,14)</f>
        <v xml:space="preserve">BDD - 800/921 </v>
      </c>
      <c r="G129" s="24"/>
      <c r="H129" s="25" t="s">
        <v>325</v>
      </c>
      <c r="I129" s="5">
        <v>1</v>
      </c>
      <c r="J129" s="5">
        <v>269.56991735537201</v>
      </c>
      <c r="K129" s="5">
        <f t="shared" si="25"/>
        <v>326.17960000000011</v>
      </c>
      <c r="L129" s="83">
        <f t="shared" si="17"/>
        <v>326.17960000000011</v>
      </c>
      <c r="M129" s="79">
        <f>+L129*0.85</f>
        <v>277.25266000000011</v>
      </c>
      <c r="N129" s="79">
        <f t="shared" ref="N129:N135" si="29">+M129*0.95</f>
        <v>263.39002700000009</v>
      </c>
      <c r="O129" s="58"/>
      <c r="P129" s="92"/>
      <c r="Q129" s="7">
        <v>470.90323005289298</v>
      </c>
      <c r="R129" s="75">
        <f t="shared" si="18"/>
        <v>569.79290836400048</v>
      </c>
      <c r="S129" s="51"/>
      <c r="T129" s="48"/>
      <c r="U129" s="55"/>
      <c r="V129" s="20"/>
      <c r="W129" s="20"/>
      <c r="X129" s="20"/>
      <c r="Y129" s="20"/>
    </row>
    <row r="130" spans="1:25" customFormat="1" ht="15.75" customHeight="1" x14ac:dyDescent="0.25">
      <c r="A130" s="3" t="s">
        <v>328</v>
      </c>
      <c r="B130" s="3" t="s">
        <v>329</v>
      </c>
      <c r="C130" s="4">
        <v>44014</v>
      </c>
      <c r="D130" s="3" t="s">
        <v>323</v>
      </c>
      <c r="E130" s="3" t="s">
        <v>324</v>
      </c>
      <c r="F130" s="3" t="str">
        <f>+LEFT(H130,14)</f>
        <v xml:space="preserve">BDD - 800/921 </v>
      </c>
      <c r="G130" s="24"/>
      <c r="H130" s="25" t="s">
        <v>325</v>
      </c>
      <c r="I130" s="5">
        <v>1</v>
      </c>
      <c r="J130" s="5">
        <v>289.52727272727299</v>
      </c>
      <c r="K130" s="5">
        <f t="shared" si="25"/>
        <v>350.32800000000032</v>
      </c>
      <c r="L130" s="83">
        <f t="shared" ref="L130:L193" si="30">+K130*I130</f>
        <v>350.32800000000032</v>
      </c>
      <c r="M130" s="79">
        <f>+L130*0.9</f>
        <v>315.29520000000031</v>
      </c>
      <c r="N130" s="79">
        <f t="shared" si="29"/>
        <v>299.53044000000028</v>
      </c>
      <c r="O130" s="58"/>
      <c r="P130" s="92"/>
      <c r="Q130" s="7">
        <v>507.43493346115702</v>
      </c>
      <c r="R130" s="75">
        <f t="shared" ref="R130:R193" si="31">+Q130*1.21</f>
        <v>613.99626948799994</v>
      </c>
      <c r="S130" s="51"/>
      <c r="T130" s="48"/>
      <c r="U130" s="55"/>
      <c r="V130" s="20"/>
      <c r="W130" s="20"/>
      <c r="X130" s="20"/>
      <c r="Y130" s="20"/>
    </row>
    <row r="131" spans="1:25" customFormat="1" ht="15.75" customHeight="1" x14ac:dyDescent="0.25">
      <c r="A131" s="3" t="s">
        <v>79</v>
      </c>
      <c r="B131" s="3" t="s">
        <v>80</v>
      </c>
      <c r="C131" s="4">
        <v>44014</v>
      </c>
      <c r="D131" s="3" t="s">
        <v>334</v>
      </c>
      <c r="E131" s="3" t="s">
        <v>335</v>
      </c>
      <c r="F131" s="3" t="s">
        <v>2764</v>
      </c>
      <c r="G131" s="24">
        <v>932</v>
      </c>
      <c r="H131" s="25" t="s">
        <v>336</v>
      </c>
      <c r="I131" s="5">
        <v>1</v>
      </c>
      <c r="J131" s="5">
        <v>806.82363636363596</v>
      </c>
      <c r="K131" s="5">
        <f t="shared" si="25"/>
        <v>976.25659999999948</v>
      </c>
      <c r="L131" s="83">
        <f t="shared" si="30"/>
        <v>976.25659999999948</v>
      </c>
      <c r="M131" s="79">
        <f>+L131*0.85</f>
        <v>829.81810999999959</v>
      </c>
      <c r="N131" s="79">
        <f t="shared" si="29"/>
        <v>788.32720449999954</v>
      </c>
      <c r="O131" s="58"/>
      <c r="P131" s="92">
        <f>+N131+N130+N129+N128+N127</f>
        <v>1813.7486545000002</v>
      </c>
      <c r="Q131" s="7">
        <v>1411.57022476364</v>
      </c>
      <c r="R131" s="75">
        <f t="shared" si="31"/>
        <v>1707.9999719640043</v>
      </c>
      <c r="S131" s="51">
        <f>+R131+R130+R129+R128+R127</f>
        <v>3896.782766074004</v>
      </c>
      <c r="T131" s="48">
        <v>6016.75</v>
      </c>
      <c r="U131" s="55">
        <f>+T131-P131</f>
        <v>4203.0013454999998</v>
      </c>
      <c r="V131" s="20"/>
      <c r="W131" s="20"/>
      <c r="X131" s="20"/>
      <c r="Y131" s="20"/>
    </row>
    <row r="132" spans="1:25" customFormat="1" ht="15.75" customHeight="1" x14ac:dyDescent="0.25">
      <c r="A132" s="3" t="s">
        <v>332</v>
      </c>
      <c r="B132" s="3" t="s">
        <v>333</v>
      </c>
      <c r="C132" s="4">
        <v>44014</v>
      </c>
      <c r="D132" s="3" t="s">
        <v>334</v>
      </c>
      <c r="E132" s="3" t="s">
        <v>335</v>
      </c>
      <c r="F132" s="3" t="s">
        <v>2764</v>
      </c>
      <c r="G132" s="24"/>
      <c r="H132" s="25" t="s">
        <v>336</v>
      </c>
      <c r="I132" s="5">
        <v>1</v>
      </c>
      <c r="J132" s="5">
        <v>629.37776859504095</v>
      </c>
      <c r="K132" s="5">
        <f t="shared" si="25"/>
        <v>761.54709999999955</v>
      </c>
      <c r="L132" s="83">
        <f t="shared" si="30"/>
        <v>761.54709999999955</v>
      </c>
      <c r="M132" s="79">
        <f>+L132*0.85</f>
        <v>647.31503499999963</v>
      </c>
      <c r="N132" s="79">
        <f t="shared" si="29"/>
        <v>614.94928324999967</v>
      </c>
      <c r="O132" s="58"/>
      <c r="P132" s="92"/>
      <c r="Q132" s="7">
        <v>1101.18451904463</v>
      </c>
      <c r="R132" s="75">
        <f t="shared" si="31"/>
        <v>1332.4332680440023</v>
      </c>
      <c r="S132" s="51"/>
      <c r="T132" s="48"/>
      <c r="U132" s="55"/>
      <c r="V132" s="20"/>
      <c r="W132" s="20"/>
      <c r="X132" s="20"/>
      <c r="Y132" s="20"/>
    </row>
    <row r="133" spans="1:25" customFormat="1" ht="15.75" customHeight="1" x14ac:dyDescent="0.25">
      <c r="A133" s="3" t="s">
        <v>27</v>
      </c>
      <c r="B133" s="3" t="s">
        <v>28</v>
      </c>
      <c r="C133" s="4">
        <v>44014</v>
      </c>
      <c r="D133" s="3" t="s">
        <v>334</v>
      </c>
      <c r="E133" s="3" t="s">
        <v>335</v>
      </c>
      <c r="F133" s="3" t="s">
        <v>2764</v>
      </c>
      <c r="G133" s="24"/>
      <c r="H133" s="25" t="s">
        <v>336</v>
      </c>
      <c r="I133" s="5">
        <v>1</v>
      </c>
      <c r="J133" s="5">
        <v>342.30173553718998</v>
      </c>
      <c r="K133" s="5">
        <f t="shared" si="25"/>
        <v>414.18509999999986</v>
      </c>
      <c r="L133" s="83">
        <f t="shared" si="30"/>
        <v>414.18509999999986</v>
      </c>
      <c r="M133" s="79">
        <f>+L133*0.85</f>
        <v>352.05733499999985</v>
      </c>
      <c r="N133" s="79">
        <f t="shared" si="29"/>
        <v>334.45446824999982</v>
      </c>
      <c r="O133" s="58"/>
      <c r="P133" s="92"/>
      <c r="Q133" s="7">
        <v>597.51506351900798</v>
      </c>
      <c r="R133" s="75">
        <f t="shared" si="31"/>
        <v>722.99322685799962</v>
      </c>
      <c r="S133" s="51"/>
      <c r="T133" s="48"/>
      <c r="U133" s="55"/>
      <c r="V133" s="20"/>
      <c r="W133" s="20"/>
      <c r="X133" s="20"/>
      <c r="Y133" s="20"/>
    </row>
    <row r="134" spans="1:25" customFormat="1" ht="15.75" customHeight="1" x14ac:dyDescent="0.25">
      <c r="A134" s="3" t="s">
        <v>337</v>
      </c>
      <c r="B134" s="3" t="s">
        <v>338</v>
      </c>
      <c r="C134" s="4">
        <v>44014</v>
      </c>
      <c r="D134" s="3" t="s">
        <v>334</v>
      </c>
      <c r="E134" s="3" t="s">
        <v>335</v>
      </c>
      <c r="F134" s="3" t="s">
        <v>2764</v>
      </c>
      <c r="G134" s="24"/>
      <c r="H134" s="25" t="s">
        <v>336</v>
      </c>
      <c r="I134" s="5">
        <v>1</v>
      </c>
      <c r="J134" s="5">
        <v>66.008760330578497</v>
      </c>
      <c r="K134" s="5">
        <f t="shared" si="25"/>
        <v>79.870599999999982</v>
      </c>
      <c r="L134" s="83">
        <f t="shared" si="30"/>
        <v>79.870599999999982</v>
      </c>
      <c r="M134" s="79">
        <f>+L134*0.85</f>
        <v>67.89000999999999</v>
      </c>
      <c r="N134" s="79">
        <f t="shared" si="29"/>
        <v>64.495509499999983</v>
      </c>
      <c r="O134" s="58"/>
      <c r="P134" s="92"/>
      <c r="Q134" s="7">
        <v>127.27347105619801</v>
      </c>
      <c r="R134" s="75">
        <f t="shared" si="31"/>
        <v>154.00089997799958</v>
      </c>
      <c r="S134" s="51"/>
      <c r="T134" s="48"/>
      <c r="U134" s="55"/>
      <c r="V134" s="20"/>
      <c r="W134" s="20"/>
      <c r="X134" s="20"/>
      <c r="Y134" s="20"/>
    </row>
    <row r="135" spans="1:25" customFormat="1" ht="15.75" customHeight="1" x14ac:dyDescent="0.25">
      <c r="A135" s="3" t="s">
        <v>149</v>
      </c>
      <c r="B135" s="3" t="s">
        <v>150</v>
      </c>
      <c r="C135" s="4">
        <v>44014</v>
      </c>
      <c r="D135" s="3" t="s">
        <v>334</v>
      </c>
      <c r="E135" s="3" t="s">
        <v>335</v>
      </c>
      <c r="F135" s="3" t="s">
        <v>2764</v>
      </c>
      <c r="G135" s="24"/>
      <c r="H135" s="25" t="s">
        <v>336</v>
      </c>
      <c r="I135" s="5">
        <v>2</v>
      </c>
      <c r="J135" s="5">
        <v>176.041818181818</v>
      </c>
      <c r="K135" s="5">
        <f t="shared" si="25"/>
        <v>213.01059999999978</v>
      </c>
      <c r="L135" s="83">
        <f t="shared" si="30"/>
        <v>426.02119999999957</v>
      </c>
      <c r="M135" s="79">
        <f>+L135*0.85</f>
        <v>362.1180199999996</v>
      </c>
      <c r="N135" s="79">
        <f t="shared" si="29"/>
        <v>344.01211899999959</v>
      </c>
      <c r="O135" s="58"/>
      <c r="P135" s="92"/>
      <c r="Q135" s="7">
        <v>615.97032181818099</v>
      </c>
      <c r="R135" s="75">
        <f t="shared" si="31"/>
        <v>745.32408939999902</v>
      </c>
      <c r="S135" s="51"/>
      <c r="T135" s="48"/>
      <c r="U135" s="55"/>
      <c r="V135" s="20"/>
      <c r="W135" s="20"/>
      <c r="X135" s="20"/>
      <c r="Y135" s="20"/>
    </row>
    <row r="136" spans="1:25" customFormat="1" ht="15.75" customHeight="1" x14ac:dyDescent="0.25">
      <c r="A136" s="3" t="s">
        <v>94</v>
      </c>
      <c r="B136" s="3" t="s">
        <v>95</v>
      </c>
      <c r="C136" s="4">
        <v>44014</v>
      </c>
      <c r="D136" s="3" t="s">
        <v>334</v>
      </c>
      <c r="E136" s="3" t="s">
        <v>335</v>
      </c>
      <c r="F136" s="3" t="s">
        <v>2764</v>
      </c>
      <c r="G136" s="24"/>
      <c r="H136" s="25" t="s">
        <v>336</v>
      </c>
      <c r="I136" s="5">
        <v>1</v>
      </c>
      <c r="J136" s="5">
        <v>639.62</v>
      </c>
      <c r="K136" s="5">
        <f t="shared" si="25"/>
        <v>773.9402</v>
      </c>
      <c r="L136" s="83">
        <f t="shared" si="30"/>
        <v>773.9402</v>
      </c>
      <c r="M136" s="79"/>
      <c r="N136" s="79">
        <f t="shared" ref="N136:N193" si="32">+L136*0.95</f>
        <v>735.24318999999991</v>
      </c>
      <c r="O136" s="58"/>
      <c r="P136" s="92"/>
      <c r="Q136" s="7">
        <v>1119.0023976</v>
      </c>
      <c r="R136" s="75">
        <f t="shared" si="31"/>
        <v>1353.992901096</v>
      </c>
      <c r="S136" s="51"/>
      <c r="T136" s="48"/>
      <c r="U136" s="55"/>
      <c r="V136" s="20"/>
      <c r="W136" s="20"/>
      <c r="X136" s="20"/>
      <c r="Y136" s="20"/>
    </row>
    <row r="137" spans="1:25" customFormat="1" ht="15.75" customHeight="1" x14ac:dyDescent="0.25">
      <c r="A137" s="3" t="s">
        <v>43</v>
      </c>
      <c r="B137" s="3" t="s">
        <v>44</v>
      </c>
      <c r="C137" s="4">
        <v>44014</v>
      </c>
      <c r="D137" s="3" t="s">
        <v>341</v>
      </c>
      <c r="E137" s="3" t="s">
        <v>342</v>
      </c>
      <c r="F137" s="3" t="s">
        <v>2780</v>
      </c>
      <c r="G137" s="24">
        <v>831</v>
      </c>
      <c r="H137" s="25" t="s">
        <v>343</v>
      </c>
      <c r="I137" s="5">
        <v>2</v>
      </c>
      <c r="J137" s="5">
        <v>10.995702479338799</v>
      </c>
      <c r="K137" s="5">
        <f t="shared" si="25"/>
        <v>13.304799999999947</v>
      </c>
      <c r="L137" s="83">
        <f t="shared" si="30"/>
        <v>26.609599999999894</v>
      </c>
      <c r="M137" s="79"/>
      <c r="N137" s="79">
        <f t="shared" si="32"/>
        <v>25.279119999999899</v>
      </c>
      <c r="O137" s="58"/>
      <c r="P137" s="92">
        <f>+N137+N138+N139+N140+N141+N142+N144+N143</f>
        <v>1143.8322334999996</v>
      </c>
      <c r="Q137" s="7">
        <v>38.509808965289103</v>
      </c>
      <c r="R137" s="75">
        <f t="shared" si="31"/>
        <v>46.596868847999815</v>
      </c>
      <c r="S137" s="51">
        <f>+R137+R138+R139+R140+R141+R142+R144+R143</f>
        <v>2247.6134413450004</v>
      </c>
      <c r="T137" s="48">
        <v>2247.56</v>
      </c>
      <c r="U137" s="55">
        <f>+T137-P137</f>
        <v>1103.7277665000004</v>
      </c>
      <c r="V137" s="20"/>
      <c r="W137" s="20"/>
      <c r="X137" s="20"/>
      <c r="Y137" s="20"/>
    </row>
    <row r="138" spans="1:25" customFormat="1" ht="15.75" customHeight="1" x14ac:dyDescent="0.25">
      <c r="A138" s="3" t="s">
        <v>339</v>
      </c>
      <c r="B138" s="3" t="s">
        <v>340</v>
      </c>
      <c r="C138" s="4">
        <v>44014</v>
      </c>
      <c r="D138" s="3" t="s">
        <v>341</v>
      </c>
      <c r="E138" s="3" t="s">
        <v>342</v>
      </c>
      <c r="F138" s="3" t="s">
        <v>2780</v>
      </c>
      <c r="G138" s="24"/>
      <c r="H138" s="25" t="s">
        <v>343</v>
      </c>
      <c r="I138" s="5">
        <v>2</v>
      </c>
      <c r="J138" s="5">
        <v>75.276033057851194</v>
      </c>
      <c r="K138" s="5">
        <f t="shared" si="25"/>
        <v>91.083999999999946</v>
      </c>
      <c r="L138" s="83">
        <f t="shared" si="30"/>
        <v>182.16799999999989</v>
      </c>
      <c r="M138" s="79"/>
      <c r="N138" s="79">
        <f t="shared" si="32"/>
        <v>173.0595999999999</v>
      </c>
      <c r="O138" s="58"/>
      <c r="P138" s="92"/>
      <c r="Q138" s="7">
        <v>263.35019061156999</v>
      </c>
      <c r="R138" s="75">
        <f t="shared" si="31"/>
        <v>318.65373063999965</v>
      </c>
      <c r="S138" s="51"/>
      <c r="T138" s="48"/>
      <c r="U138" s="55"/>
      <c r="V138" s="20"/>
      <c r="W138" s="20"/>
      <c r="X138" s="20"/>
      <c r="Y138" s="20"/>
    </row>
    <row r="139" spans="1:25" customFormat="1" ht="15.75" customHeight="1" x14ac:dyDescent="0.25">
      <c r="A139" s="3" t="s">
        <v>344</v>
      </c>
      <c r="B139" s="3" t="s">
        <v>345</v>
      </c>
      <c r="C139" s="4">
        <v>44014</v>
      </c>
      <c r="D139" s="3" t="s">
        <v>341</v>
      </c>
      <c r="E139" s="3" t="s">
        <v>342</v>
      </c>
      <c r="F139" s="3" t="s">
        <v>2780</v>
      </c>
      <c r="G139" s="24"/>
      <c r="H139" s="25" t="s">
        <v>343</v>
      </c>
      <c r="I139" s="5">
        <v>1</v>
      </c>
      <c r="J139" s="5">
        <v>97.068595041322297</v>
      </c>
      <c r="K139" s="5">
        <f t="shared" ref="K139:K170" si="33">+J139*1.21</f>
        <v>117.45299999999997</v>
      </c>
      <c r="L139" s="83">
        <f t="shared" si="30"/>
        <v>117.45299999999997</v>
      </c>
      <c r="M139" s="79"/>
      <c r="N139" s="79">
        <f t="shared" si="32"/>
        <v>111.58034999999997</v>
      </c>
      <c r="O139" s="58"/>
      <c r="P139" s="92"/>
      <c r="Q139" s="7">
        <v>169.78947438842999</v>
      </c>
      <c r="R139" s="75">
        <f t="shared" si="31"/>
        <v>205.4452640100003</v>
      </c>
      <c r="S139" s="51"/>
      <c r="T139" s="48"/>
      <c r="U139" s="55"/>
      <c r="V139" s="20"/>
      <c r="W139" s="20"/>
      <c r="X139" s="20"/>
      <c r="Y139" s="20"/>
    </row>
    <row r="140" spans="1:25" customFormat="1" ht="15.75" customHeight="1" x14ac:dyDescent="0.25">
      <c r="A140" s="3" t="s">
        <v>239</v>
      </c>
      <c r="B140" s="3" t="s">
        <v>240</v>
      </c>
      <c r="C140" s="4">
        <v>44014</v>
      </c>
      <c r="D140" s="3" t="s">
        <v>341</v>
      </c>
      <c r="E140" s="3" t="s">
        <v>342</v>
      </c>
      <c r="F140" s="3" t="s">
        <v>2780</v>
      </c>
      <c r="G140" s="24"/>
      <c r="H140" s="25" t="s">
        <v>343</v>
      </c>
      <c r="I140" s="5">
        <v>1</v>
      </c>
      <c r="J140" s="5">
        <v>97.068595041322297</v>
      </c>
      <c r="K140" s="5">
        <f t="shared" si="33"/>
        <v>117.45299999999997</v>
      </c>
      <c r="L140" s="83">
        <f t="shared" si="30"/>
        <v>117.45299999999997</v>
      </c>
      <c r="M140" s="79"/>
      <c r="N140" s="79">
        <f t="shared" si="32"/>
        <v>111.58034999999997</v>
      </c>
      <c r="O140" s="58"/>
      <c r="P140" s="92"/>
      <c r="Q140" s="7">
        <v>169.78947438842999</v>
      </c>
      <c r="R140" s="75">
        <f t="shared" si="31"/>
        <v>205.4452640100003</v>
      </c>
      <c r="S140" s="51"/>
      <c r="T140" s="48"/>
      <c r="U140" s="55"/>
      <c r="V140" s="20"/>
      <c r="W140" s="20"/>
      <c r="X140" s="20"/>
      <c r="Y140" s="20"/>
    </row>
    <row r="141" spans="1:25" customFormat="1" ht="15.75" customHeight="1" x14ac:dyDescent="0.25">
      <c r="A141" s="3" t="s">
        <v>21</v>
      </c>
      <c r="B141" s="3" t="s">
        <v>22</v>
      </c>
      <c r="C141" s="4">
        <v>44014</v>
      </c>
      <c r="D141" s="3" t="s">
        <v>341</v>
      </c>
      <c r="E141" s="3" t="s">
        <v>342</v>
      </c>
      <c r="F141" s="3" t="s">
        <v>2780</v>
      </c>
      <c r="G141" s="24"/>
      <c r="H141" s="25" t="s">
        <v>343</v>
      </c>
      <c r="I141" s="5">
        <v>1</v>
      </c>
      <c r="J141" s="5">
        <v>97.068595041322297</v>
      </c>
      <c r="K141" s="5">
        <f t="shared" si="33"/>
        <v>117.45299999999997</v>
      </c>
      <c r="L141" s="83">
        <f t="shared" si="30"/>
        <v>117.45299999999997</v>
      </c>
      <c r="M141" s="79"/>
      <c r="N141" s="79">
        <f t="shared" si="32"/>
        <v>111.58034999999997</v>
      </c>
      <c r="O141" s="58"/>
      <c r="P141" s="92"/>
      <c r="Q141" s="7">
        <v>169.78947438842999</v>
      </c>
      <c r="R141" s="75">
        <f t="shared" si="31"/>
        <v>205.4452640100003</v>
      </c>
      <c r="S141" s="51"/>
      <c r="T141" s="48"/>
      <c r="U141" s="55"/>
      <c r="V141" s="20"/>
      <c r="W141" s="20"/>
      <c r="X141" s="20"/>
      <c r="Y141" s="20"/>
    </row>
    <row r="142" spans="1:25" customFormat="1" ht="15.75" customHeight="1" x14ac:dyDescent="0.25">
      <c r="A142" s="3" t="s">
        <v>250</v>
      </c>
      <c r="B142" s="3" t="s">
        <v>251</v>
      </c>
      <c r="C142" s="4">
        <v>44014</v>
      </c>
      <c r="D142" s="3" t="s">
        <v>341</v>
      </c>
      <c r="E142" s="3" t="s">
        <v>342</v>
      </c>
      <c r="F142" s="3" t="s">
        <v>2780</v>
      </c>
      <c r="G142" s="24"/>
      <c r="H142" s="25" t="s">
        <v>343</v>
      </c>
      <c r="I142" s="5">
        <v>1</v>
      </c>
      <c r="J142" s="5">
        <v>97.068595041322297</v>
      </c>
      <c r="K142" s="5">
        <f t="shared" si="33"/>
        <v>117.45299999999997</v>
      </c>
      <c r="L142" s="83">
        <f t="shared" si="30"/>
        <v>117.45299999999997</v>
      </c>
      <c r="M142" s="79"/>
      <c r="N142" s="79">
        <f t="shared" si="32"/>
        <v>111.58034999999997</v>
      </c>
      <c r="O142" s="58"/>
      <c r="P142" s="92"/>
      <c r="Q142" s="7">
        <v>169.78947438842999</v>
      </c>
      <c r="R142" s="75">
        <f t="shared" si="31"/>
        <v>205.4452640100003</v>
      </c>
      <c r="S142" s="51"/>
      <c r="T142" s="48"/>
      <c r="U142" s="55"/>
      <c r="V142" s="20"/>
      <c r="W142" s="20"/>
      <c r="X142" s="20"/>
      <c r="Y142" s="20"/>
    </row>
    <row r="143" spans="1:25" customFormat="1" ht="15.75" customHeight="1" x14ac:dyDescent="0.25">
      <c r="A143" s="3" t="s">
        <v>27</v>
      </c>
      <c r="B143" s="3" t="s">
        <v>28</v>
      </c>
      <c r="C143" s="4">
        <v>44014</v>
      </c>
      <c r="D143" s="3" t="s">
        <v>341</v>
      </c>
      <c r="E143" s="3" t="s">
        <v>342</v>
      </c>
      <c r="F143" s="3" t="s">
        <v>2780</v>
      </c>
      <c r="G143" s="24"/>
      <c r="H143" s="25" t="s">
        <v>343</v>
      </c>
      <c r="I143" s="5">
        <v>1</v>
      </c>
      <c r="J143" s="5">
        <v>342.30173553718998</v>
      </c>
      <c r="K143" s="5">
        <f t="shared" si="33"/>
        <v>414.18509999999986</v>
      </c>
      <c r="L143" s="83">
        <f t="shared" si="30"/>
        <v>414.18509999999986</v>
      </c>
      <c r="M143" s="79">
        <f>+L143*0.85</f>
        <v>352.05733499999985</v>
      </c>
      <c r="N143" s="79">
        <f t="shared" ref="N143:N147" si="34">+M143*0.95</f>
        <v>334.45446824999982</v>
      </c>
      <c r="O143" s="58"/>
      <c r="P143" s="92"/>
      <c r="Q143" s="7">
        <v>597.51506351900798</v>
      </c>
      <c r="R143" s="75">
        <f t="shared" si="31"/>
        <v>722.99322685799962</v>
      </c>
      <c r="S143" s="51"/>
      <c r="T143" s="48"/>
      <c r="U143" s="55"/>
      <c r="V143" s="20"/>
      <c r="W143" s="20"/>
      <c r="X143" s="20"/>
      <c r="Y143" s="20"/>
    </row>
    <row r="144" spans="1:25" customFormat="1" ht="15.75" customHeight="1" x14ac:dyDescent="0.25">
      <c r="A144" s="3" t="s">
        <v>145</v>
      </c>
      <c r="B144" s="3" t="s">
        <v>146</v>
      </c>
      <c r="C144" s="4">
        <v>44014</v>
      </c>
      <c r="D144" s="3" t="s">
        <v>341</v>
      </c>
      <c r="E144" s="3" t="s">
        <v>342</v>
      </c>
      <c r="F144" s="3" t="s">
        <v>2780</v>
      </c>
      <c r="G144" s="24"/>
      <c r="H144" s="25" t="s">
        <v>343</v>
      </c>
      <c r="I144" s="5">
        <v>1</v>
      </c>
      <c r="J144" s="5">
        <v>168.58239669421499</v>
      </c>
      <c r="K144" s="5">
        <f t="shared" si="33"/>
        <v>203.98470000000015</v>
      </c>
      <c r="L144" s="83">
        <f t="shared" si="30"/>
        <v>203.98470000000015</v>
      </c>
      <c r="M144" s="79">
        <f>+L144*0.85</f>
        <v>173.38699500000013</v>
      </c>
      <c r="N144" s="79">
        <f t="shared" si="34"/>
        <v>164.71764525000012</v>
      </c>
      <c r="O144" s="58"/>
      <c r="P144" s="92"/>
      <c r="Q144" s="7">
        <v>278.99880905702503</v>
      </c>
      <c r="R144" s="75">
        <f t="shared" si="31"/>
        <v>337.5885589590003</v>
      </c>
      <c r="S144" s="51"/>
      <c r="T144" s="48"/>
      <c r="U144" s="55"/>
      <c r="V144" s="20"/>
      <c r="W144" s="20"/>
      <c r="X144" s="20"/>
      <c r="Y144" s="20"/>
    </row>
    <row r="145" spans="1:25" customFormat="1" ht="15.75" customHeight="1" x14ac:dyDescent="0.25">
      <c r="A145" s="3" t="s">
        <v>347</v>
      </c>
      <c r="B145" s="3" t="s">
        <v>348</v>
      </c>
      <c r="C145" s="4">
        <v>44014</v>
      </c>
      <c r="D145" s="3" t="s">
        <v>349</v>
      </c>
      <c r="E145" s="3" t="s">
        <v>124</v>
      </c>
      <c r="F145" s="3" t="s">
        <v>2718</v>
      </c>
      <c r="G145" s="24">
        <v>878</v>
      </c>
      <c r="H145" s="25" t="s">
        <v>125</v>
      </c>
      <c r="I145" s="5">
        <v>2</v>
      </c>
      <c r="J145" s="5">
        <v>284.54000000000002</v>
      </c>
      <c r="K145" s="5">
        <f t="shared" si="33"/>
        <v>344.29340000000002</v>
      </c>
      <c r="L145" s="83">
        <f t="shared" si="30"/>
        <v>688.58680000000004</v>
      </c>
      <c r="M145" s="79">
        <f>+L145*0.85</f>
        <v>585.29877999999997</v>
      </c>
      <c r="N145" s="79">
        <f t="shared" si="34"/>
        <v>556.03384099999994</v>
      </c>
      <c r="O145" s="58"/>
      <c r="P145" s="92">
        <f>+N145</f>
        <v>556.03384099999994</v>
      </c>
      <c r="Q145" s="7">
        <v>991.73332238016496</v>
      </c>
      <c r="R145" s="75">
        <f t="shared" si="31"/>
        <v>1199.9973200799996</v>
      </c>
      <c r="S145" s="51">
        <f>+R145</f>
        <v>1199.9973200799996</v>
      </c>
      <c r="T145" s="48">
        <v>1200</v>
      </c>
      <c r="U145" s="55">
        <f>+T145-P145</f>
        <v>643.96615900000006</v>
      </c>
      <c r="V145" s="20"/>
      <c r="W145" s="20"/>
      <c r="X145" s="20"/>
      <c r="Y145" s="20"/>
    </row>
    <row r="146" spans="1:25" customFormat="1" ht="15.75" customHeight="1" x14ac:dyDescent="0.25">
      <c r="A146" s="3" t="s">
        <v>61</v>
      </c>
      <c r="B146" s="3" t="s">
        <v>62</v>
      </c>
      <c r="C146" s="4">
        <v>44014</v>
      </c>
      <c r="D146" s="3" t="s">
        <v>346</v>
      </c>
      <c r="E146" s="3" t="s">
        <v>124</v>
      </c>
      <c r="F146" s="3" t="s">
        <v>2718</v>
      </c>
      <c r="G146" s="21"/>
      <c r="H146" s="25" t="s">
        <v>125</v>
      </c>
      <c r="I146" s="5">
        <v>-2</v>
      </c>
      <c r="J146" s="5">
        <v>284.54000000000002</v>
      </c>
      <c r="K146" s="5">
        <f t="shared" si="33"/>
        <v>344.29340000000002</v>
      </c>
      <c r="L146" s="83">
        <f t="shared" si="30"/>
        <v>-688.58680000000004</v>
      </c>
      <c r="M146" s="79">
        <f>+L146*0.85</f>
        <v>-585.29877999999997</v>
      </c>
      <c r="N146" s="79">
        <f t="shared" si="34"/>
        <v>-556.03384099999994</v>
      </c>
      <c r="O146" s="58"/>
      <c r="P146" s="92"/>
      <c r="Q146" s="7">
        <v>-991.73332238016496</v>
      </c>
      <c r="R146" s="75">
        <f t="shared" si="31"/>
        <v>-1199.9973200799996</v>
      </c>
      <c r="S146" s="51"/>
      <c r="T146" s="48"/>
      <c r="U146" s="55"/>
      <c r="V146" s="20"/>
      <c r="W146" s="20"/>
      <c r="X146" s="20"/>
      <c r="Y146" s="20"/>
    </row>
    <row r="147" spans="1:25" customFormat="1" ht="15.75" customHeight="1" x14ac:dyDescent="0.25">
      <c r="A147" s="3" t="s">
        <v>79</v>
      </c>
      <c r="B147" s="3" t="s">
        <v>80</v>
      </c>
      <c r="C147" s="4">
        <v>44014</v>
      </c>
      <c r="D147" s="3" t="s">
        <v>350</v>
      </c>
      <c r="E147" s="3" t="s">
        <v>351</v>
      </c>
      <c r="F147" s="3" t="s">
        <v>2749</v>
      </c>
      <c r="G147" s="24">
        <v>915</v>
      </c>
      <c r="H147" s="25" t="s">
        <v>352</v>
      </c>
      <c r="I147" s="5">
        <v>1</v>
      </c>
      <c r="J147" s="5">
        <v>806.82363636363596</v>
      </c>
      <c r="K147" s="5">
        <f t="shared" si="33"/>
        <v>976.25659999999948</v>
      </c>
      <c r="L147" s="83">
        <f t="shared" si="30"/>
        <v>976.25659999999948</v>
      </c>
      <c r="M147" s="79">
        <f>+L147*0.85</f>
        <v>829.81810999999959</v>
      </c>
      <c r="N147" s="79">
        <f t="shared" si="34"/>
        <v>788.32720449999954</v>
      </c>
      <c r="O147" s="58"/>
      <c r="P147" s="92">
        <f>+N147</f>
        <v>788.32720449999954</v>
      </c>
      <c r="Q147" s="7">
        <v>1411.57022476364</v>
      </c>
      <c r="R147" s="75">
        <f t="shared" si="31"/>
        <v>1707.9999719640043</v>
      </c>
      <c r="S147" s="51">
        <f>+R147</f>
        <v>1707.9999719640043</v>
      </c>
      <c r="T147" s="48">
        <v>1708</v>
      </c>
      <c r="U147" s="55">
        <f>+T147-P147</f>
        <v>919.67279550000046</v>
      </c>
      <c r="V147" s="20"/>
      <c r="W147" s="20"/>
      <c r="X147" s="20"/>
      <c r="Y147" s="20"/>
    </row>
    <row r="148" spans="1:25" customFormat="1" ht="15.75" customHeight="1" x14ac:dyDescent="0.25">
      <c r="A148" s="3" t="s">
        <v>25</v>
      </c>
      <c r="B148" s="3" t="s">
        <v>26</v>
      </c>
      <c r="C148" s="4">
        <v>44014</v>
      </c>
      <c r="D148" s="3" t="s">
        <v>355</v>
      </c>
      <c r="E148" s="3" t="s">
        <v>356</v>
      </c>
      <c r="F148" s="3" t="s">
        <v>2750</v>
      </c>
      <c r="G148" s="24">
        <v>916</v>
      </c>
      <c r="H148" s="25" t="s">
        <v>357</v>
      </c>
      <c r="I148" s="5">
        <v>1</v>
      </c>
      <c r="J148" s="5">
        <v>429.59330578512402</v>
      </c>
      <c r="K148" s="5">
        <f t="shared" si="33"/>
        <v>519.80790000000002</v>
      </c>
      <c r="L148" s="83">
        <f t="shared" si="30"/>
        <v>519.80790000000002</v>
      </c>
      <c r="M148" s="79"/>
      <c r="N148" s="79">
        <f t="shared" si="32"/>
        <v>493.81750499999998</v>
      </c>
      <c r="O148" s="58"/>
      <c r="P148" s="92">
        <f>+N148+N149+N150</f>
        <v>914.95563050000032</v>
      </c>
      <c r="Q148" s="7">
        <v>751.65940713223199</v>
      </c>
      <c r="R148" s="75">
        <f t="shared" si="31"/>
        <v>909.50788263000072</v>
      </c>
      <c r="S148" s="51">
        <f>+R148+R149+R150</f>
        <v>1745.5193614560008</v>
      </c>
      <c r="T148" s="48">
        <v>1745.51</v>
      </c>
      <c r="U148" s="55">
        <f>+T148-P148</f>
        <v>830.55436949999967</v>
      </c>
      <c r="V148" s="20"/>
      <c r="W148" s="20"/>
      <c r="X148" s="20"/>
      <c r="Y148" s="20"/>
    </row>
    <row r="149" spans="1:25" customFormat="1" ht="15.75" customHeight="1" x14ac:dyDescent="0.25">
      <c r="A149" s="3" t="s">
        <v>353</v>
      </c>
      <c r="B149" s="3" t="s">
        <v>354</v>
      </c>
      <c r="C149" s="4">
        <v>44014</v>
      </c>
      <c r="D149" s="3" t="s">
        <v>355</v>
      </c>
      <c r="E149" s="3" t="s">
        <v>356</v>
      </c>
      <c r="F149" s="3" t="s">
        <v>2750</v>
      </c>
      <c r="G149" s="24"/>
      <c r="H149" s="25" t="s">
        <v>357</v>
      </c>
      <c r="I149" s="5">
        <v>1</v>
      </c>
      <c r="J149" s="5">
        <v>187.72842975206601</v>
      </c>
      <c r="K149" s="5">
        <f t="shared" si="33"/>
        <v>227.15139999999985</v>
      </c>
      <c r="L149" s="83">
        <f t="shared" si="30"/>
        <v>227.15139999999985</v>
      </c>
      <c r="M149" s="79">
        <f>+L149*0.85</f>
        <v>193.07868999999988</v>
      </c>
      <c r="N149" s="79">
        <f>+M149*0.95</f>
        <v>183.42475549999989</v>
      </c>
      <c r="O149" s="58"/>
      <c r="P149" s="92"/>
      <c r="Q149" s="7">
        <v>328.92836819008198</v>
      </c>
      <c r="R149" s="75">
        <f t="shared" si="31"/>
        <v>398.00332550999917</v>
      </c>
      <c r="S149" s="51"/>
      <c r="T149" s="48"/>
      <c r="U149" s="55"/>
      <c r="V149" s="20"/>
      <c r="W149" s="20"/>
      <c r="X149" s="20"/>
      <c r="Y149" s="20"/>
    </row>
    <row r="150" spans="1:25" customFormat="1" ht="15.75" customHeight="1" x14ac:dyDescent="0.25">
      <c r="A150" s="3" t="s">
        <v>50</v>
      </c>
      <c r="B150" s="3" t="s">
        <v>51</v>
      </c>
      <c r="C150" s="4">
        <v>44014</v>
      </c>
      <c r="D150" s="3" t="s">
        <v>355</v>
      </c>
      <c r="E150" s="3" t="s">
        <v>356</v>
      </c>
      <c r="F150" s="3" t="s">
        <v>2750</v>
      </c>
      <c r="G150" s="24"/>
      <c r="H150" s="25" t="s">
        <v>357</v>
      </c>
      <c r="I150" s="5">
        <v>1</v>
      </c>
      <c r="J150" s="5">
        <v>206.79719008264499</v>
      </c>
      <c r="K150" s="5">
        <f t="shared" si="33"/>
        <v>250.22460000000044</v>
      </c>
      <c r="L150" s="83">
        <f t="shared" si="30"/>
        <v>250.22460000000044</v>
      </c>
      <c r="M150" s="79"/>
      <c r="N150" s="79">
        <f t="shared" si="32"/>
        <v>237.7133700000004</v>
      </c>
      <c r="O150" s="58"/>
      <c r="P150" s="92"/>
      <c r="Q150" s="7">
        <v>361.99020935206698</v>
      </c>
      <c r="R150" s="75">
        <f t="shared" si="31"/>
        <v>438.00815331600103</v>
      </c>
      <c r="S150" s="51"/>
      <c r="T150" s="48"/>
      <c r="U150" s="55"/>
      <c r="V150" s="20"/>
      <c r="W150" s="20"/>
      <c r="X150" s="20"/>
      <c r="Y150" s="20"/>
    </row>
    <row r="151" spans="1:25" customFormat="1" ht="15.75" customHeight="1" x14ac:dyDescent="0.25">
      <c r="A151" s="3" t="s">
        <v>363</v>
      </c>
      <c r="B151" s="3" t="s">
        <v>364</v>
      </c>
      <c r="C151" s="4">
        <v>44014</v>
      </c>
      <c r="D151" s="3" t="s">
        <v>358</v>
      </c>
      <c r="E151" s="3" t="s">
        <v>359</v>
      </c>
      <c r="F151" s="3" t="s">
        <v>2752</v>
      </c>
      <c r="G151" s="24">
        <v>918</v>
      </c>
      <c r="H151" s="25" t="s">
        <v>360</v>
      </c>
      <c r="I151" s="5">
        <v>1</v>
      </c>
      <c r="J151" s="5">
        <v>641.48140495867801</v>
      </c>
      <c r="K151" s="5">
        <f t="shared" si="33"/>
        <v>776.19250000000034</v>
      </c>
      <c r="L151" s="83">
        <f t="shared" si="30"/>
        <v>776.19250000000034</v>
      </c>
      <c r="M151" s="79">
        <f>+L151*0.85</f>
        <v>659.76362500000027</v>
      </c>
      <c r="N151" s="79">
        <f t="shared" ref="N151:N155" si="35">+M151*0.95</f>
        <v>626.77544375000025</v>
      </c>
      <c r="O151" s="58"/>
      <c r="P151" s="92">
        <f>+N151+N152+N153</f>
        <v>2272.4673882499997</v>
      </c>
      <c r="Q151" s="7">
        <v>1123.1441326859499</v>
      </c>
      <c r="R151" s="75">
        <f t="shared" si="31"/>
        <v>1359.0044005499994</v>
      </c>
      <c r="S151" s="51">
        <f>+R151+R152+R153</f>
        <v>4924.6879337180035</v>
      </c>
      <c r="T151" s="48">
        <v>4924.6899999999996</v>
      </c>
      <c r="U151" s="55">
        <f>+T151-P151</f>
        <v>2652.2226117499999</v>
      </c>
      <c r="V151" s="20"/>
      <c r="W151" s="20"/>
      <c r="X151" s="20"/>
      <c r="Y151" s="20"/>
    </row>
    <row r="152" spans="1:25" customFormat="1" ht="15.75" customHeight="1" x14ac:dyDescent="0.25">
      <c r="A152" s="3" t="s">
        <v>216</v>
      </c>
      <c r="B152" s="3" t="s">
        <v>217</v>
      </c>
      <c r="C152" s="4">
        <v>44014</v>
      </c>
      <c r="D152" s="3" t="s">
        <v>358</v>
      </c>
      <c r="E152" s="3" t="s">
        <v>359</v>
      </c>
      <c r="F152" s="3" t="s">
        <v>2752</v>
      </c>
      <c r="G152" s="24"/>
      <c r="H152" s="25" t="s">
        <v>360</v>
      </c>
      <c r="I152" s="5">
        <v>2</v>
      </c>
      <c r="J152" s="5">
        <v>629.37776859504095</v>
      </c>
      <c r="K152" s="5">
        <f t="shared" si="33"/>
        <v>761.54709999999955</v>
      </c>
      <c r="L152" s="83">
        <f t="shared" si="30"/>
        <v>1523.0941999999991</v>
      </c>
      <c r="M152" s="79">
        <f>+L152*0.85</f>
        <v>1294.6300699999993</v>
      </c>
      <c r="N152" s="79">
        <f t="shared" si="35"/>
        <v>1229.8985664999993</v>
      </c>
      <c r="O152" s="58"/>
      <c r="P152" s="92"/>
      <c r="Q152" s="7">
        <v>2202.3690380892599</v>
      </c>
      <c r="R152" s="75">
        <f t="shared" si="31"/>
        <v>2664.8665360880045</v>
      </c>
      <c r="S152" s="51"/>
      <c r="T152" s="48"/>
      <c r="U152" s="55"/>
      <c r="V152" s="20"/>
      <c r="W152" s="20"/>
      <c r="X152" s="20"/>
      <c r="Y152" s="20"/>
    </row>
    <row r="153" spans="1:25" customFormat="1" ht="15.75" customHeight="1" x14ac:dyDescent="0.25">
      <c r="A153" s="3" t="s">
        <v>361</v>
      </c>
      <c r="B153" s="3" t="s">
        <v>362</v>
      </c>
      <c r="C153" s="4">
        <v>44014</v>
      </c>
      <c r="D153" s="3" t="s">
        <v>358</v>
      </c>
      <c r="E153" s="3" t="s">
        <v>359</v>
      </c>
      <c r="F153" s="3" t="s">
        <v>2752</v>
      </c>
      <c r="G153" s="24"/>
      <c r="H153" s="25" t="s">
        <v>360</v>
      </c>
      <c r="I153" s="5">
        <v>1</v>
      </c>
      <c r="J153" s="5">
        <v>425.54909090909098</v>
      </c>
      <c r="K153" s="5">
        <f t="shared" si="33"/>
        <v>514.91440000000011</v>
      </c>
      <c r="L153" s="83">
        <f t="shared" si="30"/>
        <v>514.91440000000011</v>
      </c>
      <c r="M153" s="79">
        <f>+L153*0.85</f>
        <v>437.6772400000001</v>
      </c>
      <c r="N153" s="79">
        <f t="shared" si="35"/>
        <v>415.79337800000008</v>
      </c>
      <c r="O153" s="58"/>
      <c r="P153" s="92"/>
      <c r="Q153" s="7">
        <v>744.47685709090899</v>
      </c>
      <c r="R153" s="75">
        <f t="shared" si="31"/>
        <v>900.81699707999985</v>
      </c>
      <c r="S153" s="51"/>
      <c r="T153" s="48"/>
      <c r="U153" s="55"/>
      <c r="V153" s="20"/>
      <c r="W153" s="20"/>
      <c r="X153" s="20"/>
      <c r="Y153" s="20"/>
    </row>
    <row r="154" spans="1:25" customFormat="1" ht="15.75" customHeight="1" x14ac:dyDescent="0.25">
      <c r="A154" s="3" t="s">
        <v>79</v>
      </c>
      <c r="B154" s="3" t="s">
        <v>80</v>
      </c>
      <c r="C154" s="4">
        <v>44014</v>
      </c>
      <c r="D154" s="3" t="s">
        <v>365</v>
      </c>
      <c r="E154" s="3" t="s">
        <v>366</v>
      </c>
      <c r="F154" s="3" t="s">
        <v>2753</v>
      </c>
      <c r="G154" s="24">
        <v>919</v>
      </c>
      <c r="H154" s="25" t="s">
        <v>367</v>
      </c>
      <c r="I154" s="5">
        <v>2</v>
      </c>
      <c r="J154" s="5">
        <v>806.82363636363596</v>
      </c>
      <c r="K154" s="5">
        <f t="shared" si="33"/>
        <v>976.25659999999948</v>
      </c>
      <c r="L154" s="83">
        <f t="shared" si="30"/>
        <v>1952.513199999999</v>
      </c>
      <c r="M154" s="79">
        <f>+L154*0.85</f>
        <v>1659.6362199999992</v>
      </c>
      <c r="N154" s="79">
        <f t="shared" si="35"/>
        <v>1576.6544089999991</v>
      </c>
      <c r="O154" s="58"/>
      <c r="P154" s="92">
        <f>+N154+N155</f>
        <v>1596.909335249999</v>
      </c>
      <c r="Q154" s="7">
        <v>2823.14044952727</v>
      </c>
      <c r="R154" s="75">
        <f t="shared" si="31"/>
        <v>3415.9999439279968</v>
      </c>
      <c r="S154" s="51">
        <f>+R154+R155</f>
        <v>3459.8760021279968</v>
      </c>
      <c r="T154" s="48">
        <v>3459.87</v>
      </c>
      <c r="U154" s="55">
        <f>+T154-P154</f>
        <v>1862.9606647500009</v>
      </c>
      <c r="V154" s="20"/>
      <c r="W154" s="20"/>
      <c r="X154" s="20"/>
      <c r="Y154" s="20"/>
    </row>
    <row r="155" spans="1:25" customFormat="1" ht="15.75" customHeight="1" x14ac:dyDescent="0.25">
      <c r="A155" s="3" t="s">
        <v>96</v>
      </c>
      <c r="B155" s="3" t="s">
        <v>97</v>
      </c>
      <c r="C155" s="4">
        <v>44014</v>
      </c>
      <c r="D155" s="3" t="s">
        <v>365</v>
      </c>
      <c r="E155" s="3" t="s">
        <v>366</v>
      </c>
      <c r="F155" s="3" t="s">
        <v>2753</v>
      </c>
      <c r="G155" s="24"/>
      <c r="H155" s="25" t="s">
        <v>367</v>
      </c>
      <c r="I155" s="5">
        <v>1</v>
      </c>
      <c r="J155" s="5">
        <v>20.730165289256199</v>
      </c>
      <c r="K155" s="5">
        <f t="shared" si="33"/>
        <v>25.083500000000001</v>
      </c>
      <c r="L155" s="83">
        <f t="shared" si="30"/>
        <v>25.083500000000001</v>
      </c>
      <c r="M155" s="79">
        <f>+L155*0.85</f>
        <v>21.320975000000001</v>
      </c>
      <c r="N155" s="79">
        <f t="shared" si="35"/>
        <v>20.25492625</v>
      </c>
      <c r="O155" s="58"/>
      <c r="P155" s="92"/>
      <c r="Q155" s="7">
        <v>36.261205123966903</v>
      </c>
      <c r="R155" s="75">
        <f t="shared" si="31"/>
        <v>43.876058199999953</v>
      </c>
      <c r="S155" s="51"/>
      <c r="T155" s="48"/>
      <c r="U155" s="55"/>
      <c r="V155" s="20"/>
      <c r="W155" s="20"/>
      <c r="X155" s="20"/>
      <c r="Y155" s="20"/>
    </row>
    <row r="156" spans="1:25" customFormat="1" ht="15.75" customHeight="1" x14ac:dyDescent="0.25">
      <c r="A156" s="3" t="s">
        <v>382</v>
      </c>
      <c r="B156" s="3" t="s">
        <v>383</v>
      </c>
      <c r="C156" s="4">
        <v>44014</v>
      </c>
      <c r="D156" s="3" t="s">
        <v>368</v>
      </c>
      <c r="E156" s="3" t="s">
        <v>369</v>
      </c>
      <c r="F156" s="3" t="s">
        <v>2754</v>
      </c>
      <c r="G156" s="24">
        <v>920</v>
      </c>
      <c r="H156" s="25" t="s">
        <v>370</v>
      </c>
      <c r="I156" s="5">
        <v>1</v>
      </c>
      <c r="J156" s="5">
        <v>89.358512396694195</v>
      </c>
      <c r="K156" s="5">
        <f t="shared" si="33"/>
        <v>108.12379999999997</v>
      </c>
      <c r="L156" s="83">
        <f t="shared" si="30"/>
        <v>108.12379999999997</v>
      </c>
      <c r="M156" s="79"/>
      <c r="N156" s="79">
        <f t="shared" si="32"/>
        <v>102.71760999999996</v>
      </c>
      <c r="O156" s="58"/>
      <c r="P156" s="92">
        <f>+N156+N157+N158+N159+N160+N161+N162+N163+N164+N165</f>
        <v>3680.7944845000006</v>
      </c>
      <c r="Q156" s="7">
        <v>157.021671568595</v>
      </c>
      <c r="R156" s="75">
        <f t="shared" si="31"/>
        <v>189.99622259799995</v>
      </c>
      <c r="S156" s="51">
        <f>+R156+R157+R158+R159+R160+R161+R162+R163+R164+R165</f>
        <v>7502.9521014340125</v>
      </c>
      <c r="T156" s="48">
        <v>7502.96</v>
      </c>
      <c r="U156" s="55">
        <f>+T156-P156</f>
        <v>3822.1655154999994</v>
      </c>
      <c r="V156" s="20"/>
      <c r="W156" s="20"/>
      <c r="X156" s="20"/>
      <c r="Y156" s="20"/>
    </row>
    <row r="157" spans="1:25" customFormat="1" ht="15.75" customHeight="1" x14ac:dyDescent="0.25">
      <c r="A157" s="3" t="s">
        <v>87</v>
      </c>
      <c r="B157" s="3" t="s">
        <v>88</v>
      </c>
      <c r="C157" s="4">
        <v>44014</v>
      </c>
      <c r="D157" s="3" t="s">
        <v>368</v>
      </c>
      <c r="E157" s="3" t="s">
        <v>369</v>
      </c>
      <c r="F157" s="3" t="s">
        <v>2754</v>
      </c>
      <c r="G157" s="24"/>
      <c r="H157" s="25" t="s">
        <v>370</v>
      </c>
      <c r="I157" s="5">
        <v>1</v>
      </c>
      <c r="J157" s="5">
        <v>181.74231404958701</v>
      </c>
      <c r="K157" s="5">
        <f t="shared" si="33"/>
        <v>219.90820000000028</v>
      </c>
      <c r="L157" s="83">
        <f t="shared" si="30"/>
        <v>219.90820000000028</v>
      </c>
      <c r="M157" s="79"/>
      <c r="N157" s="79">
        <f t="shared" si="32"/>
        <v>208.91279000000026</v>
      </c>
      <c r="O157" s="58"/>
      <c r="P157" s="92"/>
      <c r="Q157" s="7">
        <v>318.17990405289299</v>
      </c>
      <c r="R157" s="75">
        <f t="shared" si="31"/>
        <v>384.9976839040005</v>
      </c>
      <c r="S157" s="51"/>
      <c r="T157" s="48"/>
      <c r="U157" s="55"/>
      <c r="V157" s="20"/>
      <c r="W157" s="20"/>
      <c r="X157" s="20"/>
      <c r="Y157" s="20"/>
    </row>
    <row r="158" spans="1:25" customFormat="1" ht="15.75" customHeight="1" x14ac:dyDescent="0.25">
      <c r="A158" s="3" t="s">
        <v>371</v>
      </c>
      <c r="B158" s="3" t="s">
        <v>372</v>
      </c>
      <c r="C158" s="4">
        <v>44014</v>
      </c>
      <c r="D158" s="3" t="s">
        <v>368</v>
      </c>
      <c r="E158" s="3" t="s">
        <v>369</v>
      </c>
      <c r="F158" s="3" t="s">
        <v>2754</v>
      </c>
      <c r="G158" s="24"/>
      <c r="H158" s="25" t="s">
        <v>370</v>
      </c>
      <c r="I158" s="5">
        <v>1</v>
      </c>
      <c r="J158" s="5">
        <v>87.170661157024796</v>
      </c>
      <c r="K158" s="5">
        <f t="shared" si="33"/>
        <v>105.4765</v>
      </c>
      <c r="L158" s="83">
        <f t="shared" si="30"/>
        <v>105.4765</v>
      </c>
      <c r="M158" s="79"/>
      <c r="N158" s="79">
        <f t="shared" si="32"/>
        <v>100.202675</v>
      </c>
      <c r="O158" s="58"/>
      <c r="P158" s="92"/>
      <c r="Q158" s="7">
        <v>152.879033830579</v>
      </c>
      <c r="R158" s="75">
        <f t="shared" si="31"/>
        <v>184.98363093500058</v>
      </c>
      <c r="S158" s="51"/>
      <c r="T158" s="48"/>
      <c r="U158" s="55"/>
      <c r="V158" s="20"/>
      <c r="W158" s="20"/>
      <c r="X158" s="20"/>
      <c r="Y158" s="20"/>
    </row>
    <row r="159" spans="1:25" customFormat="1" ht="15.75" customHeight="1" x14ac:dyDescent="0.25">
      <c r="A159" s="3" t="s">
        <v>373</v>
      </c>
      <c r="B159" s="3" t="s">
        <v>374</v>
      </c>
      <c r="C159" s="4">
        <v>44014</v>
      </c>
      <c r="D159" s="3" t="s">
        <v>368</v>
      </c>
      <c r="E159" s="3" t="s">
        <v>369</v>
      </c>
      <c r="F159" s="3" t="s">
        <v>2754</v>
      </c>
      <c r="G159" s="24"/>
      <c r="H159" s="25" t="s">
        <v>370</v>
      </c>
      <c r="I159" s="5">
        <v>4</v>
      </c>
      <c r="J159" s="5">
        <v>181.975537190083</v>
      </c>
      <c r="K159" s="5">
        <f t="shared" si="33"/>
        <v>220.19040000000044</v>
      </c>
      <c r="L159" s="83">
        <f t="shared" si="30"/>
        <v>880.76160000000175</v>
      </c>
      <c r="M159" s="79"/>
      <c r="N159" s="79">
        <f t="shared" si="32"/>
        <v>836.7235200000016</v>
      </c>
      <c r="O159" s="58"/>
      <c r="P159" s="92"/>
      <c r="Q159" s="7">
        <v>1273.1590903537201</v>
      </c>
      <c r="R159" s="75">
        <f t="shared" si="31"/>
        <v>1540.5224993280012</v>
      </c>
      <c r="S159" s="51"/>
      <c r="T159" s="48"/>
      <c r="U159" s="55"/>
      <c r="V159" s="20"/>
      <c r="W159" s="20"/>
      <c r="X159" s="20"/>
      <c r="Y159" s="20"/>
    </row>
    <row r="160" spans="1:25" customFormat="1" ht="15.75" customHeight="1" x14ac:dyDescent="0.25">
      <c r="A160" s="3" t="s">
        <v>375</v>
      </c>
      <c r="B160" s="3" t="s">
        <v>376</v>
      </c>
      <c r="C160" s="4">
        <v>44014</v>
      </c>
      <c r="D160" s="3" t="s">
        <v>368</v>
      </c>
      <c r="E160" s="3" t="s">
        <v>369</v>
      </c>
      <c r="F160" s="3" t="s">
        <v>2754</v>
      </c>
      <c r="G160" s="24"/>
      <c r="H160" s="25" t="s">
        <v>370</v>
      </c>
      <c r="I160" s="5">
        <v>1</v>
      </c>
      <c r="J160" s="5">
        <v>250.446363636364</v>
      </c>
      <c r="K160" s="5">
        <f t="shared" si="33"/>
        <v>303.04010000000045</v>
      </c>
      <c r="L160" s="83">
        <f t="shared" si="30"/>
        <v>303.04010000000045</v>
      </c>
      <c r="M160" s="79">
        <f>+L160*0.85</f>
        <v>257.58408500000036</v>
      </c>
      <c r="N160" s="79">
        <f t="shared" ref="N160:N162" si="36">+M160*0.95</f>
        <v>244.70488075000031</v>
      </c>
      <c r="O160" s="58"/>
      <c r="P160" s="92"/>
      <c r="Q160" s="7">
        <v>438.14839979090999</v>
      </c>
      <c r="R160" s="75">
        <f t="shared" si="31"/>
        <v>530.15956374700113</v>
      </c>
      <c r="S160" s="51"/>
      <c r="T160" s="48"/>
      <c r="U160" s="55"/>
      <c r="V160" s="20"/>
      <c r="W160" s="20"/>
      <c r="X160" s="20"/>
      <c r="Y160" s="20"/>
    </row>
    <row r="161" spans="1:25" customFormat="1" ht="15.75" customHeight="1" x14ac:dyDescent="0.25">
      <c r="A161" s="3" t="s">
        <v>326</v>
      </c>
      <c r="B161" s="3" t="s">
        <v>327</v>
      </c>
      <c r="C161" s="4">
        <v>44014</v>
      </c>
      <c r="D161" s="3" t="s">
        <v>368</v>
      </c>
      <c r="E161" s="3" t="s">
        <v>369</v>
      </c>
      <c r="F161" s="3" t="s">
        <v>2754</v>
      </c>
      <c r="G161" s="24"/>
      <c r="H161" s="25" t="s">
        <v>370</v>
      </c>
      <c r="I161" s="5">
        <v>1</v>
      </c>
      <c r="J161" s="5">
        <v>269.56991735537201</v>
      </c>
      <c r="K161" s="5">
        <f t="shared" si="33"/>
        <v>326.17960000000011</v>
      </c>
      <c r="L161" s="83">
        <f t="shared" si="30"/>
        <v>326.17960000000011</v>
      </c>
      <c r="M161" s="79">
        <f>+L161*0.85</f>
        <v>277.25266000000011</v>
      </c>
      <c r="N161" s="79">
        <f t="shared" si="36"/>
        <v>263.39002700000009</v>
      </c>
      <c r="O161" s="58"/>
      <c r="P161" s="92"/>
      <c r="Q161" s="7">
        <v>470.90899292892601</v>
      </c>
      <c r="R161" s="75">
        <f t="shared" si="31"/>
        <v>569.79988144400045</v>
      </c>
      <c r="S161" s="51"/>
      <c r="T161" s="48"/>
      <c r="U161" s="55"/>
      <c r="V161" s="20"/>
      <c r="W161" s="20"/>
      <c r="X161" s="20"/>
      <c r="Y161" s="20"/>
    </row>
    <row r="162" spans="1:25" customFormat="1" ht="15.75" customHeight="1" x14ac:dyDescent="0.25">
      <c r="A162" s="3" t="s">
        <v>377</v>
      </c>
      <c r="B162" s="3" t="s">
        <v>378</v>
      </c>
      <c r="C162" s="4">
        <v>44014</v>
      </c>
      <c r="D162" s="3" t="s">
        <v>368</v>
      </c>
      <c r="E162" s="3" t="s">
        <v>369</v>
      </c>
      <c r="F162" s="3" t="s">
        <v>2754</v>
      </c>
      <c r="G162" s="24"/>
      <c r="H162" s="25" t="s">
        <v>370</v>
      </c>
      <c r="I162" s="5">
        <v>1</v>
      </c>
      <c r="J162" s="5">
        <v>148.53363636363599</v>
      </c>
      <c r="K162" s="5">
        <f t="shared" si="33"/>
        <v>179.72569999999953</v>
      </c>
      <c r="L162" s="83">
        <f t="shared" si="30"/>
        <v>179.72569999999953</v>
      </c>
      <c r="M162" s="79">
        <f>+L162*0.85</f>
        <v>152.76684499999959</v>
      </c>
      <c r="N162" s="79">
        <f t="shared" si="36"/>
        <v>145.1285027499996</v>
      </c>
      <c r="O162" s="58"/>
      <c r="P162" s="92"/>
      <c r="Q162" s="7">
        <v>259.084251236363</v>
      </c>
      <c r="R162" s="75">
        <f t="shared" si="31"/>
        <v>313.49194399599924</v>
      </c>
      <c r="S162" s="51"/>
      <c r="T162" s="48"/>
      <c r="U162" s="55"/>
      <c r="V162" s="20"/>
      <c r="W162" s="20"/>
      <c r="X162" s="20"/>
      <c r="Y162" s="20"/>
    </row>
    <row r="163" spans="1:25" customFormat="1" ht="15.75" customHeight="1" x14ac:dyDescent="0.25">
      <c r="A163" s="3" t="s">
        <v>379</v>
      </c>
      <c r="B163" s="3" t="s">
        <v>380</v>
      </c>
      <c r="C163" s="4">
        <v>44014</v>
      </c>
      <c r="D163" s="3" t="s">
        <v>368</v>
      </c>
      <c r="E163" s="3" t="s">
        <v>369</v>
      </c>
      <c r="F163" s="3" t="s">
        <v>2754</v>
      </c>
      <c r="G163" s="24"/>
      <c r="H163" s="25" t="s">
        <v>370</v>
      </c>
      <c r="I163" s="5">
        <v>1</v>
      </c>
      <c r="J163" s="5">
        <v>176.041818181818</v>
      </c>
      <c r="K163" s="5">
        <f t="shared" si="33"/>
        <v>213.01059999999978</v>
      </c>
      <c r="L163" s="83">
        <f t="shared" si="30"/>
        <v>213.01059999999978</v>
      </c>
      <c r="M163" s="79"/>
      <c r="N163" s="79">
        <f t="shared" si="32"/>
        <v>202.36006999999978</v>
      </c>
      <c r="O163" s="58"/>
      <c r="P163" s="92"/>
      <c r="Q163" s="7">
        <v>308.26506740000002</v>
      </c>
      <c r="R163" s="75">
        <f t="shared" si="31"/>
        <v>373.00073155400003</v>
      </c>
      <c r="S163" s="51"/>
      <c r="T163" s="48"/>
      <c r="U163" s="55"/>
      <c r="V163" s="20"/>
      <c r="W163" s="20"/>
      <c r="X163" s="20"/>
      <c r="Y163" s="20"/>
    </row>
    <row r="164" spans="1:25" customFormat="1" ht="15.75" customHeight="1" x14ac:dyDescent="0.25">
      <c r="A164" s="3" t="s">
        <v>79</v>
      </c>
      <c r="B164" s="3" t="s">
        <v>80</v>
      </c>
      <c r="C164" s="4">
        <v>44014</v>
      </c>
      <c r="D164" s="3" t="s">
        <v>368</v>
      </c>
      <c r="E164" s="3" t="s">
        <v>369</v>
      </c>
      <c r="F164" s="3" t="s">
        <v>2754</v>
      </c>
      <c r="G164" s="24"/>
      <c r="H164" s="25" t="s">
        <v>370</v>
      </c>
      <c r="I164" s="5">
        <v>1</v>
      </c>
      <c r="J164" s="5">
        <v>806.82363636363596</v>
      </c>
      <c r="K164" s="5">
        <f t="shared" si="33"/>
        <v>976.25659999999948</v>
      </c>
      <c r="L164" s="83">
        <f t="shared" si="30"/>
        <v>976.25659999999948</v>
      </c>
      <c r="M164" s="79">
        <f>+L164*0.85</f>
        <v>829.81810999999959</v>
      </c>
      <c r="N164" s="79">
        <f t="shared" ref="N164:N168" si="37">+M164*0.95</f>
        <v>788.32720449999954</v>
      </c>
      <c r="O164" s="58"/>
      <c r="P164" s="92"/>
      <c r="Q164" s="7">
        <v>1411.57022476364</v>
      </c>
      <c r="R164" s="75">
        <f t="shared" si="31"/>
        <v>1707.9999719640043</v>
      </c>
      <c r="S164" s="51"/>
      <c r="T164" s="48"/>
      <c r="U164" s="55"/>
      <c r="V164" s="20"/>
      <c r="W164" s="20"/>
      <c r="X164" s="20"/>
      <c r="Y164" s="20"/>
    </row>
    <row r="165" spans="1:25" customFormat="1" ht="15.75" customHeight="1" x14ac:dyDescent="0.25">
      <c r="A165" s="3" t="s">
        <v>79</v>
      </c>
      <c r="B165" s="3" t="s">
        <v>80</v>
      </c>
      <c r="C165" s="4">
        <v>44014</v>
      </c>
      <c r="D165" s="3" t="s">
        <v>368</v>
      </c>
      <c r="E165" s="3" t="s">
        <v>369</v>
      </c>
      <c r="F165" s="3" t="s">
        <v>2754</v>
      </c>
      <c r="G165" s="24"/>
      <c r="H165" s="25" t="s">
        <v>370</v>
      </c>
      <c r="I165" s="5">
        <v>1</v>
      </c>
      <c r="J165" s="5">
        <v>806.82363636363596</v>
      </c>
      <c r="K165" s="5">
        <f t="shared" si="33"/>
        <v>976.25659999999948</v>
      </c>
      <c r="L165" s="83">
        <f t="shared" si="30"/>
        <v>976.25659999999948</v>
      </c>
      <c r="M165" s="79">
        <f>+L165*0.85</f>
        <v>829.81810999999959</v>
      </c>
      <c r="N165" s="79">
        <f t="shared" si="37"/>
        <v>788.32720449999954</v>
      </c>
      <c r="O165" s="58"/>
      <c r="P165" s="92"/>
      <c r="Q165" s="7">
        <v>1411.57022476364</v>
      </c>
      <c r="R165" s="75">
        <f t="shared" si="31"/>
        <v>1707.9999719640043</v>
      </c>
      <c r="S165" s="51"/>
      <c r="T165" s="48"/>
      <c r="U165" s="55"/>
      <c r="V165" s="20"/>
      <c r="W165" s="20"/>
      <c r="X165" s="20"/>
      <c r="Y165" s="20"/>
    </row>
    <row r="166" spans="1:25" customFormat="1" ht="15.75" customHeight="1" x14ac:dyDescent="0.25">
      <c r="A166" s="3" t="s">
        <v>79</v>
      </c>
      <c r="B166" s="3" t="s">
        <v>80</v>
      </c>
      <c r="C166" s="4">
        <v>44014</v>
      </c>
      <c r="D166" s="3" t="s">
        <v>381</v>
      </c>
      <c r="E166" s="3" t="s">
        <v>369</v>
      </c>
      <c r="F166" s="3" t="s">
        <v>2754</v>
      </c>
      <c r="G166" s="24">
        <v>929</v>
      </c>
      <c r="H166" s="25" t="s">
        <v>370</v>
      </c>
      <c r="I166" s="5">
        <v>1</v>
      </c>
      <c r="J166" s="5">
        <v>806.82363636363596</v>
      </c>
      <c r="K166" s="5">
        <f>+J166*1.21</f>
        <v>976.25659999999948</v>
      </c>
      <c r="L166" s="83">
        <f>+K166*I166</f>
        <v>976.25659999999948</v>
      </c>
      <c r="M166" s="79">
        <f>+L166*0.85</f>
        <v>829.81810999999959</v>
      </c>
      <c r="N166" s="79">
        <f t="shared" si="37"/>
        <v>788.32720449999954</v>
      </c>
      <c r="O166" s="58"/>
      <c r="P166" s="92">
        <f>+N166</f>
        <v>788.32720449999954</v>
      </c>
      <c r="Q166" s="7">
        <v>1411.57022476364</v>
      </c>
      <c r="R166" s="75">
        <f t="shared" si="31"/>
        <v>1707.9999719640043</v>
      </c>
      <c r="S166" s="51">
        <f>+R166</f>
        <v>1707.9999719640043</v>
      </c>
      <c r="T166" s="48">
        <v>1708</v>
      </c>
      <c r="U166" s="55">
        <f>+T166-P166</f>
        <v>919.67279550000046</v>
      </c>
      <c r="V166" s="20"/>
      <c r="W166" s="20"/>
      <c r="X166" s="20"/>
      <c r="Y166" s="20"/>
    </row>
    <row r="167" spans="1:25" customFormat="1" ht="15.75" customHeight="1" x14ac:dyDescent="0.25">
      <c r="A167" s="3" t="s">
        <v>389</v>
      </c>
      <c r="B167" s="3" t="s">
        <v>390</v>
      </c>
      <c r="C167" s="4">
        <v>44014</v>
      </c>
      <c r="D167" s="3" t="s">
        <v>386</v>
      </c>
      <c r="E167" s="3" t="s">
        <v>387</v>
      </c>
      <c r="F167" s="3" t="s">
        <v>2755</v>
      </c>
      <c r="G167" s="24">
        <v>922</v>
      </c>
      <c r="H167" s="25" t="s">
        <v>388</v>
      </c>
      <c r="I167" s="5">
        <v>1</v>
      </c>
      <c r="J167" s="5">
        <v>816.77950413223095</v>
      </c>
      <c r="K167" s="5">
        <f t="shared" si="33"/>
        <v>988.30319999999938</v>
      </c>
      <c r="L167" s="83">
        <f t="shared" si="30"/>
        <v>988.30319999999938</v>
      </c>
      <c r="M167" s="79">
        <f>+L167*0.85</f>
        <v>840.05771999999945</v>
      </c>
      <c r="N167" s="79">
        <f t="shared" si="37"/>
        <v>798.05483399999946</v>
      </c>
      <c r="O167" s="58"/>
      <c r="P167" s="92">
        <f>+N167+N168</f>
        <v>1119.3573882499991</v>
      </c>
      <c r="Q167" s="7">
        <v>1428.93123909421</v>
      </c>
      <c r="R167" s="75">
        <f t="shared" si="31"/>
        <v>1729.0067993039941</v>
      </c>
      <c r="S167" s="51">
        <f>+R167+R168</f>
        <v>2425.2923134929924</v>
      </c>
      <c r="T167" s="48">
        <v>2425.29</v>
      </c>
      <c r="U167" s="55">
        <f>+T167-P167</f>
        <v>1305.9326117500009</v>
      </c>
      <c r="V167" s="20"/>
      <c r="W167" s="20"/>
      <c r="X167" s="20"/>
      <c r="Y167" s="20"/>
    </row>
    <row r="168" spans="1:25" customFormat="1" ht="15.75" customHeight="1" x14ac:dyDescent="0.25">
      <c r="A168" s="3" t="s">
        <v>384</v>
      </c>
      <c r="B168" s="3" t="s">
        <v>385</v>
      </c>
      <c r="C168" s="4">
        <v>44014</v>
      </c>
      <c r="D168" s="3" t="s">
        <v>386</v>
      </c>
      <c r="E168" s="3" t="s">
        <v>387</v>
      </c>
      <c r="F168" s="3" t="s">
        <v>2755</v>
      </c>
      <c r="G168" s="24"/>
      <c r="H168" s="25" t="s">
        <v>388</v>
      </c>
      <c r="I168" s="5">
        <v>1</v>
      </c>
      <c r="J168" s="5">
        <v>328.84123966942099</v>
      </c>
      <c r="K168" s="5">
        <f t="shared" si="33"/>
        <v>397.89789999999937</v>
      </c>
      <c r="L168" s="83">
        <f t="shared" si="30"/>
        <v>397.89789999999937</v>
      </c>
      <c r="M168" s="79">
        <f>+L168*0.85</f>
        <v>338.21321499999948</v>
      </c>
      <c r="N168" s="79">
        <f t="shared" si="37"/>
        <v>321.3025542499995</v>
      </c>
      <c r="O168" s="58"/>
      <c r="P168" s="92"/>
      <c r="Q168" s="7">
        <v>575.44257370991602</v>
      </c>
      <c r="R168" s="75">
        <f t="shared" si="31"/>
        <v>696.28551418899838</v>
      </c>
      <c r="S168" s="51"/>
      <c r="T168" s="48"/>
      <c r="U168" s="55"/>
      <c r="V168" s="20"/>
      <c r="W168" s="20"/>
      <c r="X168" s="20"/>
      <c r="Y168" s="20"/>
    </row>
    <row r="169" spans="1:25" customFormat="1" ht="15.75" customHeight="1" x14ac:dyDescent="0.25">
      <c r="A169" s="3" t="s">
        <v>306</v>
      </c>
      <c r="B169" s="3" t="s">
        <v>307</v>
      </c>
      <c r="C169" s="4">
        <v>44014</v>
      </c>
      <c r="D169" s="3" t="s">
        <v>391</v>
      </c>
      <c r="E169" s="3" t="s">
        <v>392</v>
      </c>
      <c r="F169" s="3" t="s">
        <v>2756</v>
      </c>
      <c r="G169" s="24">
        <v>923</v>
      </c>
      <c r="H169" s="25" t="s">
        <v>393</v>
      </c>
      <c r="I169" s="5">
        <v>1</v>
      </c>
      <c r="J169" s="5">
        <v>158.30231404958701</v>
      </c>
      <c r="K169" s="5">
        <f t="shared" si="33"/>
        <v>191.54580000000027</v>
      </c>
      <c r="L169" s="83">
        <f t="shared" si="30"/>
        <v>191.54580000000027</v>
      </c>
      <c r="M169" s="79"/>
      <c r="N169" s="79">
        <f t="shared" si="32"/>
        <v>181.96851000000024</v>
      </c>
      <c r="O169" s="58"/>
      <c r="P169" s="92">
        <f>+N169+N170+N171</f>
        <v>393.75153500000022</v>
      </c>
      <c r="Q169" s="7">
        <v>276.935651221488</v>
      </c>
      <c r="R169" s="75">
        <f t="shared" si="31"/>
        <v>335.09213797800049</v>
      </c>
      <c r="S169" s="51">
        <f>+R169+R170+R171</f>
        <v>725.52103292300126</v>
      </c>
      <c r="T169" s="48">
        <v>725.53</v>
      </c>
      <c r="U169" s="55">
        <f>+T169-P169</f>
        <v>331.77846499999976</v>
      </c>
      <c r="V169" s="20"/>
      <c r="W169" s="20"/>
      <c r="X169" s="20"/>
      <c r="Y169" s="20"/>
    </row>
    <row r="170" spans="1:25" customFormat="1" ht="15.75" customHeight="1" x14ac:dyDescent="0.25">
      <c r="A170" s="3" t="s">
        <v>250</v>
      </c>
      <c r="B170" s="3" t="s">
        <v>251</v>
      </c>
      <c r="C170" s="4">
        <v>44014</v>
      </c>
      <c r="D170" s="3" t="s">
        <v>391</v>
      </c>
      <c r="E170" s="3" t="s">
        <v>392</v>
      </c>
      <c r="F170" s="3" t="s">
        <v>2756</v>
      </c>
      <c r="G170" s="24"/>
      <c r="H170" s="25" t="s">
        <v>393</v>
      </c>
      <c r="I170" s="5">
        <v>1</v>
      </c>
      <c r="J170" s="5">
        <v>97.068595041322297</v>
      </c>
      <c r="K170" s="5">
        <f t="shared" si="33"/>
        <v>117.45299999999997</v>
      </c>
      <c r="L170" s="83">
        <f t="shared" si="30"/>
        <v>117.45299999999997</v>
      </c>
      <c r="M170" s="79"/>
      <c r="N170" s="79">
        <f t="shared" si="32"/>
        <v>111.58034999999997</v>
      </c>
      <c r="O170" s="58"/>
      <c r="P170" s="92"/>
      <c r="Q170" s="7">
        <v>169.78947438842999</v>
      </c>
      <c r="R170" s="75">
        <f t="shared" si="31"/>
        <v>205.4452640100003</v>
      </c>
      <c r="S170" s="51"/>
      <c r="T170" s="48"/>
      <c r="U170" s="55"/>
      <c r="V170" s="20"/>
      <c r="W170" s="20"/>
      <c r="X170" s="20"/>
      <c r="Y170" s="20"/>
    </row>
    <row r="171" spans="1:25" customFormat="1" ht="15.75" customHeight="1" x14ac:dyDescent="0.25">
      <c r="A171" s="3" t="s">
        <v>257</v>
      </c>
      <c r="B171" s="3" t="s">
        <v>258</v>
      </c>
      <c r="C171" s="4">
        <v>44014</v>
      </c>
      <c r="D171" s="3" t="s">
        <v>391</v>
      </c>
      <c r="E171" s="3" t="s">
        <v>392</v>
      </c>
      <c r="F171" s="3" t="s">
        <v>2756</v>
      </c>
      <c r="G171" s="24"/>
      <c r="H171" s="25" t="s">
        <v>393</v>
      </c>
      <c r="I171" s="5">
        <v>1</v>
      </c>
      <c r="J171" s="5">
        <v>87.170661157024796</v>
      </c>
      <c r="K171" s="5">
        <f t="shared" ref="K171" si="38">+J171*1.21</f>
        <v>105.4765</v>
      </c>
      <c r="L171" s="83">
        <f t="shared" si="30"/>
        <v>105.4765</v>
      </c>
      <c r="M171" s="79"/>
      <c r="N171" s="79">
        <f t="shared" si="32"/>
        <v>100.202675</v>
      </c>
      <c r="O171" s="58"/>
      <c r="P171" s="92"/>
      <c r="Q171" s="7">
        <v>152.879033830579</v>
      </c>
      <c r="R171" s="75">
        <f t="shared" si="31"/>
        <v>184.98363093500058</v>
      </c>
      <c r="S171" s="51"/>
      <c r="T171" s="48"/>
      <c r="U171" s="55"/>
      <c r="V171" s="20"/>
      <c r="W171" s="20"/>
      <c r="X171" s="20"/>
      <c r="Y171" s="20"/>
    </row>
    <row r="172" spans="1:25" customFormat="1" ht="15.75" customHeight="1" x14ac:dyDescent="0.25">
      <c r="A172" s="3" t="s">
        <v>394</v>
      </c>
      <c r="B172" s="3" t="s">
        <v>395</v>
      </c>
      <c r="C172" s="4">
        <v>44014</v>
      </c>
      <c r="D172" s="3" t="s">
        <v>396</v>
      </c>
      <c r="E172" s="3" t="s">
        <v>397</v>
      </c>
      <c r="F172" s="3" t="s">
        <v>2757</v>
      </c>
      <c r="G172" s="24">
        <v>924</v>
      </c>
      <c r="H172" s="25" t="s">
        <v>398</v>
      </c>
      <c r="I172" s="5">
        <v>1</v>
      </c>
      <c r="J172" s="5">
        <v>2266.0158677685999</v>
      </c>
      <c r="K172" s="5">
        <v>1366.09</v>
      </c>
      <c r="L172" s="83">
        <f t="shared" si="30"/>
        <v>1366.09</v>
      </c>
      <c r="M172" s="79"/>
      <c r="N172" s="79">
        <f t="shared" si="32"/>
        <v>1297.7855</v>
      </c>
      <c r="O172" s="58"/>
      <c r="P172" s="92">
        <f>+N172</f>
        <v>1297.7855</v>
      </c>
      <c r="Q172" s="7">
        <v>3399.0011414942201</v>
      </c>
      <c r="R172" s="75">
        <f t="shared" si="31"/>
        <v>4112.791381208006</v>
      </c>
      <c r="S172" s="52">
        <f>+R172</f>
        <v>4112.791381208006</v>
      </c>
      <c r="T172" s="49">
        <v>5522.79</v>
      </c>
      <c r="U172" s="55">
        <f t="shared" ref="U172:U177" si="39">+T172-P172</f>
        <v>4225.0045</v>
      </c>
      <c r="V172" s="20"/>
      <c r="W172" s="20"/>
      <c r="X172" s="20"/>
      <c r="Y172" s="20"/>
    </row>
    <row r="173" spans="1:25" customFormat="1" ht="15.75" customHeight="1" x14ac:dyDescent="0.25">
      <c r="A173" s="3" t="s">
        <v>399</v>
      </c>
      <c r="B173" s="3" t="s">
        <v>400</v>
      </c>
      <c r="C173" s="4">
        <v>44014</v>
      </c>
      <c r="D173" s="3" t="s">
        <v>401</v>
      </c>
      <c r="E173" s="3" t="s">
        <v>402</v>
      </c>
      <c r="F173" s="3" t="s">
        <v>2758</v>
      </c>
      <c r="G173" s="24">
        <v>925</v>
      </c>
      <c r="H173" s="25" t="s">
        <v>403</v>
      </c>
      <c r="I173" s="5">
        <v>1</v>
      </c>
      <c r="J173" s="5">
        <v>337.84710743801702</v>
      </c>
      <c r="K173" s="5">
        <f t="shared" ref="K173:K179" si="40">+J173*1.21</f>
        <v>408.79500000000058</v>
      </c>
      <c r="L173" s="83">
        <f t="shared" si="30"/>
        <v>408.79500000000058</v>
      </c>
      <c r="M173" s="79"/>
      <c r="N173" s="79">
        <f t="shared" si="32"/>
        <v>388.35525000000052</v>
      </c>
      <c r="O173" s="58"/>
      <c r="P173" s="92">
        <f>+N173</f>
        <v>388.35525000000052</v>
      </c>
      <c r="Q173" s="7">
        <v>591.05000057851305</v>
      </c>
      <c r="R173" s="75">
        <f t="shared" si="31"/>
        <v>715.17050070000073</v>
      </c>
      <c r="S173" s="51">
        <f>+R173</f>
        <v>715.17050070000073</v>
      </c>
      <c r="T173" s="48">
        <v>715.18</v>
      </c>
      <c r="U173" s="55">
        <f t="shared" si="39"/>
        <v>326.82474999999943</v>
      </c>
      <c r="V173" s="20"/>
      <c r="W173" s="20"/>
      <c r="X173" s="20"/>
      <c r="Y173" s="20"/>
    </row>
    <row r="174" spans="1:25" customFormat="1" ht="15.75" customHeight="1" x14ac:dyDescent="0.25">
      <c r="A174" s="3" t="s">
        <v>404</v>
      </c>
      <c r="B174" s="3" t="s">
        <v>405</v>
      </c>
      <c r="C174" s="4">
        <v>44014</v>
      </c>
      <c r="D174" s="3" t="s">
        <v>406</v>
      </c>
      <c r="E174" s="3" t="s">
        <v>407</v>
      </c>
      <c r="F174" s="3" t="s">
        <v>2759</v>
      </c>
      <c r="G174" s="24">
        <v>926</v>
      </c>
      <c r="H174" s="25" t="s">
        <v>408</v>
      </c>
      <c r="I174" s="5">
        <v>1</v>
      </c>
      <c r="J174" s="5">
        <v>328.43669421487601</v>
      </c>
      <c r="K174" s="5">
        <f t="shared" si="40"/>
        <v>397.40839999999997</v>
      </c>
      <c r="L174" s="83">
        <f t="shared" si="30"/>
        <v>397.40839999999997</v>
      </c>
      <c r="M174" s="79"/>
      <c r="N174" s="79">
        <f t="shared" si="32"/>
        <v>377.53797999999995</v>
      </c>
      <c r="O174" s="58"/>
      <c r="P174" s="92">
        <f>+N174</f>
        <v>377.53797999999995</v>
      </c>
      <c r="Q174" s="7">
        <v>574.46862185123996</v>
      </c>
      <c r="R174" s="75">
        <f t="shared" si="31"/>
        <v>695.10703244000035</v>
      </c>
      <c r="S174" s="51">
        <f>+R174</f>
        <v>695.10703244000035</v>
      </c>
      <c r="T174" s="48">
        <v>695.11</v>
      </c>
      <c r="U174" s="55">
        <f t="shared" si="39"/>
        <v>317.57202000000007</v>
      </c>
      <c r="V174" s="20"/>
      <c r="W174" s="20"/>
      <c r="X174" s="20"/>
      <c r="Y174" s="20"/>
    </row>
    <row r="175" spans="1:25" customFormat="1" ht="15.75" customHeight="1" x14ac:dyDescent="0.25">
      <c r="A175" s="3" t="s">
        <v>79</v>
      </c>
      <c r="B175" s="3" t="s">
        <v>80</v>
      </c>
      <c r="C175" s="4">
        <v>44014</v>
      </c>
      <c r="D175" s="3" t="s">
        <v>409</v>
      </c>
      <c r="E175" s="3" t="s">
        <v>410</v>
      </c>
      <c r="F175" s="3" t="s">
        <v>2760</v>
      </c>
      <c r="G175" s="24">
        <v>927</v>
      </c>
      <c r="H175" s="25" t="s">
        <v>411</v>
      </c>
      <c r="I175" s="5">
        <v>1</v>
      </c>
      <c r="J175" s="5">
        <v>806.82363636363596</v>
      </c>
      <c r="K175" s="5">
        <f t="shared" si="40"/>
        <v>976.25659999999948</v>
      </c>
      <c r="L175" s="83">
        <f t="shared" si="30"/>
        <v>976.25659999999948</v>
      </c>
      <c r="M175" s="79">
        <f t="shared" ref="M175:M182" si="41">+L175*0.85</f>
        <v>829.81810999999959</v>
      </c>
      <c r="N175" s="79">
        <f t="shared" ref="N175:N182" si="42">+M175*0.95</f>
        <v>788.32720449999954</v>
      </c>
      <c r="O175" s="58"/>
      <c r="P175" s="92">
        <f>+N175</f>
        <v>788.32720449999954</v>
      </c>
      <c r="Q175" s="7">
        <v>1411.57022476364</v>
      </c>
      <c r="R175" s="75">
        <f t="shared" si="31"/>
        <v>1707.9999719640043</v>
      </c>
      <c r="S175" s="51">
        <f>+R175</f>
        <v>1707.9999719640043</v>
      </c>
      <c r="T175" s="48">
        <v>1708</v>
      </c>
      <c r="U175" s="55">
        <f t="shared" si="39"/>
        <v>919.67279550000046</v>
      </c>
      <c r="V175" s="20"/>
      <c r="W175" s="20"/>
      <c r="X175" s="20"/>
      <c r="Y175" s="20"/>
    </row>
    <row r="176" spans="1:25" customFormat="1" ht="15.75" customHeight="1" x14ac:dyDescent="0.25">
      <c r="A176" s="3" t="s">
        <v>27</v>
      </c>
      <c r="B176" s="3" t="s">
        <v>28</v>
      </c>
      <c r="C176" s="4">
        <v>44014</v>
      </c>
      <c r="D176" s="3" t="s">
        <v>412</v>
      </c>
      <c r="E176" s="3" t="s">
        <v>413</v>
      </c>
      <c r="F176" s="3" t="s">
        <v>2761</v>
      </c>
      <c r="G176" s="24">
        <v>928</v>
      </c>
      <c r="H176" s="25" t="s">
        <v>414</v>
      </c>
      <c r="I176" s="5">
        <v>1</v>
      </c>
      <c r="J176" s="5">
        <v>342.30173553718998</v>
      </c>
      <c r="K176" s="5">
        <f t="shared" si="40"/>
        <v>414.18509999999986</v>
      </c>
      <c r="L176" s="83">
        <f t="shared" si="30"/>
        <v>414.18509999999986</v>
      </c>
      <c r="M176" s="79">
        <f t="shared" si="41"/>
        <v>352.05733499999985</v>
      </c>
      <c r="N176" s="79">
        <f t="shared" si="42"/>
        <v>334.45446824999982</v>
      </c>
      <c r="O176" s="58"/>
      <c r="P176" s="92">
        <f>+N176</f>
        <v>334.45446824999982</v>
      </c>
      <c r="Q176" s="7">
        <v>597.51506351900798</v>
      </c>
      <c r="R176" s="75">
        <f t="shared" si="31"/>
        <v>722.99322685799962</v>
      </c>
      <c r="S176" s="51">
        <f>+R176</f>
        <v>722.99322685799962</v>
      </c>
      <c r="T176" s="48">
        <v>723</v>
      </c>
      <c r="U176" s="55">
        <f t="shared" si="39"/>
        <v>388.54553175000018</v>
      </c>
      <c r="V176" s="20"/>
      <c r="W176" s="20"/>
      <c r="X176" s="20"/>
      <c r="Y176" s="20"/>
    </row>
    <row r="177" spans="1:25" customFormat="1" ht="15.75" customHeight="1" x14ac:dyDescent="0.25">
      <c r="A177" s="3" t="s">
        <v>420</v>
      </c>
      <c r="B177" s="3" t="s">
        <v>421</v>
      </c>
      <c r="C177" s="4">
        <v>44014</v>
      </c>
      <c r="D177" s="3" t="s">
        <v>417</v>
      </c>
      <c r="E177" s="3" t="s">
        <v>418</v>
      </c>
      <c r="F177" s="3" t="s">
        <v>2762</v>
      </c>
      <c r="G177" s="24">
        <v>930</v>
      </c>
      <c r="H177" s="25" t="s">
        <v>419</v>
      </c>
      <c r="I177" s="5">
        <v>1</v>
      </c>
      <c r="J177" s="5">
        <v>294.801900826446</v>
      </c>
      <c r="K177" s="5">
        <f t="shared" si="40"/>
        <v>356.71029999999968</v>
      </c>
      <c r="L177" s="83">
        <f t="shared" si="30"/>
        <v>356.71029999999968</v>
      </c>
      <c r="M177" s="79">
        <f t="shared" si="41"/>
        <v>303.20375499999972</v>
      </c>
      <c r="N177" s="79">
        <f t="shared" si="42"/>
        <v>288.04356724999974</v>
      </c>
      <c r="O177" s="58"/>
      <c r="P177" s="92">
        <f>+N177+N178</f>
        <v>457.37615574999995</v>
      </c>
      <c r="Q177" s="7">
        <v>515.74413341983404</v>
      </c>
      <c r="R177" s="75">
        <f t="shared" si="31"/>
        <v>624.0504014379992</v>
      </c>
      <c r="S177" s="51">
        <f>+R177+R178</f>
        <v>990.90971654799955</v>
      </c>
      <c r="T177" s="48">
        <v>990.91</v>
      </c>
      <c r="U177" s="55">
        <f t="shared" si="39"/>
        <v>533.53384425000002</v>
      </c>
      <c r="V177" s="20"/>
      <c r="W177" s="20"/>
      <c r="X177" s="20"/>
      <c r="Y177" s="20"/>
    </row>
    <row r="178" spans="1:25" customFormat="1" ht="15.75" customHeight="1" x14ac:dyDescent="0.25">
      <c r="A178" s="3" t="s">
        <v>415</v>
      </c>
      <c r="B178" s="3" t="s">
        <v>416</v>
      </c>
      <c r="C178" s="4">
        <v>44014</v>
      </c>
      <c r="D178" s="3" t="s">
        <v>417</v>
      </c>
      <c r="E178" s="3" t="s">
        <v>418</v>
      </c>
      <c r="F178" s="3" t="s">
        <v>2762</v>
      </c>
      <c r="G178" s="24"/>
      <c r="H178" s="25" t="s">
        <v>419</v>
      </c>
      <c r="I178" s="5">
        <v>1</v>
      </c>
      <c r="J178" s="5">
        <v>173.305619834711</v>
      </c>
      <c r="K178" s="5">
        <f t="shared" si="40"/>
        <v>209.69980000000029</v>
      </c>
      <c r="L178" s="83">
        <f t="shared" si="30"/>
        <v>209.69980000000029</v>
      </c>
      <c r="M178" s="79">
        <f t="shared" si="41"/>
        <v>178.24483000000023</v>
      </c>
      <c r="N178" s="79">
        <f t="shared" si="42"/>
        <v>169.33258850000021</v>
      </c>
      <c r="O178" s="58"/>
      <c r="P178" s="92"/>
      <c r="Q178" s="7">
        <v>303.18951661983499</v>
      </c>
      <c r="R178" s="75">
        <f t="shared" si="31"/>
        <v>366.85931511000035</v>
      </c>
      <c r="S178" s="51"/>
      <c r="T178" s="48"/>
      <c r="U178" s="55"/>
      <c r="V178" s="20"/>
      <c r="W178" s="20"/>
      <c r="X178" s="20"/>
      <c r="Y178" s="20"/>
    </row>
    <row r="179" spans="1:25" customFormat="1" ht="15.75" customHeight="1" x14ac:dyDescent="0.25">
      <c r="A179" s="3" t="s">
        <v>27</v>
      </c>
      <c r="B179" s="3" t="s">
        <v>28</v>
      </c>
      <c r="C179" s="4">
        <v>44014</v>
      </c>
      <c r="D179" s="3" t="s">
        <v>422</v>
      </c>
      <c r="E179" s="3" t="s">
        <v>423</v>
      </c>
      <c r="F179" s="3" t="s">
        <v>2763</v>
      </c>
      <c r="G179" s="24">
        <v>931</v>
      </c>
      <c r="H179" s="25" t="s">
        <v>424</v>
      </c>
      <c r="I179" s="5">
        <v>1</v>
      </c>
      <c r="J179" s="5">
        <v>342.30173553718998</v>
      </c>
      <c r="K179" s="5">
        <f t="shared" si="40"/>
        <v>414.18509999999986</v>
      </c>
      <c r="L179" s="83">
        <f t="shared" si="30"/>
        <v>414.18509999999986</v>
      </c>
      <c r="M179" s="79">
        <f t="shared" si="41"/>
        <v>352.05733499999985</v>
      </c>
      <c r="N179" s="79">
        <f t="shared" si="42"/>
        <v>334.45446824999982</v>
      </c>
      <c r="O179" s="58"/>
      <c r="P179" s="92">
        <f>+N179+N180+N181</f>
        <v>1869.6675734999992</v>
      </c>
      <c r="Q179" s="7">
        <v>597.51506351900798</v>
      </c>
      <c r="R179" s="75">
        <f t="shared" si="31"/>
        <v>722.99322685799962</v>
      </c>
      <c r="S179" s="52">
        <f>+R179+R180+R181</f>
        <v>4037.3986666379947</v>
      </c>
      <c r="T179" s="49">
        <v>4693.42</v>
      </c>
      <c r="U179" s="55">
        <f>+T179-P179</f>
        <v>2823.7524265000011</v>
      </c>
      <c r="V179" s="20"/>
      <c r="W179" s="20"/>
      <c r="X179" s="20"/>
      <c r="Y179" s="20"/>
    </row>
    <row r="180" spans="1:25" customFormat="1" ht="15.75" customHeight="1" x14ac:dyDescent="0.25">
      <c r="A180" s="3" t="s">
        <v>803</v>
      </c>
      <c r="B180" s="3" t="s">
        <v>804</v>
      </c>
      <c r="C180" s="4">
        <v>44019</v>
      </c>
      <c r="D180" s="3" t="s">
        <v>828</v>
      </c>
      <c r="E180" s="3" t="s">
        <v>423</v>
      </c>
      <c r="F180" s="3" t="s">
        <v>2763</v>
      </c>
      <c r="G180" s="24"/>
      <c r="H180" s="25" t="s">
        <v>424</v>
      </c>
      <c r="I180" s="5">
        <v>5</v>
      </c>
      <c r="J180" s="5">
        <v>284.54000000000002</v>
      </c>
      <c r="K180" s="5">
        <f>+J180*1.21</f>
        <v>344.29340000000002</v>
      </c>
      <c r="L180" s="83">
        <f>+K180*I180</f>
        <v>1721.4670000000001</v>
      </c>
      <c r="M180" s="79">
        <f t="shared" si="41"/>
        <v>1463.24695</v>
      </c>
      <c r="N180" s="79">
        <f t="shared" si="42"/>
        <v>1390.0846024999998</v>
      </c>
      <c r="O180" s="58"/>
      <c r="P180" s="92"/>
      <c r="Q180" s="7">
        <v>2479.3333059504098</v>
      </c>
      <c r="R180" s="75">
        <f t="shared" si="31"/>
        <v>2999.9933001999957</v>
      </c>
      <c r="S180" s="51"/>
      <c r="T180" s="48"/>
      <c r="U180" s="55"/>
      <c r="V180" s="20"/>
      <c r="W180" s="20"/>
      <c r="X180" s="20"/>
      <c r="Y180" s="20"/>
    </row>
    <row r="181" spans="1:25" customFormat="1" ht="15.75" customHeight="1" x14ac:dyDescent="0.25">
      <c r="A181" s="3" t="s">
        <v>427</v>
      </c>
      <c r="B181" s="3" t="s">
        <v>428</v>
      </c>
      <c r="C181" s="4">
        <v>44014</v>
      </c>
      <c r="D181" s="3" t="s">
        <v>422</v>
      </c>
      <c r="E181" s="3" t="s">
        <v>423</v>
      </c>
      <c r="F181" s="3" t="s">
        <v>2763</v>
      </c>
      <c r="G181" s="24"/>
      <c r="H181" s="25" t="s">
        <v>424</v>
      </c>
      <c r="I181" s="5">
        <v>1</v>
      </c>
      <c r="J181" s="5">
        <v>148.53363636363599</v>
      </c>
      <c r="K181" s="5">
        <f t="shared" ref="K181:K212" si="43">+J181*1.21</f>
        <v>179.72569999999953</v>
      </c>
      <c r="L181" s="83">
        <f t="shared" si="30"/>
        <v>179.72569999999953</v>
      </c>
      <c r="M181" s="79">
        <f t="shared" si="41"/>
        <v>152.76684499999959</v>
      </c>
      <c r="N181" s="79">
        <f t="shared" si="42"/>
        <v>145.1285027499996</v>
      </c>
      <c r="O181" s="58"/>
      <c r="P181" s="92"/>
      <c r="Q181" s="7">
        <v>259.84474345454498</v>
      </c>
      <c r="R181" s="75">
        <f t="shared" si="31"/>
        <v>314.4121395799994</v>
      </c>
      <c r="S181" s="51"/>
      <c r="T181" s="48"/>
      <c r="U181" s="55"/>
      <c r="V181" s="20"/>
      <c r="W181" s="20"/>
      <c r="X181" s="20"/>
      <c r="Y181" s="20"/>
    </row>
    <row r="182" spans="1:25" customFormat="1" ht="15.75" customHeight="1" x14ac:dyDescent="0.25">
      <c r="A182" s="3" t="s">
        <v>153</v>
      </c>
      <c r="B182" s="3" t="s">
        <v>154</v>
      </c>
      <c r="C182" s="4">
        <v>44014</v>
      </c>
      <c r="D182" s="3" t="s">
        <v>429</v>
      </c>
      <c r="E182" s="3" t="s">
        <v>430</v>
      </c>
      <c r="F182" s="3" t="s">
        <v>2765</v>
      </c>
      <c r="G182" s="24">
        <v>933</v>
      </c>
      <c r="H182" s="25" t="s">
        <v>431</v>
      </c>
      <c r="I182" s="5">
        <v>1</v>
      </c>
      <c r="J182" s="5">
        <v>130.33471074380199</v>
      </c>
      <c r="K182" s="5">
        <f t="shared" si="43"/>
        <v>157.70500000000041</v>
      </c>
      <c r="L182" s="83">
        <f t="shared" si="30"/>
        <v>157.70500000000041</v>
      </c>
      <c r="M182" s="79">
        <f t="shared" si="41"/>
        <v>134.04925000000034</v>
      </c>
      <c r="N182" s="79">
        <f t="shared" si="42"/>
        <v>127.34678750000032</v>
      </c>
      <c r="O182" s="58"/>
      <c r="P182" s="92">
        <f>+N182+N183+N184+N185+N186</f>
        <v>752.99566900000036</v>
      </c>
      <c r="Q182" s="7">
        <v>228.106597355373</v>
      </c>
      <c r="R182" s="75">
        <f t="shared" si="31"/>
        <v>276.00898280000132</v>
      </c>
      <c r="S182" s="51">
        <f>+R182+R183+R184+R185+R186</f>
        <v>1491.6284301750018</v>
      </c>
      <c r="T182" s="48">
        <v>1491.61</v>
      </c>
      <c r="U182" s="55">
        <f>+T182-P182</f>
        <v>738.61433099999954</v>
      </c>
      <c r="V182" s="20"/>
      <c r="W182" s="20"/>
      <c r="X182" s="20"/>
      <c r="Y182" s="20"/>
    </row>
    <row r="183" spans="1:25" customFormat="1" ht="15.75" customHeight="1" x14ac:dyDescent="0.25">
      <c r="A183" s="3" t="s">
        <v>298</v>
      </c>
      <c r="B183" s="3" t="s">
        <v>299</v>
      </c>
      <c r="C183" s="4">
        <v>44014</v>
      </c>
      <c r="D183" s="3" t="s">
        <v>429</v>
      </c>
      <c r="E183" s="3" t="s">
        <v>430</v>
      </c>
      <c r="F183" s="3" t="s">
        <v>2765</v>
      </c>
      <c r="G183" s="24"/>
      <c r="H183" s="25" t="s">
        <v>431</v>
      </c>
      <c r="I183" s="5">
        <v>1</v>
      </c>
      <c r="J183" s="5">
        <v>306.28190082644602</v>
      </c>
      <c r="K183" s="5">
        <f t="shared" si="43"/>
        <v>370.60109999999969</v>
      </c>
      <c r="L183" s="83">
        <f t="shared" si="30"/>
        <v>370.60109999999969</v>
      </c>
      <c r="M183" s="79"/>
      <c r="N183" s="79">
        <f t="shared" si="32"/>
        <v>352.07104499999969</v>
      </c>
      <c r="O183" s="58"/>
      <c r="P183" s="92"/>
      <c r="Q183" s="7">
        <v>535.82793421983399</v>
      </c>
      <c r="R183" s="75">
        <f t="shared" si="31"/>
        <v>648.35180040599914</v>
      </c>
      <c r="S183" s="51"/>
      <c r="T183" s="48"/>
      <c r="U183" s="55"/>
      <c r="V183" s="20"/>
      <c r="W183" s="20"/>
      <c r="X183" s="20"/>
      <c r="Y183" s="20"/>
    </row>
    <row r="184" spans="1:25" customFormat="1" ht="15.75" customHeight="1" x14ac:dyDescent="0.25">
      <c r="A184" s="3" t="s">
        <v>92</v>
      </c>
      <c r="B184" s="3" t="s">
        <v>93</v>
      </c>
      <c r="C184" s="4">
        <v>44014</v>
      </c>
      <c r="D184" s="3" t="s">
        <v>429</v>
      </c>
      <c r="E184" s="3" t="s">
        <v>430</v>
      </c>
      <c r="F184" s="3" t="s">
        <v>2765</v>
      </c>
      <c r="G184" s="24"/>
      <c r="H184" s="25" t="s">
        <v>431</v>
      </c>
      <c r="I184" s="5">
        <v>1</v>
      </c>
      <c r="J184" s="5">
        <v>68.289338842975198</v>
      </c>
      <c r="K184" s="5">
        <f t="shared" si="43"/>
        <v>82.630099999999985</v>
      </c>
      <c r="L184" s="83">
        <f t="shared" si="30"/>
        <v>82.630099999999985</v>
      </c>
      <c r="M184" s="79"/>
      <c r="N184" s="79">
        <f t="shared" si="32"/>
        <v>78.49859499999998</v>
      </c>
      <c r="O184" s="58"/>
      <c r="P184" s="92"/>
      <c r="Q184" s="7">
        <v>119.471515412397</v>
      </c>
      <c r="R184" s="75">
        <f t="shared" si="31"/>
        <v>144.56053364900035</v>
      </c>
      <c r="S184" s="51"/>
      <c r="T184" s="48"/>
      <c r="U184" s="55"/>
      <c r="V184" s="20"/>
      <c r="W184" s="20"/>
      <c r="X184" s="20"/>
      <c r="Y184" s="20"/>
    </row>
    <row r="185" spans="1:25" customFormat="1" ht="15.75" customHeight="1" x14ac:dyDescent="0.25">
      <c r="A185" s="3" t="s">
        <v>147</v>
      </c>
      <c r="B185" s="3" t="s">
        <v>148</v>
      </c>
      <c r="C185" s="4">
        <v>44014</v>
      </c>
      <c r="D185" s="3" t="s">
        <v>429</v>
      </c>
      <c r="E185" s="3" t="s">
        <v>430</v>
      </c>
      <c r="F185" s="3" t="s">
        <v>2765</v>
      </c>
      <c r="G185" s="24"/>
      <c r="H185" s="25" t="s">
        <v>431</v>
      </c>
      <c r="I185" s="5">
        <v>1</v>
      </c>
      <c r="J185" s="5">
        <v>133.117933884298</v>
      </c>
      <c r="K185" s="5">
        <f t="shared" si="43"/>
        <v>161.07270000000057</v>
      </c>
      <c r="L185" s="83">
        <f t="shared" si="30"/>
        <v>161.07270000000057</v>
      </c>
      <c r="M185" s="79">
        <f>+L185*0.85</f>
        <v>136.91179500000047</v>
      </c>
      <c r="N185" s="79">
        <f t="shared" ref="N185:N188" si="44">+M185*0.95</f>
        <v>130.06620525000045</v>
      </c>
      <c r="O185" s="58"/>
      <c r="P185" s="92"/>
      <c r="Q185" s="7">
        <v>232.89648122727399</v>
      </c>
      <c r="R185" s="75">
        <f t="shared" si="31"/>
        <v>281.80474228500151</v>
      </c>
      <c r="S185" s="51"/>
      <c r="T185" s="48"/>
      <c r="U185" s="55"/>
      <c r="V185" s="20"/>
      <c r="W185" s="20"/>
      <c r="X185" s="20"/>
      <c r="Y185" s="20"/>
    </row>
    <row r="186" spans="1:25" customFormat="1" ht="15.75" customHeight="1" x14ac:dyDescent="0.25">
      <c r="A186" s="3" t="s">
        <v>48</v>
      </c>
      <c r="B186" s="3" t="s">
        <v>49</v>
      </c>
      <c r="C186" s="4">
        <v>44014</v>
      </c>
      <c r="D186" s="3" t="s">
        <v>429</v>
      </c>
      <c r="E186" s="3" t="s">
        <v>430</v>
      </c>
      <c r="F186" s="3" t="s">
        <v>2765</v>
      </c>
      <c r="G186" s="24"/>
      <c r="H186" s="25" t="s">
        <v>431</v>
      </c>
      <c r="I186" s="5">
        <v>1</v>
      </c>
      <c r="J186" s="5">
        <v>66.538429752066094</v>
      </c>
      <c r="K186" s="5">
        <f t="shared" si="43"/>
        <v>80.51149999999997</v>
      </c>
      <c r="L186" s="83">
        <f t="shared" si="30"/>
        <v>80.51149999999997</v>
      </c>
      <c r="M186" s="79">
        <f>+L186*0.85</f>
        <v>68.434774999999973</v>
      </c>
      <c r="N186" s="79">
        <f t="shared" si="44"/>
        <v>65.013036249999971</v>
      </c>
      <c r="O186" s="58"/>
      <c r="P186" s="92"/>
      <c r="Q186" s="7">
        <v>116.44824052479299</v>
      </c>
      <c r="R186" s="75">
        <f t="shared" si="31"/>
        <v>140.9023710349995</v>
      </c>
      <c r="S186" s="51"/>
      <c r="T186" s="48"/>
      <c r="U186" s="55"/>
      <c r="V186" s="20"/>
      <c r="W186" s="20"/>
      <c r="X186" s="20"/>
      <c r="Y186" s="20"/>
    </row>
    <row r="187" spans="1:25" customFormat="1" ht="15.75" customHeight="1" x14ac:dyDescent="0.25">
      <c r="A187" s="3" t="s">
        <v>439</v>
      </c>
      <c r="B187" s="3" t="s">
        <v>440</v>
      </c>
      <c r="C187" s="4">
        <v>44014</v>
      </c>
      <c r="D187" s="3" t="s">
        <v>434</v>
      </c>
      <c r="E187" s="3" t="s">
        <v>435</v>
      </c>
      <c r="F187" s="3" t="s">
        <v>2766</v>
      </c>
      <c r="G187" s="24">
        <v>934</v>
      </c>
      <c r="H187" s="25" t="s">
        <v>436</v>
      </c>
      <c r="I187" s="5">
        <v>1</v>
      </c>
      <c r="J187" s="5">
        <v>253.064876033058</v>
      </c>
      <c r="K187" s="5">
        <f t="shared" si="43"/>
        <v>306.20850000000019</v>
      </c>
      <c r="L187" s="83">
        <f t="shared" si="30"/>
        <v>306.20850000000019</v>
      </c>
      <c r="M187" s="79">
        <f>+L187*0.85</f>
        <v>260.27722500000016</v>
      </c>
      <c r="N187" s="79">
        <f t="shared" si="44"/>
        <v>247.26336375000014</v>
      </c>
      <c r="O187" s="58"/>
      <c r="P187" s="92">
        <f>+N187+N188+N189+N190</f>
        <v>1249.02405675</v>
      </c>
      <c r="Q187" s="7">
        <v>442.72434737603299</v>
      </c>
      <c r="R187" s="75">
        <f t="shared" si="31"/>
        <v>535.69646032499986</v>
      </c>
      <c r="S187" s="51">
        <f>+R187+R188+R189+R190</f>
        <v>2819.450478458999</v>
      </c>
      <c r="T187" s="48">
        <v>2819.46</v>
      </c>
      <c r="U187" s="55">
        <f>+T187-P187</f>
        <v>1570.43594325</v>
      </c>
      <c r="V187" s="20"/>
      <c r="W187" s="20"/>
      <c r="X187" s="20"/>
      <c r="Y187" s="20"/>
    </row>
    <row r="188" spans="1:25" customFormat="1" ht="15.75" customHeight="1" x14ac:dyDescent="0.25">
      <c r="A188" s="3" t="s">
        <v>432</v>
      </c>
      <c r="B188" s="3" t="s">
        <v>433</v>
      </c>
      <c r="C188" s="4">
        <v>44014</v>
      </c>
      <c r="D188" s="3" t="s">
        <v>434</v>
      </c>
      <c r="E188" s="3" t="s">
        <v>435</v>
      </c>
      <c r="F188" s="3" t="s">
        <v>2766</v>
      </c>
      <c r="G188" s="24"/>
      <c r="H188" s="25" t="s">
        <v>436</v>
      </c>
      <c r="I188" s="5">
        <v>1</v>
      </c>
      <c r="J188" s="5">
        <v>660.18702479338799</v>
      </c>
      <c r="K188" s="5">
        <f t="shared" si="43"/>
        <v>798.82629999999949</v>
      </c>
      <c r="L188" s="83">
        <f t="shared" si="30"/>
        <v>798.82629999999949</v>
      </c>
      <c r="M188" s="79">
        <f>+L188*0.85</f>
        <v>679.00235499999951</v>
      </c>
      <c r="N188" s="79">
        <f t="shared" si="44"/>
        <v>645.05223724999951</v>
      </c>
      <c r="O188" s="58"/>
      <c r="P188" s="92"/>
      <c r="Q188" s="7">
        <v>1268.3711176438001</v>
      </c>
      <c r="R188" s="75">
        <f t="shared" si="31"/>
        <v>1534.729052348998</v>
      </c>
      <c r="S188" s="51"/>
      <c r="T188" s="48"/>
      <c r="U188" s="55"/>
      <c r="V188" s="20"/>
      <c r="W188" s="20"/>
      <c r="X188" s="20"/>
      <c r="Y188" s="20"/>
    </row>
    <row r="189" spans="1:25" customFormat="1" ht="15.75" customHeight="1" x14ac:dyDescent="0.25">
      <c r="A189" s="3" t="s">
        <v>126</v>
      </c>
      <c r="B189" s="3" t="s">
        <v>127</v>
      </c>
      <c r="C189" s="4">
        <v>44014</v>
      </c>
      <c r="D189" s="3" t="s">
        <v>434</v>
      </c>
      <c r="E189" s="3" t="s">
        <v>435</v>
      </c>
      <c r="F189" s="3" t="s">
        <v>2766</v>
      </c>
      <c r="G189" s="24"/>
      <c r="H189" s="25" t="s">
        <v>436</v>
      </c>
      <c r="I189" s="5">
        <v>1</v>
      </c>
      <c r="J189" s="5">
        <v>63.696694214875997</v>
      </c>
      <c r="K189" s="5">
        <f t="shared" si="43"/>
        <v>77.072999999999951</v>
      </c>
      <c r="L189" s="83">
        <f t="shared" si="30"/>
        <v>77.072999999999951</v>
      </c>
      <c r="M189" s="79"/>
      <c r="N189" s="79">
        <f t="shared" si="32"/>
        <v>73.219349999999949</v>
      </c>
      <c r="O189" s="58"/>
      <c r="P189" s="92"/>
      <c r="Q189" s="7">
        <v>111.442462264463</v>
      </c>
      <c r="R189" s="75">
        <f t="shared" si="31"/>
        <v>134.84537934000022</v>
      </c>
      <c r="S189" s="51"/>
      <c r="T189" s="48"/>
      <c r="U189" s="55"/>
      <c r="V189" s="20"/>
      <c r="W189" s="20"/>
      <c r="X189" s="20"/>
      <c r="Y189" s="20"/>
    </row>
    <row r="190" spans="1:25" customFormat="1" ht="15.75" customHeight="1" x14ac:dyDescent="0.25">
      <c r="A190" s="3" t="s">
        <v>437</v>
      </c>
      <c r="B190" s="3" t="s">
        <v>438</v>
      </c>
      <c r="C190" s="4">
        <v>44014</v>
      </c>
      <c r="D190" s="3" t="s">
        <v>434</v>
      </c>
      <c r="E190" s="3" t="s">
        <v>435</v>
      </c>
      <c r="F190" s="3" t="s">
        <v>2766</v>
      </c>
      <c r="G190" s="24"/>
      <c r="H190" s="25" t="s">
        <v>436</v>
      </c>
      <c r="I190" s="5">
        <v>1</v>
      </c>
      <c r="J190" s="5">
        <v>290.14057851239698</v>
      </c>
      <c r="K190" s="5">
        <f t="shared" si="43"/>
        <v>351.07010000000037</v>
      </c>
      <c r="L190" s="83">
        <f t="shared" si="30"/>
        <v>351.07010000000037</v>
      </c>
      <c r="M190" s="79">
        <f>+L190*0.85</f>
        <v>298.40958500000028</v>
      </c>
      <c r="N190" s="79">
        <f t="shared" ref="N190:N192" si="45">+M190*0.95</f>
        <v>283.48910575000025</v>
      </c>
      <c r="O190" s="58"/>
      <c r="P190" s="92"/>
      <c r="Q190" s="7">
        <v>507.58643507851298</v>
      </c>
      <c r="R190" s="75">
        <f t="shared" si="31"/>
        <v>614.17958644500072</v>
      </c>
      <c r="S190" s="51"/>
      <c r="T190" s="48"/>
      <c r="U190" s="55"/>
      <c r="V190" s="20"/>
      <c r="W190" s="20"/>
      <c r="X190" s="20"/>
      <c r="Y190" s="20"/>
    </row>
    <row r="191" spans="1:25" customFormat="1" ht="15.75" customHeight="1" x14ac:dyDescent="0.25">
      <c r="A191" s="3" t="s">
        <v>441</v>
      </c>
      <c r="B191" s="3" t="s">
        <v>442</v>
      </c>
      <c r="C191" s="4">
        <v>44014</v>
      </c>
      <c r="D191" s="3" t="s">
        <v>443</v>
      </c>
      <c r="E191" s="3" t="s">
        <v>444</v>
      </c>
      <c r="F191" s="3" t="s">
        <v>2767</v>
      </c>
      <c r="G191" s="24">
        <v>937</v>
      </c>
      <c r="H191" s="25" t="s">
        <v>445</v>
      </c>
      <c r="I191" s="5">
        <v>1</v>
      </c>
      <c r="J191" s="5">
        <v>412.61280991735498</v>
      </c>
      <c r="K191" s="5">
        <f t="shared" si="43"/>
        <v>499.2614999999995</v>
      </c>
      <c r="L191" s="83">
        <f t="shared" si="30"/>
        <v>499.2614999999995</v>
      </c>
      <c r="M191" s="79">
        <f>+L191*0.85</f>
        <v>424.37227499999955</v>
      </c>
      <c r="N191" s="79">
        <f t="shared" si="45"/>
        <v>403.15366124999957</v>
      </c>
      <c r="O191" s="58"/>
      <c r="P191" s="92">
        <f>+N191</f>
        <v>403.15366124999957</v>
      </c>
      <c r="Q191" s="7">
        <v>721.85373256611501</v>
      </c>
      <c r="R191" s="75">
        <f t="shared" si="31"/>
        <v>873.44301640499918</v>
      </c>
      <c r="S191" s="51">
        <f>+R191</f>
        <v>873.44301640499918</v>
      </c>
      <c r="T191" s="48">
        <v>873.44</v>
      </c>
      <c r="U191" s="55">
        <f>+T191-P191</f>
        <v>470.28633875000048</v>
      </c>
      <c r="V191" s="20"/>
      <c r="W191" s="20"/>
      <c r="X191" s="20"/>
      <c r="Y191" s="20"/>
    </row>
    <row r="192" spans="1:25" customFormat="1" ht="15.75" customHeight="1" x14ac:dyDescent="0.25">
      <c r="A192" s="3" t="s">
        <v>79</v>
      </c>
      <c r="B192" s="3" t="s">
        <v>80</v>
      </c>
      <c r="C192" s="4">
        <v>44014</v>
      </c>
      <c r="D192" s="3" t="s">
        <v>446</v>
      </c>
      <c r="E192" s="3" t="s">
        <v>447</v>
      </c>
      <c r="F192" s="3" t="s">
        <v>2768</v>
      </c>
      <c r="G192" s="24">
        <v>938</v>
      </c>
      <c r="H192" s="25" t="s">
        <v>448</v>
      </c>
      <c r="I192" s="5">
        <v>1</v>
      </c>
      <c r="J192" s="5">
        <v>806.82363636363596</v>
      </c>
      <c r="K192" s="5">
        <f t="shared" si="43"/>
        <v>976.25659999999948</v>
      </c>
      <c r="L192" s="83">
        <f t="shared" si="30"/>
        <v>976.25659999999948</v>
      </c>
      <c r="M192" s="79">
        <f>+L192*0.85</f>
        <v>829.81810999999959</v>
      </c>
      <c r="N192" s="79">
        <f t="shared" si="45"/>
        <v>788.32720449999954</v>
      </c>
      <c r="O192" s="58"/>
      <c r="P192" s="92">
        <f>+N192</f>
        <v>788.32720449999954</v>
      </c>
      <c r="Q192" s="7">
        <v>1411.57022476364</v>
      </c>
      <c r="R192" s="75">
        <f t="shared" si="31"/>
        <v>1707.9999719640043</v>
      </c>
      <c r="S192" s="51">
        <f>+R192</f>
        <v>1707.9999719640043</v>
      </c>
      <c r="T192" s="48">
        <v>1708</v>
      </c>
      <c r="U192" s="55">
        <f>+T192-P192</f>
        <v>919.67279550000046</v>
      </c>
      <c r="V192" s="20"/>
      <c r="W192" s="20"/>
      <c r="X192" s="20"/>
      <c r="Y192" s="20"/>
    </row>
    <row r="193" spans="1:25" customFormat="1" ht="15.75" customHeight="1" x14ac:dyDescent="0.25">
      <c r="A193" s="3" t="s">
        <v>113</v>
      </c>
      <c r="B193" s="3" t="s">
        <v>114</v>
      </c>
      <c r="C193" s="4">
        <v>44014</v>
      </c>
      <c r="D193" s="3" t="s">
        <v>449</v>
      </c>
      <c r="E193" s="3" t="s">
        <v>450</v>
      </c>
      <c r="F193" s="3" t="s">
        <v>2770</v>
      </c>
      <c r="G193" s="24">
        <v>940</v>
      </c>
      <c r="H193" s="25" t="s">
        <v>451</v>
      </c>
      <c r="I193" s="5">
        <v>1</v>
      </c>
      <c r="J193" s="5">
        <v>1077.2109917355399</v>
      </c>
      <c r="K193" s="5">
        <f t="shared" si="43"/>
        <v>1303.4253000000033</v>
      </c>
      <c r="L193" s="83">
        <f t="shared" si="30"/>
        <v>1303.4253000000033</v>
      </c>
      <c r="M193" s="79"/>
      <c r="N193" s="79">
        <f t="shared" si="32"/>
        <v>1238.2540350000031</v>
      </c>
      <c r="O193" s="58"/>
      <c r="P193" s="92">
        <f>+N193</f>
        <v>1238.2540350000031</v>
      </c>
      <c r="Q193" s="7">
        <v>1616.1073345710799</v>
      </c>
      <c r="R193" s="75">
        <f t="shared" si="31"/>
        <v>1955.4898748310068</v>
      </c>
      <c r="S193" s="51">
        <f>+R193</f>
        <v>1955.4898748310068</v>
      </c>
      <c r="T193" s="48">
        <v>1955.5</v>
      </c>
      <c r="U193" s="55">
        <f>+T193-P193</f>
        <v>717.24596499999689</v>
      </c>
      <c r="V193" s="20"/>
      <c r="W193" s="20"/>
      <c r="X193" s="20"/>
      <c r="Y193" s="20"/>
    </row>
    <row r="194" spans="1:25" customFormat="1" ht="15.75" customHeight="1" x14ac:dyDescent="0.25">
      <c r="A194" s="27" t="s">
        <v>463</v>
      </c>
      <c r="B194" s="27" t="s">
        <v>464</v>
      </c>
      <c r="C194" s="11">
        <v>44014</v>
      </c>
      <c r="D194" s="10" t="s">
        <v>454</v>
      </c>
      <c r="E194" s="10" t="s">
        <v>455</v>
      </c>
      <c r="F194" s="3" t="s">
        <v>2771</v>
      </c>
      <c r="G194" s="24">
        <v>942</v>
      </c>
      <c r="H194" s="27" t="s">
        <v>456</v>
      </c>
      <c r="I194" s="5">
        <v>2</v>
      </c>
      <c r="J194" s="12">
        <v>172.94</v>
      </c>
      <c r="K194" s="5">
        <f t="shared" si="43"/>
        <v>209.25739999999999</v>
      </c>
      <c r="L194" s="83">
        <v>172.94</v>
      </c>
      <c r="M194" s="79"/>
      <c r="N194" s="79">
        <f t="shared" ref="N194:N255" si="46">+L194*0.95</f>
        <v>164.29299999999998</v>
      </c>
      <c r="O194" s="58"/>
      <c r="P194" s="92">
        <f>+N194+N195+N196+N197+N198+N199</f>
        <v>651.13748124999961</v>
      </c>
      <c r="Q194" s="7">
        <v>908.24418146776702</v>
      </c>
      <c r="R194" s="75">
        <f t="shared" ref="R194:R257" si="47">+Q194*1.21</f>
        <v>1098.975459575998</v>
      </c>
      <c r="S194" s="51">
        <f>+R194+R195+R196+R197+R198+R199</f>
        <v>2087.1153610009974</v>
      </c>
      <c r="T194" s="48">
        <v>2087.11</v>
      </c>
      <c r="U194" s="55">
        <f>+T194-P194</f>
        <v>1435.9725187500005</v>
      </c>
      <c r="V194" s="20"/>
      <c r="W194" s="20"/>
      <c r="X194" s="20"/>
      <c r="Y194" s="20"/>
    </row>
    <row r="195" spans="1:25" customFormat="1" ht="15.75" customHeight="1" x14ac:dyDescent="0.25">
      <c r="A195" s="3" t="s">
        <v>452</v>
      </c>
      <c r="B195" s="3" t="s">
        <v>453</v>
      </c>
      <c r="C195" s="4">
        <v>44014</v>
      </c>
      <c r="D195" s="3" t="s">
        <v>454</v>
      </c>
      <c r="E195" s="3" t="s">
        <v>455</v>
      </c>
      <c r="F195" s="3" t="s">
        <v>2771</v>
      </c>
      <c r="G195" s="24"/>
      <c r="H195" s="25" t="s">
        <v>456</v>
      </c>
      <c r="I195" s="5">
        <v>1</v>
      </c>
      <c r="J195" s="5">
        <v>87.170661157024796</v>
      </c>
      <c r="K195" s="5">
        <f t="shared" si="43"/>
        <v>105.4765</v>
      </c>
      <c r="L195" s="83">
        <f t="shared" ref="L195:L257" si="48">+K195*I195</f>
        <v>105.4765</v>
      </c>
      <c r="M195" s="79"/>
      <c r="N195" s="79">
        <f t="shared" si="46"/>
        <v>100.202675</v>
      </c>
      <c r="O195" s="58"/>
      <c r="P195" s="92"/>
      <c r="Q195" s="7">
        <v>152.879033830579</v>
      </c>
      <c r="R195" s="75">
        <f t="shared" si="47"/>
        <v>184.98363093500058</v>
      </c>
      <c r="S195" s="51"/>
      <c r="T195" s="48"/>
      <c r="U195" s="55"/>
      <c r="V195" s="20"/>
      <c r="W195" s="20"/>
      <c r="X195" s="20"/>
      <c r="Y195" s="20"/>
    </row>
    <row r="196" spans="1:25" customFormat="1" ht="15.75" customHeight="1" x14ac:dyDescent="0.25">
      <c r="A196" s="3" t="s">
        <v>457</v>
      </c>
      <c r="B196" s="3" t="s">
        <v>458</v>
      </c>
      <c r="C196" s="4">
        <v>44014</v>
      </c>
      <c r="D196" s="3" t="s">
        <v>454</v>
      </c>
      <c r="E196" s="3" t="s">
        <v>455</v>
      </c>
      <c r="F196" s="3" t="s">
        <v>2771</v>
      </c>
      <c r="G196" s="24"/>
      <c r="H196" s="25" t="s">
        <v>456</v>
      </c>
      <c r="I196" s="5">
        <v>1</v>
      </c>
      <c r="J196" s="5">
        <v>92.416694214876003</v>
      </c>
      <c r="K196" s="5">
        <f t="shared" si="43"/>
        <v>111.82419999999996</v>
      </c>
      <c r="L196" s="83">
        <f t="shared" si="48"/>
        <v>111.82419999999996</v>
      </c>
      <c r="M196" s="79"/>
      <c r="N196" s="79">
        <f t="shared" si="46"/>
        <v>106.23298999999996</v>
      </c>
      <c r="O196" s="58"/>
      <c r="P196" s="92"/>
      <c r="Q196" s="7">
        <v>161.69224819834699</v>
      </c>
      <c r="R196" s="75">
        <f t="shared" si="47"/>
        <v>195.64762031999985</v>
      </c>
      <c r="S196" s="51"/>
      <c r="T196" s="48"/>
      <c r="U196" s="55"/>
      <c r="V196" s="20"/>
      <c r="W196" s="20"/>
      <c r="X196" s="20"/>
      <c r="Y196" s="20"/>
    </row>
    <row r="197" spans="1:25" customFormat="1" ht="15.75" customHeight="1" x14ac:dyDescent="0.25">
      <c r="A197" s="3" t="s">
        <v>459</v>
      </c>
      <c r="B197" s="3" t="s">
        <v>460</v>
      </c>
      <c r="C197" s="4">
        <v>44014</v>
      </c>
      <c r="D197" s="3" t="s">
        <v>454</v>
      </c>
      <c r="E197" s="3" t="s">
        <v>455</v>
      </c>
      <c r="F197" s="3" t="s">
        <v>2771</v>
      </c>
      <c r="G197" s="24"/>
      <c r="H197" s="25" t="s">
        <v>456</v>
      </c>
      <c r="I197" s="5">
        <v>1</v>
      </c>
      <c r="J197" s="5">
        <v>121.02528925619799</v>
      </c>
      <c r="K197" s="5">
        <f t="shared" si="43"/>
        <v>146.44059999999956</v>
      </c>
      <c r="L197" s="83">
        <f t="shared" si="48"/>
        <v>146.44059999999956</v>
      </c>
      <c r="M197" s="79">
        <f>+L197*0.85</f>
        <v>124.47450999999963</v>
      </c>
      <c r="N197" s="79">
        <f t="shared" ref="N197:N199" si="49">+M197*0.95</f>
        <v>118.25078449999964</v>
      </c>
      <c r="O197" s="58"/>
      <c r="P197" s="92"/>
      <c r="Q197" s="7">
        <v>211.727692289256</v>
      </c>
      <c r="R197" s="75">
        <f t="shared" si="47"/>
        <v>256.19050766999976</v>
      </c>
      <c r="S197" s="51"/>
      <c r="T197" s="48"/>
      <c r="U197" s="55"/>
      <c r="V197" s="20"/>
      <c r="W197" s="20"/>
      <c r="X197" s="20"/>
      <c r="Y197" s="20"/>
    </row>
    <row r="198" spans="1:25" customFormat="1" ht="15.75" customHeight="1" x14ac:dyDescent="0.25">
      <c r="A198" s="3" t="s">
        <v>96</v>
      </c>
      <c r="B198" s="3" t="s">
        <v>97</v>
      </c>
      <c r="C198" s="4">
        <v>44014</v>
      </c>
      <c r="D198" s="3" t="s">
        <v>454</v>
      </c>
      <c r="E198" s="3" t="s">
        <v>455</v>
      </c>
      <c r="F198" s="3" t="s">
        <v>2771</v>
      </c>
      <c r="G198" s="24"/>
      <c r="H198" s="25" t="s">
        <v>456</v>
      </c>
      <c r="I198" s="5">
        <v>1</v>
      </c>
      <c r="J198" s="5">
        <v>20.730165289256199</v>
      </c>
      <c r="K198" s="5">
        <f t="shared" si="43"/>
        <v>25.083500000000001</v>
      </c>
      <c r="L198" s="83">
        <f t="shared" si="48"/>
        <v>25.083500000000001</v>
      </c>
      <c r="M198" s="79">
        <f>+L198*0.85</f>
        <v>21.320975000000001</v>
      </c>
      <c r="N198" s="79">
        <f t="shared" si="49"/>
        <v>20.25492625</v>
      </c>
      <c r="O198" s="58"/>
      <c r="P198" s="92"/>
      <c r="Q198" s="7">
        <v>36.261205123966903</v>
      </c>
      <c r="R198" s="75">
        <f t="shared" si="47"/>
        <v>43.876058199999953</v>
      </c>
      <c r="S198" s="51"/>
      <c r="T198" s="48"/>
      <c r="U198" s="55"/>
      <c r="V198" s="20"/>
      <c r="W198" s="20"/>
      <c r="X198" s="20"/>
      <c r="Y198" s="20"/>
    </row>
    <row r="199" spans="1:25" customFormat="1" ht="15.75" customHeight="1" x14ac:dyDescent="0.25">
      <c r="A199" s="3" t="s">
        <v>461</v>
      </c>
      <c r="B199" s="3" t="s">
        <v>462</v>
      </c>
      <c r="C199" s="4">
        <v>44014</v>
      </c>
      <c r="D199" s="3" t="s">
        <v>454</v>
      </c>
      <c r="E199" s="3" t="s">
        <v>455</v>
      </c>
      <c r="F199" s="3" t="s">
        <v>2771</v>
      </c>
      <c r="G199" s="24"/>
      <c r="H199" s="25" t="s">
        <v>456</v>
      </c>
      <c r="I199" s="5">
        <v>1</v>
      </c>
      <c r="J199" s="5">
        <v>145.23256198347099</v>
      </c>
      <c r="K199" s="5">
        <f t="shared" si="43"/>
        <v>175.73139999999989</v>
      </c>
      <c r="L199" s="83">
        <f t="shared" si="48"/>
        <v>175.73139999999989</v>
      </c>
      <c r="M199" s="79">
        <f>+L199*0.85</f>
        <v>149.37168999999992</v>
      </c>
      <c r="N199" s="79">
        <f t="shared" si="49"/>
        <v>141.90310549999992</v>
      </c>
      <c r="O199" s="58"/>
      <c r="P199" s="92"/>
      <c r="Q199" s="7">
        <v>254.08436719008199</v>
      </c>
      <c r="R199" s="75">
        <f t="shared" si="47"/>
        <v>307.44208429999918</v>
      </c>
      <c r="S199" s="51"/>
      <c r="T199" s="48"/>
      <c r="U199" s="55"/>
      <c r="V199" s="20"/>
      <c r="W199" s="20"/>
      <c r="X199" s="20"/>
      <c r="Y199" s="20"/>
    </row>
    <row r="200" spans="1:25" customFormat="1" ht="15.75" customHeight="1" x14ac:dyDescent="0.25">
      <c r="A200" s="3" t="s">
        <v>131</v>
      </c>
      <c r="B200" s="3" t="s">
        <v>132</v>
      </c>
      <c r="C200" s="4">
        <v>44014</v>
      </c>
      <c r="D200" s="3" t="s">
        <v>465</v>
      </c>
      <c r="E200" s="3" t="s">
        <v>466</v>
      </c>
      <c r="F200" s="3" t="s">
        <v>2772</v>
      </c>
      <c r="G200" s="24">
        <v>943</v>
      </c>
      <c r="H200" s="25" t="s">
        <v>467</v>
      </c>
      <c r="I200" s="5">
        <v>1</v>
      </c>
      <c r="J200" s="5">
        <v>273.06793388429799</v>
      </c>
      <c r="K200" s="5">
        <f t="shared" si="43"/>
        <v>330.41220000000055</v>
      </c>
      <c r="L200" s="83">
        <f t="shared" si="48"/>
        <v>330.41220000000055</v>
      </c>
      <c r="M200" s="79"/>
      <c r="N200" s="79">
        <f t="shared" si="46"/>
        <v>313.89159000000052</v>
      </c>
      <c r="O200" s="58"/>
      <c r="P200" s="92">
        <f>+N200+N201+N202+N203+N205+N204+N206+N207</f>
        <v>3243.6889252500014</v>
      </c>
      <c r="Q200" s="7">
        <v>477.87980701487697</v>
      </c>
      <c r="R200" s="75">
        <f t="shared" si="47"/>
        <v>578.23456648800118</v>
      </c>
      <c r="S200" s="51">
        <f>+R200+R201+R202+R203+R205+R204+R206+R207</f>
        <v>5986.7464440360063</v>
      </c>
      <c r="T200" s="48">
        <v>5986.72</v>
      </c>
      <c r="U200" s="55">
        <f>+T200-P200</f>
        <v>2743.0310747499989</v>
      </c>
      <c r="V200" s="20"/>
      <c r="W200" s="20"/>
      <c r="X200" s="20"/>
      <c r="Y200" s="20"/>
    </row>
    <row r="201" spans="1:25" customFormat="1" ht="15.75" customHeight="1" x14ac:dyDescent="0.25">
      <c r="A201" s="3" t="s">
        <v>66</v>
      </c>
      <c r="B201" s="3" t="s">
        <v>67</v>
      </c>
      <c r="C201" s="4">
        <v>44014</v>
      </c>
      <c r="D201" s="3" t="s">
        <v>465</v>
      </c>
      <c r="E201" s="3" t="s">
        <v>466</v>
      </c>
      <c r="F201" s="3" t="s">
        <v>2772</v>
      </c>
      <c r="G201" s="24"/>
      <c r="H201" s="25" t="s">
        <v>467</v>
      </c>
      <c r="I201" s="5">
        <v>1</v>
      </c>
      <c r="J201" s="5">
        <v>256.70702479338797</v>
      </c>
      <c r="K201" s="5">
        <f t="shared" si="43"/>
        <v>310.61549999999943</v>
      </c>
      <c r="L201" s="83">
        <f t="shared" si="48"/>
        <v>310.61549999999943</v>
      </c>
      <c r="M201" s="79">
        <f>+L201*0.85</f>
        <v>264.02317499999953</v>
      </c>
      <c r="N201" s="79">
        <f t="shared" ref="N201:N202" si="50">+M201*0.95</f>
        <v>250.82201624999954</v>
      </c>
      <c r="O201" s="58"/>
      <c r="P201" s="92"/>
      <c r="Q201" s="7">
        <v>445.44829770247901</v>
      </c>
      <c r="R201" s="75">
        <f t="shared" si="47"/>
        <v>538.99244021999959</v>
      </c>
      <c r="S201" s="51"/>
      <c r="T201" s="48"/>
      <c r="U201" s="55"/>
      <c r="V201" s="20"/>
      <c r="W201" s="20"/>
      <c r="X201" s="20"/>
      <c r="Y201" s="20"/>
    </row>
    <row r="202" spans="1:25" customFormat="1" ht="15.75" customHeight="1" x14ac:dyDescent="0.25">
      <c r="A202" s="3" t="s">
        <v>145</v>
      </c>
      <c r="B202" s="3" t="s">
        <v>146</v>
      </c>
      <c r="C202" s="4">
        <v>44014</v>
      </c>
      <c r="D202" s="3" t="s">
        <v>465</v>
      </c>
      <c r="E202" s="3" t="s">
        <v>466</v>
      </c>
      <c r="F202" s="3" t="s">
        <v>2772</v>
      </c>
      <c r="G202" s="24"/>
      <c r="H202" s="25" t="s">
        <v>467</v>
      </c>
      <c r="I202" s="5">
        <v>1</v>
      </c>
      <c r="J202" s="5">
        <v>168.58239669421499</v>
      </c>
      <c r="K202" s="5">
        <f t="shared" si="43"/>
        <v>203.98470000000015</v>
      </c>
      <c r="L202" s="83">
        <f t="shared" si="48"/>
        <v>203.98470000000015</v>
      </c>
      <c r="M202" s="79">
        <f>+L202*0.85</f>
        <v>173.38699500000013</v>
      </c>
      <c r="N202" s="79">
        <f t="shared" si="50"/>
        <v>164.71764525000012</v>
      </c>
      <c r="O202" s="58"/>
      <c r="P202" s="92"/>
      <c r="Q202" s="7">
        <v>251.31926534380199</v>
      </c>
      <c r="R202" s="75">
        <f t="shared" si="47"/>
        <v>304.0963110660004</v>
      </c>
      <c r="S202" s="51"/>
      <c r="T202" s="48"/>
      <c r="U202" s="55"/>
      <c r="V202" s="20"/>
      <c r="W202" s="20"/>
      <c r="X202" s="20"/>
      <c r="Y202" s="20"/>
    </row>
    <row r="203" spans="1:25" customFormat="1" ht="15.75" customHeight="1" x14ac:dyDescent="0.25">
      <c r="A203" s="3" t="s">
        <v>468</v>
      </c>
      <c r="B203" s="3" t="s">
        <v>469</v>
      </c>
      <c r="C203" s="4">
        <v>44014</v>
      </c>
      <c r="D203" s="3" t="s">
        <v>465</v>
      </c>
      <c r="E203" s="3" t="s">
        <v>466</v>
      </c>
      <c r="F203" s="3" t="s">
        <v>2772</v>
      </c>
      <c r="G203" s="24"/>
      <c r="H203" s="25" t="s">
        <v>467</v>
      </c>
      <c r="I203" s="5">
        <v>1</v>
      </c>
      <c r="J203" s="5">
        <v>377.96</v>
      </c>
      <c r="K203" s="5">
        <f t="shared" si="43"/>
        <v>457.33159999999998</v>
      </c>
      <c r="L203" s="83">
        <f t="shared" si="48"/>
        <v>457.33159999999998</v>
      </c>
      <c r="M203" s="79"/>
      <c r="N203" s="79">
        <f t="shared" si="46"/>
        <v>434.46501999999998</v>
      </c>
      <c r="O203" s="58"/>
      <c r="P203" s="92"/>
      <c r="Q203" s="7">
        <v>661.24102000000005</v>
      </c>
      <c r="R203" s="75">
        <f t="shared" si="47"/>
        <v>800.10163420000003</v>
      </c>
      <c r="S203" s="51"/>
      <c r="T203" s="48"/>
      <c r="U203" s="55"/>
      <c r="V203" s="20"/>
      <c r="W203" s="20"/>
      <c r="X203" s="20"/>
      <c r="Y203" s="20"/>
    </row>
    <row r="204" spans="1:25" customFormat="1" ht="15.75" customHeight="1" x14ac:dyDescent="0.25">
      <c r="A204" s="3" t="s">
        <v>470</v>
      </c>
      <c r="B204" s="3" t="s">
        <v>471</v>
      </c>
      <c r="C204" s="4">
        <v>44014</v>
      </c>
      <c r="D204" s="3" t="s">
        <v>465</v>
      </c>
      <c r="E204" s="3" t="s">
        <v>466</v>
      </c>
      <c r="F204" s="3" t="s">
        <v>2772</v>
      </c>
      <c r="G204" s="24"/>
      <c r="H204" s="25" t="s">
        <v>467</v>
      </c>
      <c r="I204" s="5">
        <v>1</v>
      </c>
      <c r="J204" s="5">
        <v>661.21066115702502</v>
      </c>
      <c r="K204" s="5">
        <f t="shared" si="43"/>
        <v>800.06490000000019</v>
      </c>
      <c r="L204" s="83">
        <f t="shared" si="48"/>
        <v>800.06490000000019</v>
      </c>
      <c r="M204" s="79"/>
      <c r="N204" s="79">
        <f t="shared" si="46"/>
        <v>760.0616550000002</v>
      </c>
      <c r="O204" s="58"/>
      <c r="P204" s="92"/>
      <c r="Q204" s="7">
        <v>1156.7748274809901</v>
      </c>
      <c r="R204" s="75">
        <f t="shared" si="47"/>
        <v>1399.697541251998</v>
      </c>
      <c r="S204" s="51"/>
      <c r="T204" s="48"/>
      <c r="U204" s="55"/>
      <c r="V204" s="20"/>
      <c r="W204" s="20"/>
      <c r="X204" s="20"/>
      <c r="Y204" s="20"/>
    </row>
    <row r="205" spans="1:25" customFormat="1" ht="15.75" customHeight="1" x14ac:dyDescent="0.25">
      <c r="A205" s="3" t="s">
        <v>472</v>
      </c>
      <c r="B205" s="3" t="s">
        <v>473</v>
      </c>
      <c r="C205" s="4">
        <v>44014</v>
      </c>
      <c r="D205" s="3" t="s">
        <v>465</v>
      </c>
      <c r="E205" s="3" t="s">
        <v>466</v>
      </c>
      <c r="F205" s="3" t="s">
        <v>2772</v>
      </c>
      <c r="G205" s="24"/>
      <c r="H205" s="25" t="s">
        <v>467</v>
      </c>
      <c r="I205" s="5">
        <v>1</v>
      </c>
      <c r="J205" s="5">
        <v>817.16710743801696</v>
      </c>
      <c r="K205" s="5">
        <f t="shared" si="43"/>
        <v>988.77220000000045</v>
      </c>
      <c r="L205" s="83">
        <f t="shared" si="48"/>
        <v>988.77220000000045</v>
      </c>
      <c r="M205" s="79"/>
      <c r="N205" s="79">
        <f t="shared" si="46"/>
        <v>939.33359000000041</v>
      </c>
      <c r="O205" s="58"/>
      <c r="P205" s="92"/>
      <c r="Q205" s="7">
        <v>1429.62568279174</v>
      </c>
      <c r="R205" s="75">
        <f t="shared" si="47"/>
        <v>1729.8470761780054</v>
      </c>
      <c r="S205" s="51"/>
      <c r="T205" s="48"/>
      <c r="U205" s="55"/>
      <c r="V205" s="20"/>
      <c r="W205" s="20"/>
      <c r="X205" s="20"/>
      <c r="Y205" s="20"/>
    </row>
    <row r="206" spans="1:25" customFormat="1" ht="15.75" customHeight="1" x14ac:dyDescent="0.25">
      <c r="A206" s="3" t="s">
        <v>160</v>
      </c>
      <c r="B206" s="3" t="s">
        <v>161</v>
      </c>
      <c r="C206" s="4">
        <v>44014</v>
      </c>
      <c r="D206" s="3" t="s">
        <v>465</v>
      </c>
      <c r="E206" s="3" t="s">
        <v>466</v>
      </c>
      <c r="F206" s="3" t="s">
        <v>2772</v>
      </c>
      <c r="G206" s="24"/>
      <c r="H206" s="25" t="s">
        <v>467</v>
      </c>
      <c r="I206" s="5">
        <v>1</v>
      </c>
      <c r="J206" s="5">
        <v>66.537603305785098</v>
      </c>
      <c r="K206" s="5">
        <f t="shared" si="43"/>
        <v>80.510499999999965</v>
      </c>
      <c r="L206" s="83">
        <f t="shared" si="48"/>
        <v>80.510499999999965</v>
      </c>
      <c r="M206" s="79">
        <f>+L206*0.85</f>
        <v>68.433924999999974</v>
      </c>
      <c r="N206" s="79">
        <f>+M206*0.95</f>
        <v>65.012228749999977</v>
      </c>
      <c r="O206" s="58"/>
      <c r="P206" s="92"/>
      <c r="Q206" s="7">
        <v>116.414190743802</v>
      </c>
      <c r="R206" s="75">
        <f t="shared" si="47"/>
        <v>140.86117080000042</v>
      </c>
      <c r="S206" s="51"/>
      <c r="T206" s="48"/>
      <c r="U206" s="55"/>
      <c r="V206" s="20"/>
      <c r="W206" s="20"/>
      <c r="X206" s="20"/>
      <c r="Y206" s="20"/>
    </row>
    <row r="207" spans="1:25" customFormat="1" ht="15.75" customHeight="1" x14ac:dyDescent="0.25">
      <c r="A207" s="3" t="s">
        <v>151</v>
      </c>
      <c r="B207" s="3" t="s">
        <v>152</v>
      </c>
      <c r="C207" s="4">
        <v>44014</v>
      </c>
      <c r="D207" s="3" t="s">
        <v>465</v>
      </c>
      <c r="E207" s="3" t="s">
        <v>466</v>
      </c>
      <c r="F207" s="3" t="s">
        <v>2772</v>
      </c>
      <c r="G207" s="24"/>
      <c r="H207" s="25" t="s">
        <v>467</v>
      </c>
      <c r="I207" s="5">
        <v>1</v>
      </c>
      <c r="J207" s="5">
        <v>274.36727272727302</v>
      </c>
      <c r="K207" s="5">
        <f t="shared" si="43"/>
        <v>331.98440000000033</v>
      </c>
      <c r="L207" s="83">
        <f t="shared" si="48"/>
        <v>331.98440000000033</v>
      </c>
      <c r="M207" s="79"/>
      <c r="N207" s="79">
        <f t="shared" si="46"/>
        <v>315.38518000000028</v>
      </c>
      <c r="O207" s="58"/>
      <c r="P207" s="92"/>
      <c r="Q207" s="7">
        <v>409.02124283636402</v>
      </c>
      <c r="R207" s="75">
        <f t="shared" si="47"/>
        <v>494.91570383200047</v>
      </c>
      <c r="S207" s="51"/>
      <c r="T207" s="48"/>
      <c r="U207" s="55"/>
      <c r="V207" s="20"/>
      <c r="W207" s="20"/>
      <c r="X207" s="20"/>
      <c r="Y207" s="20"/>
    </row>
    <row r="208" spans="1:25" customFormat="1" ht="15.75" customHeight="1" x14ac:dyDescent="0.25">
      <c r="A208" s="3" t="s">
        <v>353</v>
      </c>
      <c r="B208" s="3" t="s">
        <v>354</v>
      </c>
      <c r="C208" s="4">
        <v>44014</v>
      </c>
      <c r="D208" s="3" t="s">
        <v>476</v>
      </c>
      <c r="E208" s="3" t="s">
        <v>477</v>
      </c>
      <c r="F208" s="3" t="s">
        <v>2773</v>
      </c>
      <c r="G208" s="24">
        <v>944</v>
      </c>
      <c r="H208" s="25" t="s">
        <v>478</v>
      </c>
      <c r="I208" s="5">
        <v>1</v>
      </c>
      <c r="J208" s="5">
        <v>187.72842975206601</v>
      </c>
      <c r="K208" s="5">
        <f t="shared" si="43"/>
        <v>227.15139999999985</v>
      </c>
      <c r="L208" s="83">
        <f t="shared" si="48"/>
        <v>227.15139999999985</v>
      </c>
      <c r="M208" s="79">
        <f>+L208*0.85</f>
        <v>193.07868999999988</v>
      </c>
      <c r="N208" s="79">
        <f>+M208*0.95</f>
        <v>183.42475549999989</v>
      </c>
      <c r="O208" s="58"/>
      <c r="P208" s="92">
        <f>+N208+N209+N210+N211+N212</f>
        <v>833.58984050000004</v>
      </c>
      <c r="Q208" s="7">
        <v>328.92836819008198</v>
      </c>
      <c r="R208" s="75">
        <f t="shared" si="47"/>
        <v>398.00332550999917</v>
      </c>
      <c r="S208" s="51">
        <f>+R208+R209+R210+R211+R212</f>
        <v>1768.5451572450006</v>
      </c>
      <c r="T208" s="48">
        <v>1768.54</v>
      </c>
      <c r="U208" s="55">
        <f>+T208-P208</f>
        <v>934.95015949999993</v>
      </c>
      <c r="V208" s="20"/>
      <c r="W208" s="20"/>
      <c r="X208" s="20"/>
      <c r="Y208" s="20"/>
    </row>
    <row r="209" spans="1:25" customFormat="1" ht="15.75" customHeight="1" x14ac:dyDescent="0.25">
      <c r="A209" s="3" t="s">
        <v>474</v>
      </c>
      <c r="B209" s="3" t="s">
        <v>475</v>
      </c>
      <c r="C209" s="4">
        <v>44014</v>
      </c>
      <c r="D209" s="3" t="s">
        <v>476</v>
      </c>
      <c r="E209" s="3" t="s">
        <v>477</v>
      </c>
      <c r="F209" s="3" t="s">
        <v>2773</v>
      </c>
      <c r="G209" s="24"/>
      <c r="H209" s="25" t="s">
        <v>478</v>
      </c>
      <c r="I209" s="5">
        <v>1</v>
      </c>
      <c r="J209" s="5">
        <v>97.068595041322297</v>
      </c>
      <c r="K209" s="5">
        <f t="shared" si="43"/>
        <v>117.45299999999997</v>
      </c>
      <c r="L209" s="83">
        <f t="shared" si="48"/>
        <v>117.45299999999997</v>
      </c>
      <c r="M209" s="79"/>
      <c r="N209" s="79">
        <f t="shared" si="46"/>
        <v>111.58034999999997</v>
      </c>
      <c r="O209" s="58"/>
      <c r="P209" s="92"/>
      <c r="Q209" s="7">
        <v>169.78947438842999</v>
      </c>
      <c r="R209" s="75">
        <f t="shared" si="47"/>
        <v>205.4452640100003</v>
      </c>
      <c r="S209" s="51"/>
      <c r="T209" s="48"/>
      <c r="U209" s="55"/>
      <c r="V209" s="20"/>
      <c r="W209" s="20"/>
      <c r="X209" s="20"/>
      <c r="Y209" s="20"/>
    </row>
    <row r="210" spans="1:25" customFormat="1" ht="15.75" customHeight="1" x14ac:dyDescent="0.25">
      <c r="A210" s="3" t="s">
        <v>326</v>
      </c>
      <c r="B210" s="3" t="s">
        <v>327</v>
      </c>
      <c r="C210" s="4">
        <v>44014</v>
      </c>
      <c r="D210" s="3" t="s">
        <v>476</v>
      </c>
      <c r="E210" s="3" t="s">
        <v>477</v>
      </c>
      <c r="F210" s="3" t="s">
        <v>2773</v>
      </c>
      <c r="G210" s="24"/>
      <c r="H210" s="25" t="s">
        <v>478</v>
      </c>
      <c r="I210" s="5">
        <v>1</v>
      </c>
      <c r="J210" s="5">
        <v>269.56991735537201</v>
      </c>
      <c r="K210" s="5">
        <f t="shared" si="43"/>
        <v>326.17960000000011</v>
      </c>
      <c r="L210" s="83">
        <f t="shared" si="48"/>
        <v>326.17960000000011</v>
      </c>
      <c r="M210" s="79">
        <f>+L210*0.85</f>
        <v>277.25266000000011</v>
      </c>
      <c r="N210" s="79">
        <f t="shared" ref="N210:N212" si="51">+M210*0.95</f>
        <v>263.39002700000009</v>
      </c>
      <c r="O210" s="58"/>
      <c r="P210" s="92"/>
      <c r="Q210" s="7">
        <v>470.90899292892601</v>
      </c>
      <c r="R210" s="75">
        <f t="shared" si="47"/>
        <v>569.79988144400045</v>
      </c>
      <c r="S210" s="51"/>
      <c r="T210" s="48"/>
      <c r="U210" s="55"/>
      <c r="V210" s="20"/>
      <c r="W210" s="20"/>
      <c r="X210" s="20"/>
      <c r="Y210" s="20"/>
    </row>
    <row r="211" spans="1:25" customFormat="1" ht="15.75" customHeight="1" x14ac:dyDescent="0.25">
      <c r="A211" s="3" t="s">
        <v>377</v>
      </c>
      <c r="B211" s="3" t="s">
        <v>378</v>
      </c>
      <c r="C211" s="4">
        <v>44014</v>
      </c>
      <c r="D211" s="3" t="s">
        <v>476</v>
      </c>
      <c r="E211" s="3" t="s">
        <v>477</v>
      </c>
      <c r="F211" s="3" t="s">
        <v>2773</v>
      </c>
      <c r="G211" s="24"/>
      <c r="H211" s="25" t="s">
        <v>478</v>
      </c>
      <c r="I211" s="5">
        <v>1</v>
      </c>
      <c r="J211" s="5">
        <v>148.53363636363599</v>
      </c>
      <c r="K211" s="5">
        <f t="shared" si="43"/>
        <v>179.72569999999953</v>
      </c>
      <c r="L211" s="83">
        <f t="shared" si="48"/>
        <v>179.72569999999953</v>
      </c>
      <c r="M211" s="79">
        <f>+L211*0.85</f>
        <v>152.76684499999959</v>
      </c>
      <c r="N211" s="79">
        <f t="shared" si="51"/>
        <v>145.1285027499996</v>
      </c>
      <c r="O211" s="58"/>
      <c r="P211" s="92"/>
      <c r="Q211" s="7">
        <v>259.084251236363</v>
      </c>
      <c r="R211" s="75">
        <f t="shared" si="47"/>
        <v>313.49194399599924</v>
      </c>
      <c r="S211" s="51"/>
      <c r="T211" s="48"/>
      <c r="U211" s="55"/>
      <c r="V211" s="20"/>
      <c r="W211" s="20"/>
      <c r="X211" s="20"/>
      <c r="Y211" s="20"/>
    </row>
    <row r="212" spans="1:25" customFormat="1" ht="15.75" customHeight="1" x14ac:dyDescent="0.25">
      <c r="A212" s="3" t="s">
        <v>147</v>
      </c>
      <c r="B212" s="3" t="s">
        <v>148</v>
      </c>
      <c r="C212" s="4">
        <v>44014</v>
      </c>
      <c r="D212" s="3" t="s">
        <v>476</v>
      </c>
      <c r="E212" s="3" t="s">
        <v>477</v>
      </c>
      <c r="F212" s="3" t="s">
        <v>2773</v>
      </c>
      <c r="G212" s="24"/>
      <c r="H212" s="25" t="s">
        <v>478</v>
      </c>
      <c r="I212" s="5">
        <v>1</v>
      </c>
      <c r="J212" s="5">
        <v>133.117933884298</v>
      </c>
      <c r="K212" s="5">
        <f t="shared" si="43"/>
        <v>161.07270000000057</v>
      </c>
      <c r="L212" s="83">
        <f t="shared" si="48"/>
        <v>161.07270000000057</v>
      </c>
      <c r="M212" s="79">
        <f>+L212*0.85</f>
        <v>136.91179500000047</v>
      </c>
      <c r="N212" s="79">
        <f t="shared" si="51"/>
        <v>130.06620525000045</v>
      </c>
      <c r="O212" s="58"/>
      <c r="P212" s="92"/>
      <c r="Q212" s="7">
        <v>232.89648122727399</v>
      </c>
      <c r="R212" s="75">
        <f t="shared" si="47"/>
        <v>281.80474228500151</v>
      </c>
      <c r="S212" s="51"/>
      <c r="T212" s="48"/>
      <c r="U212" s="55"/>
      <c r="V212" s="20"/>
      <c r="W212" s="20"/>
      <c r="X212" s="20"/>
      <c r="Y212" s="20"/>
    </row>
    <row r="213" spans="1:25" customFormat="1" ht="15.75" customHeight="1" x14ac:dyDescent="0.25">
      <c r="A213" s="3" t="s">
        <v>482</v>
      </c>
      <c r="B213" s="3" t="s">
        <v>483</v>
      </c>
      <c r="C213" s="4">
        <v>44014</v>
      </c>
      <c r="D213" s="3" t="s">
        <v>479</v>
      </c>
      <c r="E213" s="3" t="s">
        <v>480</v>
      </c>
      <c r="F213" s="3" t="s">
        <v>2774</v>
      </c>
      <c r="G213" s="24">
        <v>945</v>
      </c>
      <c r="H213" s="25" t="s">
        <v>481</v>
      </c>
      <c r="I213" s="5">
        <v>1</v>
      </c>
      <c r="J213" s="5">
        <v>38.195702479338799</v>
      </c>
      <c r="K213" s="5">
        <f t="shared" ref="K213:K237" si="52">+J213*1.21</f>
        <v>46.216799999999942</v>
      </c>
      <c r="L213" s="83">
        <f t="shared" si="48"/>
        <v>46.216799999999942</v>
      </c>
      <c r="M213" s="79"/>
      <c r="N213" s="79">
        <f t="shared" si="46"/>
        <v>43.905959999999943</v>
      </c>
      <c r="O213" s="58"/>
      <c r="P213" s="92">
        <f>+N213+N214</f>
        <v>378.36042824999976</v>
      </c>
      <c r="Q213" s="7">
        <v>73.499226366942096</v>
      </c>
      <c r="R213" s="75">
        <f t="shared" si="47"/>
        <v>88.934063903999927</v>
      </c>
      <c r="S213" s="51">
        <f>+R213+R214</f>
        <v>811.92729076199953</v>
      </c>
      <c r="T213" s="48">
        <v>811.94</v>
      </c>
      <c r="U213" s="55">
        <f>+T213-P213</f>
        <v>433.5795717500003</v>
      </c>
      <c r="V213" s="20"/>
      <c r="W213" s="20"/>
      <c r="X213" s="20"/>
      <c r="Y213" s="20"/>
    </row>
    <row r="214" spans="1:25" customFormat="1" ht="15.75" customHeight="1" x14ac:dyDescent="0.25">
      <c r="A214" s="3" t="s">
        <v>27</v>
      </c>
      <c r="B214" s="3" t="s">
        <v>28</v>
      </c>
      <c r="C214" s="4">
        <v>44014</v>
      </c>
      <c r="D214" s="3" t="s">
        <v>479</v>
      </c>
      <c r="E214" s="3" t="s">
        <v>480</v>
      </c>
      <c r="F214" s="3" t="s">
        <v>2774</v>
      </c>
      <c r="G214" s="24"/>
      <c r="H214" s="25" t="s">
        <v>481</v>
      </c>
      <c r="I214" s="5">
        <v>1</v>
      </c>
      <c r="J214" s="5">
        <v>342.30173553718998</v>
      </c>
      <c r="K214" s="5">
        <f t="shared" si="52"/>
        <v>414.18509999999986</v>
      </c>
      <c r="L214" s="83">
        <f t="shared" si="48"/>
        <v>414.18509999999986</v>
      </c>
      <c r="M214" s="79">
        <f>+L214*0.85</f>
        <v>352.05733499999985</v>
      </c>
      <c r="N214" s="79">
        <f t="shared" ref="N214:N215" si="53">+M214*0.95</f>
        <v>334.45446824999982</v>
      </c>
      <c r="O214" s="58"/>
      <c r="P214" s="92"/>
      <c r="Q214" s="7">
        <v>597.51506351900798</v>
      </c>
      <c r="R214" s="75">
        <f t="shared" si="47"/>
        <v>722.99322685799962</v>
      </c>
      <c r="S214" s="51"/>
      <c r="T214" s="48"/>
      <c r="U214" s="55"/>
      <c r="V214" s="20"/>
      <c r="W214" s="20"/>
      <c r="X214" s="20"/>
      <c r="Y214" s="20"/>
    </row>
    <row r="215" spans="1:25" customFormat="1" ht="15.75" customHeight="1" x14ac:dyDescent="0.25">
      <c r="A215" s="3" t="s">
        <v>171</v>
      </c>
      <c r="B215" s="3" t="s">
        <v>172</v>
      </c>
      <c r="C215" s="4">
        <v>44014</v>
      </c>
      <c r="D215" s="3" t="s">
        <v>486</v>
      </c>
      <c r="E215" s="3" t="s">
        <v>487</v>
      </c>
      <c r="F215" s="3" t="s">
        <v>2777</v>
      </c>
      <c r="G215" s="24">
        <v>948</v>
      </c>
      <c r="H215" s="25" t="s">
        <v>488</v>
      </c>
      <c r="I215" s="5">
        <v>1</v>
      </c>
      <c r="J215" s="5">
        <v>690.39669421487599</v>
      </c>
      <c r="K215" s="5">
        <f t="shared" si="52"/>
        <v>835.37999999999988</v>
      </c>
      <c r="L215" s="83">
        <f t="shared" si="48"/>
        <v>835.37999999999988</v>
      </c>
      <c r="M215" s="79">
        <f>+L215*0.85</f>
        <v>710.07299999999987</v>
      </c>
      <c r="N215" s="79">
        <f t="shared" si="53"/>
        <v>674.56934999999987</v>
      </c>
      <c r="O215" s="58"/>
      <c r="P215" s="92">
        <f>+N215+N216+N217+N218</f>
        <v>2784.6435007499972</v>
      </c>
      <c r="Q215" s="7">
        <v>1207.8352085950401</v>
      </c>
      <c r="R215" s="75">
        <f t="shared" si="47"/>
        <v>1461.4806023999984</v>
      </c>
      <c r="S215" s="51">
        <f>+R215+R216+R217+R218</f>
        <v>5933.5336391489946</v>
      </c>
      <c r="T215" s="48">
        <v>5933.54</v>
      </c>
      <c r="U215" s="55">
        <f>+T215-P215</f>
        <v>3148.8964992500028</v>
      </c>
      <c r="V215" s="20"/>
      <c r="W215" s="20"/>
      <c r="X215" s="20"/>
      <c r="Y215" s="20"/>
    </row>
    <row r="216" spans="1:25" customFormat="1" ht="15.75" customHeight="1" x14ac:dyDescent="0.25">
      <c r="A216" s="3" t="s">
        <v>484</v>
      </c>
      <c r="B216" s="3" t="s">
        <v>485</v>
      </c>
      <c r="C216" s="4">
        <v>44014</v>
      </c>
      <c r="D216" s="3" t="s">
        <v>486</v>
      </c>
      <c r="E216" s="3" t="s">
        <v>487</v>
      </c>
      <c r="F216" s="3" t="s">
        <v>2777</v>
      </c>
      <c r="G216" s="24"/>
      <c r="H216" s="25" t="s">
        <v>488</v>
      </c>
      <c r="I216" s="5">
        <v>1</v>
      </c>
      <c r="J216" s="5">
        <v>264.06818181818198</v>
      </c>
      <c r="K216" s="5">
        <f t="shared" si="52"/>
        <v>319.52250000000021</v>
      </c>
      <c r="L216" s="83">
        <f t="shared" si="48"/>
        <v>319.52250000000021</v>
      </c>
      <c r="M216" s="79"/>
      <c r="N216" s="79">
        <f t="shared" si="46"/>
        <v>303.54637500000018</v>
      </c>
      <c r="O216" s="58"/>
      <c r="P216" s="92"/>
      <c r="Q216" s="7">
        <v>461.98728409090899</v>
      </c>
      <c r="R216" s="75">
        <f t="shared" si="47"/>
        <v>559.00461374999986</v>
      </c>
      <c r="S216" s="51"/>
      <c r="T216" s="48"/>
      <c r="U216" s="55"/>
      <c r="V216" s="20"/>
      <c r="W216" s="20"/>
      <c r="X216" s="20"/>
      <c r="Y216" s="20"/>
    </row>
    <row r="217" spans="1:25" customFormat="1" ht="15.75" customHeight="1" x14ac:dyDescent="0.25">
      <c r="A217" s="3" t="s">
        <v>326</v>
      </c>
      <c r="B217" s="3" t="s">
        <v>327</v>
      </c>
      <c r="C217" s="4">
        <v>44014</v>
      </c>
      <c r="D217" s="3" t="s">
        <v>486</v>
      </c>
      <c r="E217" s="3" t="s">
        <v>487</v>
      </c>
      <c r="F217" s="3" t="s">
        <v>2777</v>
      </c>
      <c r="G217" s="24"/>
      <c r="H217" s="25" t="s">
        <v>488</v>
      </c>
      <c r="I217" s="5">
        <v>1</v>
      </c>
      <c r="J217" s="5">
        <v>269.56991735537201</v>
      </c>
      <c r="K217" s="5">
        <f t="shared" si="52"/>
        <v>326.17960000000011</v>
      </c>
      <c r="L217" s="83">
        <f t="shared" si="48"/>
        <v>326.17960000000011</v>
      </c>
      <c r="M217" s="79">
        <f>+L217*0.85</f>
        <v>277.25266000000011</v>
      </c>
      <c r="N217" s="79">
        <f t="shared" ref="N217:N219" si="54">+M217*0.95</f>
        <v>263.39002700000009</v>
      </c>
      <c r="O217" s="58"/>
      <c r="P217" s="92"/>
      <c r="Q217" s="7">
        <v>470.90899292892601</v>
      </c>
      <c r="R217" s="75">
        <f t="shared" si="47"/>
        <v>569.79988144400045</v>
      </c>
      <c r="S217" s="51"/>
      <c r="T217" s="48"/>
      <c r="U217" s="55"/>
      <c r="V217" s="20"/>
      <c r="W217" s="20"/>
      <c r="X217" s="20"/>
      <c r="Y217" s="20"/>
    </row>
    <row r="218" spans="1:25" customFormat="1" ht="15.75" customHeight="1" x14ac:dyDescent="0.25">
      <c r="A218" s="3" t="s">
        <v>489</v>
      </c>
      <c r="B218" s="3" t="s">
        <v>490</v>
      </c>
      <c r="C218" s="4">
        <v>44014</v>
      </c>
      <c r="D218" s="3" t="s">
        <v>486</v>
      </c>
      <c r="E218" s="3" t="s">
        <v>487</v>
      </c>
      <c r="F218" s="3" t="s">
        <v>2777</v>
      </c>
      <c r="G218" s="24"/>
      <c r="H218" s="25" t="s">
        <v>488</v>
      </c>
      <c r="I218" s="5">
        <v>1</v>
      </c>
      <c r="J218" s="5">
        <v>1579.34421487603</v>
      </c>
      <c r="K218" s="5">
        <f t="shared" si="52"/>
        <v>1911.0064999999963</v>
      </c>
      <c r="L218" s="83">
        <f t="shared" si="48"/>
        <v>1911.0064999999963</v>
      </c>
      <c r="M218" s="79">
        <f>+L218*0.85</f>
        <v>1624.3555249999968</v>
      </c>
      <c r="N218" s="79">
        <f t="shared" si="54"/>
        <v>1543.1377487499969</v>
      </c>
      <c r="O218" s="58"/>
      <c r="P218" s="92"/>
      <c r="Q218" s="7">
        <v>2763.0153235991702</v>
      </c>
      <c r="R218" s="75">
        <f t="shared" si="47"/>
        <v>3343.2485415549959</v>
      </c>
      <c r="S218" s="51"/>
      <c r="T218" s="48"/>
      <c r="U218" s="55"/>
      <c r="V218" s="20"/>
      <c r="W218" s="20"/>
      <c r="X218" s="20"/>
      <c r="Y218" s="20"/>
    </row>
    <row r="219" spans="1:25" customFormat="1" ht="15.75" customHeight="1" x14ac:dyDescent="0.25">
      <c r="A219" s="3" t="s">
        <v>500</v>
      </c>
      <c r="B219" s="3" t="s">
        <v>501</v>
      </c>
      <c r="C219" s="4">
        <v>44014</v>
      </c>
      <c r="D219" s="3" t="s">
        <v>491</v>
      </c>
      <c r="E219" s="3" t="s">
        <v>492</v>
      </c>
      <c r="F219" s="3" t="s">
        <v>2778</v>
      </c>
      <c r="G219" s="24">
        <v>949</v>
      </c>
      <c r="H219" s="25" t="s">
        <v>493</v>
      </c>
      <c r="I219" s="5">
        <v>1</v>
      </c>
      <c r="J219" s="5">
        <v>574.50520661156997</v>
      </c>
      <c r="K219" s="5">
        <f t="shared" si="52"/>
        <v>695.15129999999965</v>
      </c>
      <c r="L219" s="83">
        <f t="shared" si="48"/>
        <v>695.15129999999965</v>
      </c>
      <c r="M219" s="79">
        <f>+L219*0.85</f>
        <v>590.87860499999965</v>
      </c>
      <c r="N219" s="79">
        <f t="shared" si="54"/>
        <v>561.33467474999964</v>
      </c>
      <c r="O219" s="58"/>
      <c r="P219" s="92">
        <f>+SUM(N219:N236)</f>
        <v>4089.0508855000003</v>
      </c>
      <c r="Q219" s="7">
        <v>1005.06606548787</v>
      </c>
      <c r="R219" s="75">
        <f t="shared" si="47"/>
        <v>1216.1299392403228</v>
      </c>
      <c r="S219" s="51">
        <f>+SUM(R219:R236)</f>
        <v>8215.340519198402</v>
      </c>
      <c r="T219" s="48">
        <v>8215.34</v>
      </c>
      <c r="U219" s="55">
        <f>+T219-P219</f>
        <v>4126.2891144999994</v>
      </c>
      <c r="V219" s="20"/>
      <c r="W219" s="20"/>
      <c r="X219" s="20"/>
      <c r="Y219" s="20"/>
    </row>
    <row r="220" spans="1:25" customFormat="1" ht="15.75" customHeight="1" x14ac:dyDescent="0.25">
      <c r="A220" s="3" t="s">
        <v>239</v>
      </c>
      <c r="B220" s="3" t="s">
        <v>240</v>
      </c>
      <c r="C220" s="4">
        <v>44014</v>
      </c>
      <c r="D220" s="3" t="s">
        <v>491</v>
      </c>
      <c r="E220" s="3" t="s">
        <v>492</v>
      </c>
      <c r="F220" s="3" t="s">
        <v>2778</v>
      </c>
      <c r="G220" s="24"/>
      <c r="H220" s="25" t="s">
        <v>493</v>
      </c>
      <c r="I220" s="5">
        <v>1</v>
      </c>
      <c r="J220" s="5">
        <v>97.068595041322297</v>
      </c>
      <c r="K220" s="5">
        <f t="shared" si="52"/>
        <v>117.45299999999997</v>
      </c>
      <c r="L220" s="83">
        <f t="shared" si="48"/>
        <v>117.45299999999997</v>
      </c>
      <c r="M220" s="79"/>
      <c r="N220" s="79">
        <f t="shared" si="46"/>
        <v>111.58034999999997</v>
      </c>
      <c r="O220" s="58"/>
      <c r="P220" s="92"/>
      <c r="Q220" s="7">
        <v>169.79207582677699</v>
      </c>
      <c r="R220" s="75">
        <f t="shared" si="47"/>
        <v>205.44841175040017</v>
      </c>
      <c r="S220" s="51"/>
      <c r="T220" s="48"/>
      <c r="U220" s="55"/>
      <c r="V220" s="20"/>
      <c r="W220" s="20"/>
      <c r="X220" s="20"/>
      <c r="Y220" s="20"/>
    </row>
    <row r="221" spans="1:25" customFormat="1" ht="15.75" customHeight="1" x14ac:dyDescent="0.25">
      <c r="A221" s="3" t="s">
        <v>244</v>
      </c>
      <c r="B221" s="3" t="s">
        <v>245</v>
      </c>
      <c r="C221" s="4">
        <v>44014</v>
      </c>
      <c r="D221" s="3" t="s">
        <v>491</v>
      </c>
      <c r="E221" s="3" t="s">
        <v>492</v>
      </c>
      <c r="F221" s="3" t="s">
        <v>2778</v>
      </c>
      <c r="G221" s="24"/>
      <c r="H221" s="25" t="s">
        <v>493</v>
      </c>
      <c r="I221" s="5">
        <v>1</v>
      </c>
      <c r="J221" s="5">
        <v>97.068595041322297</v>
      </c>
      <c r="K221" s="5">
        <f t="shared" si="52"/>
        <v>117.45299999999997</v>
      </c>
      <c r="L221" s="83">
        <f t="shared" si="48"/>
        <v>117.45299999999997</v>
      </c>
      <c r="M221" s="79"/>
      <c r="N221" s="79">
        <f t="shared" si="46"/>
        <v>111.58034999999997</v>
      </c>
      <c r="O221" s="58"/>
      <c r="P221" s="92"/>
      <c r="Q221" s="7">
        <v>169.79207582677699</v>
      </c>
      <c r="R221" s="75">
        <f t="shared" si="47"/>
        <v>205.44841175040017</v>
      </c>
      <c r="S221" s="51"/>
      <c r="T221" s="48"/>
      <c r="U221" s="55"/>
      <c r="V221" s="20"/>
      <c r="W221" s="20"/>
      <c r="X221" s="20"/>
      <c r="Y221" s="20"/>
    </row>
    <row r="222" spans="1:25" customFormat="1" ht="15.75" customHeight="1" x14ac:dyDescent="0.25">
      <c r="A222" s="3" t="s">
        <v>21</v>
      </c>
      <c r="B222" s="3" t="s">
        <v>22</v>
      </c>
      <c r="C222" s="4">
        <v>44014</v>
      </c>
      <c r="D222" s="3" t="s">
        <v>491</v>
      </c>
      <c r="E222" s="3" t="s">
        <v>492</v>
      </c>
      <c r="F222" s="3" t="s">
        <v>2778</v>
      </c>
      <c r="G222" s="24"/>
      <c r="H222" s="25" t="s">
        <v>493</v>
      </c>
      <c r="I222" s="5">
        <v>1</v>
      </c>
      <c r="J222" s="5">
        <v>97.068595041322297</v>
      </c>
      <c r="K222" s="5">
        <f t="shared" si="52"/>
        <v>117.45299999999997</v>
      </c>
      <c r="L222" s="83">
        <f t="shared" si="48"/>
        <v>117.45299999999997</v>
      </c>
      <c r="M222" s="79"/>
      <c r="N222" s="79">
        <f t="shared" si="46"/>
        <v>111.58034999999997</v>
      </c>
      <c r="O222" s="58"/>
      <c r="P222" s="92"/>
      <c r="Q222" s="7">
        <v>169.79207582677699</v>
      </c>
      <c r="R222" s="75">
        <f t="shared" si="47"/>
        <v>205.44841175040017</v>
      </c>
      <c r="S222" s="51"/>
      <c r="T222" s="48"/>
      <c r="U222" s="55"/>
      <c r="V222" s="20"/>
      <c r="W222" s="20"/>
      <c r="X222" s="20"/>
      <c r="Y222" s="20"/>
    </row>
    <row r="223" spans="1:25" customFormat="1" ht="15.75" customHeight="1" x14ac:dyDescent="0.25">
      <c r="A223" s="3" t="s">
        <v>246</v>
      </c>
      <c r="B223" s="3" t="s">
        <v>247</v>
      </c>
      <c r="C223" s="4">
        <v>44014</v>
      </c>
      <c r="D223" s="3" t="s">
        <v>491</v>
      </c>
      <c r="E223" s="3" t="s">
        <v>492</v>
      </c>
      <c r="F223" s="3" t="s">
        <v>2778</v>
      </c>
      <c r="G223" s="24"/>
      <c r="H223" s="25" t="s">
        <v>493</v>
      </c>
      <c r="I223" s="5">
        <v>1</v>
      </c>
      <c r="J223" s="5">
        <v>97.068595041322297</v>
      </c>
      <c r="K223" s="5">
        <f t="shared" si="52"/>
        <v>117.45299999999997</v>
      </c>
      <c r="L223" s="83">
        <f t="shared" si="48"/>
        <v>117.45299999999997</v>
      </c>
      <c r="M223" s="79"/>
      <c r="N223" s="79">
        <f t="shared" si="46"/>
        <v>111.58034999999997</v>
      </c>
      <c r="O223" s="58"/>
      <c r="P223" s="92"/>
      <c r="Q223" s="7">
        <v>169.79207582677699</v>
      </c>
      <c r="R223" s="75">
        <f t="shared" si="47"/>
        <v>205.44841175040017</v>
      </c>
      <c r="S223" s="51"/>
      <c r="T223" s="48"/>
      <c r="U223" s="55"/>
      <c r="V223" s="20"/>
      <c r="W223" s="20"/>
      <c r="X223" s="20"/>
      <c r="Y223" s="20"/>
    </row>
    <row r="224" spans="1:25" customFormat="1" ht="15.75" customHeight="1" x14ac:dyDescent="0.25">
      <c r="A224" s="3" t="s">
        <v>248</v>
      </c>
      <c r="B224" s="3" t="s">
        <v>249</v>
      </c>
      <c r="C224" s="4">
        <v>44014</v>
      </c>
      <c r="D224" s="3" t="s">
        <v>491</v>
      </c>
      <c r="E224" s="3" t="s">
        <v>492</v>
      </c>
      <c r="F224" s="3" t="s">
        <v>2778</v>
      </c>
      <c r="G224" s="24"/>
      <c r="H224" s="25" t="s">
        <v>493</v>
      </c>
      <c r="I224" s="5">
        <v>1</v>
      </c>
      <c r="J224" s="5">
        <v>97.068595041322297</v>
      </c>
      <c r="K224" s="5">
        <f t="shared" si="52"/>
        <v>117.45299999999997</v>
      </c>
      <c r="L224" s="83">
        <f t="shared" si="48"/>
        <v>117.45299999999997</v>
      </c>
      <c r="M224" s="79"/>
      <c r="N224" s="79">
        <f t="shared" si="46"/>
        <v>111.58034999999997</v>
      </c>
      <c r="O224" s="58"/>
      <c r="P224" s="92"/>
      <c r="Q224" s="7">
        <v>169.79207582677699</v>
      </c>
      <c r="R224" s="75">
        <f t="shared" si="47"/>
        <v>205.44841175040017</v>
      </c>
      <c r="S224" s="51"/>
      <c r="T224" s="48"/>
      <c r="U224" s="55"/>
      <c r="V224" s="20"/>
      <c r="W224" s="20"/>
      <c r="X224" s="20"/>
      <c r="Y224" s="20"/>
    </row>
    <row r="225" spans="1:25" customFormat="1" ht="15.75" customHeight="1" x14ac:dyDescent="0.25">
      <c r="A225" s="3" t="s">
        <v>250</v>
      </c>
      <c r="B225" s="3" t="s">
        <v>251</v>
      </c>
      <c r="C225" s="4">
        <v>44014</v>
      </c>
      <c r="D225" s="3" t="s">
        <v>491</v>
      </c>
      <c r="E225" s="3" t="s">
        <v>492</v>
      </c>
      <c r="F225" s="3" t="s">
        <v>2778</v>
      </c>
      <c r="G225" s="24"/>
      <c r="H225" s="25" t="s">
        <v>493</v>
      </c>
      <c r="I225" s="5">
        <v>1</v>
      </c>
      <c r="J225" s="5">
        <v>97.068595041322297</v>
      </c>
      <c r="K225" s="5">
        <f t="shared" si="52"/>
        <v>117.45299999999997</v>
      </c>
      <c r="L225" s="83">
        <f t="shared" si="48"/>
        <v>117.45299999999997</v>
      </c>
      <c r="M225" s="79"/>
      <c r="N225" s="79">
        <f t="shared" si="46"/>
        <v>111.58034999999997</v>
      </c>
      <c r="O225" s="58"/>
      <c r="P225" s="92"/>
      <c r="Q225" s="7">
        <v>169.79207582677699</v>
      </c>
      <c r="R225" s="75">
        <f t="shared" si="47"/>
        <v>205.44841175040017</v>
      </c>
      <c r="S225" s="51"/>
      <c r="T225" s="48"/>
      <c r="U225" s="55"/>
      <c r="V225" s="20"/>
      <c r="W225" s="20"/>
      <c r="X225" s="20"/>
      <c r="Y225" s="20"/>
    </row>
    <row r="226" spans="1:25" customFormat="1" ht="15.75" customHeight="1" x14ac:dyDescent="0.25">
      <c r="A226" s="3" t="s">
        <v>494</v>
      </c>
      <c r="B226" s="3" t="s">
        <v>495</v>
      </c>
      <c r="C226" s="4">
        <v>44014</v>
      </c>
      <c r="D226" s="3" t="s">
        <v>491</v>
      </c>
      <c r="E226" s="3" t="s">
        <v>492</v>
      </c>
      <c r="F226" s="3" t="s">
        <v>2778</v>
      </c>
      <c r="G226" s="24"/>
      <c r="H226" s="25" t="s">
        <v>493</v>
      </c>
      <c r="I226" s="5">
        <v>2</v>
      </c>
      <c r="J226" s="5">
        <v>311.682231404959</v>
      </c>
      <c r="K226" s="5">
        <f t="shared" si="52"/>
        <v>377.13550000000038</v>
      </c>
      <c r="L226" s="83">
        <f t="shared" si="48"/>
        <v>754.27100000000075</v>
      </c>
      <c r="M226" s="79"/>
      <c r="N226" s="79">
        <f t="shared" si="46"/>
        <v>716.5574500000007</v>
      </c>
      <c r="O226" s="58"/>
      <c r="P226" s="92"/>
      <c r="Q226" s="7">
        <v>1090.5427153507401</v>
      </c>
      <c r="R226" s="75">
        <f t="shared" si="47"/>
        <v>1319.5566855743955</v>
      </c>
      <c r="S226" s="51"/>
      <c r="T226" s="48"/>
      <c r="U226" s="55"/>
      <c r="V226" s="20"/>
      <c r="W226" s="20"/>
      <c r="X226" s="20"/>
      <c r="Y226" s="20"/>
    </row>
    <row r="227" spans="1:25" customFormat="1" ht="15.75" customHeight="1" x14ac:dyDescent="0.25">
      <c r="A227" s="3" t="s">
        <v>27</v>
      </c>
      <c r="B227" s="3" t="s">
        <v>28</v>
      </c>
      <c r="C227" s="4">
        <v>44014</v>
      </c>
      <c r="D227" s="3" t="s">
        <v>491</v>
      </c>
      <c r="E227" s="3" t="s">
        <v>492</v>
      </c>
      <c r="F227" s="3" t="s">
        <v>2778</v>
      </c>
      <c r="G227" s="24"/>
      <c r="H227" s="25" t="s">
        <v>493</v>
      </c>
      <c r="I227" s="5">
        <v>1</v>
      </c>
      <c r="J227" s="5">
        <v>342.30173553718998</v>
      </c>
      <c r="K227" s="5">
        <f t="shared" si="52"/>
        <v>414.18509999999986</v>
      </c>
      <c r="L227" s="83">
        <f t="shared" si="48"/>
        <v>414.18509999999986</v>
      </c>
      <c r="M227" s="79">
        <f>+L227*0.85</f>
        <v>352.05733499999985</v>
      </c>
      <c r="N227" s="79">
        <f>+M227*0.95</f>
        <v>334.45446824999982</v>
      </c>
      <c r="O227" s="58"/>
      <c r="P227" s="92"/>
      <c r="Q227" s="7">
        <v>597.517528091504</v>
      </c>
      <c r="R227" s="75">
        <f t="shared" si="47"/>
        <v>722.99620899071988</v>
      </c>
      <c r="S227" s="51"/>
      <c r="T227" s="48"/>
      <c r="U227" s="55"/>
      <c r="V227" s="20"/>
      <c r="W227" s="20"/>
      <c r="X227" s="20"/>
      <c r="Y227" s="20"/>
    </row>
    <row r="228" spans="1:25" customFormat="1" ht="15.75" customHeight="1" x14ac:dyDescent="0.25">
      <c r="A228" s="3" t="s">
        <v>496</v>
      </c>
      <c r="B228" s="3" t="s">
        <v>497</v>
      </c>
      <c r="C228" s="4">
        <v>44014</v>
      </c>
      <c r="D228" s="3" t="s">
        <v>491</v>
      </c>
      <c r="E228" s="3" t="s">
        <v>492</v>
      </c>
      <c r="F228" s="3" t="s">
        <v>2778</v>
      </c>
      <c r="G228" s="24"/>
      <c r="H228" s="25" t="s">
        <v>493</v>
      </c>
      <c r="I228" s="5">
        <v>1</v>
      </c>
      <c r="J228" s="5">
        <v>108.45396694214899</v>
      </c>
      <c r="K228" s="5">
        <f t="shared" si="52"/>
        <v>131.22930000000028</v>
      </c>
      <c r="L228" s="83">
        <f t="shared" si="48"/>
        <v>131.22930000000028</v>
      </c>
      <c r="M228" s="79"/>
      <c r="N228" s="79">
        <f t="shared" si="46"/>
        <v>124.66783500000025</v>
      </c>
      <c r="O228" s="58"/>
      <c r="P228" s="92"/>
      <c r="Q228" s="7">
        <v>189.999897343736</v>
      </c>
      <c r="R228" s="75">
        <f t="shared" si="47"/>
        <v>229.89987578592056</v>
      </c>
      <c r="S228" s="51"/>
      <c r="T228" s="48"/>
      <c r="U228" s="55"/>
      <c r="V228" s="20"/>
      <c r="W228" s="20"/>
      <c r="X228" s="20"/>
      <c r="Y228" s="20"/>
    </row>
    <row r="229" spans="1:25" customFormat="1" ht="15.75" customHeight="1" x14ac:dyDescent="0.25">
      <c r="A229" s="3" t="s">
        <v>326</v>
      </c>
      <c r="B229" s="3" t="s">
        <v>327</v>
      </c>
      <c r="C229" s="4">
        <v>44014</v>
      </c>
      <c r="D229" s="3" t="s">
        <v>491</v>
      </c>
      <c r="E229" s="3" t="s">
        <v>492</v>
      </c>
      <c r="F229" s="3" t="s">
        <v>2778</v>
      </c>
      <c r="G229" s="24"/>
      <c r="H229" s="25" t="s">
        <v>493</v>
      </c>
      <c r="I229" s="5">
        <v>1</v>
      </c>
      <c r="J229" s="5">
        <v>269.56991735537201</v>
      </c>
      <c r="K229" s="5">
        <f t="shared" si="52"/>
        <v>326.17960000000011</v>
      </c>
      <c r="L229" s="83">
        <f t="shared" si="48"/>
        <v>326.17960000000011</v>
      </c>
      <c r="M229" s="79">
        <f>+L229*0.85</f>
        <v>277.25266000000011</v>
      </c>
      <c r="N229" s="79">
        <f>+M229*0.95</f>
        <v>263.39002700000009</v>
      </c>
      <c r="O229" s="58"/>
      <c r="P229" s="92"/>
      <c r="Q229" s="7">
        <v>470.91233559590103</v>
      </c>
      <c r="R229" s="75">
        <f t="shared" si="47"/>
        <v>569.80392607104022</v>
      </c>
      <c r="S229" s="51"/>
      <c r="T229" s="48"/>
      <c r="U229" s="55"/>
      <c r="V229" s="20"/>
      <c r="W229" s="20"/>
      <c r="X229" s="20"/>
      <c r="Y229" s="20"/>
    </row>
    <row r="230" spans="1:25" customFormat="1" ht="15.75" customHeight="1" x14ac:dyDescent="0.25">
      <c r="A230" s="3" t="s">
        <v>126</v>
      </c>
      <c r="B230" s="3" t="s">
        <v>127</v>
      </c>
      <c r="C230" s="4">
        <v>44014</v>
      </c>
      <c r="D230" s="3" t="s">
        <v>491</v>
      </c>
      <c r="E230" s="3" t="s">
        <v>492</v>
      </c>
      <c r="F230" s="3" t="s">
        <v>2778</v>
      </c>
      <c r="G230" s="24"/>
      <c r="H230" s="25" t="s">
        <v>493</v>
      </c>
      <c r="I230" s="5">
        <v>1</v>
      </c>
      <c r="J230" s="5">
        <v>63.696694214875997</v>
      </c>
      <c r="K230" s="5">
        <f t="shared" si="52"/>
        <v>77.072999999999951</v>
      </c>
      <c r="L230" s="83">
        <f t="shared" si="48"/>
        <v>77.072999999999951</v>
      </c>
      <c r="M230" s="79"/>
      <c r="N230" s="79">
        <f t="shared" si="46"/>
        <v>73.219349999999949</v>
      </c>
      <c r="O230" s="58"/>
      <c r="P230" s="92"/>
      <c r="Q230" s="7">
        <v>111.438232803967</v>
      </c>
      <c r="R230" s="75">
        <f t="shared" si="47"/>
        <v>134.84026169280006</v>
      </c>
      <c r="S230" s="51"/>
      <c r="T230" s="48"/>
      <c r="U230" s="55"/>
      <c r="V230" s="20"/>
      <c r="W230" s="20"/>
      <c r="X230" s="20"/>
      <c r="Y230" s="20"/>
    </row>
    <row r="231" spans="1:25" customFormat="1" ht="15.75" customHeight="1" x14ac:dyDescent="0.25">
      <c r="A231" s="3" t="s">
        <v>184</v>
      </c>
      <c r="B231" s="3" t="s">
        <v>185</v>
      </c>
      <c r="C231" s="4">
        <v>44014</v>
      </c>
      <c r="D231" s="3" t="s">
        <v>491</v>
      </c>
      <c r="E231" s="3" t="s">
        <v>492</v>
      </c>
      <c r="F231" s="3" t="s">
        <v>2778</v>
      </c>
      <c r="G231" s="24"/>
      <c r="H231" s="25" t="s">
        <v>493</v>
      </c>
      <c r="I231" s="5">
        <v>1</v>
      </c>
      <c r="J231" s="5">
        <v>193.323801652893</v>
      </c>
      <c r="K231" s="5">
        <f t="shared" si="52"/>
        <v>233.92180000000053</v>
      </c>
      <c r="L231" s="83">
        <f t="shared" si="48"/>
        <v>233.92180000000053</v>
      </c>
      <c r="M231" s="79">
        <f>+L231*0.85</f>
        <v>198.83353000000045</v>
      </c>
      <c r="N231" s="79">
        <f t="shared" ref="N231:N233" si="55">+M231*0.95</f>
        <v>188.89185350000042</v>
      </c>
      <c r="O231" s="58"/>
      <c r="P231" s="92"/>
      <c r="Q231" s="7">
        <v>338.23004382942202</v>
      </c>
      <c r="R231" s="75">
        <f t="shared" si="47"/>
        <v>409.2583530336006</v>
      </c>
      <c r="S231" s="51"/>
      <c r="T231" s="48"/>
      <c r="U231" s="55"/>
      <c r="V231" s="20"/>
      <c r="W231" s="20"/>
      <c r="X231" s="20"/>
      <c r="Y231" s="20"/>
    </row>
    <row r="232" spans="1:25" customFormat="1" ht="15.75" customHeight="1" x14ac:dyDescent="0.25">
      <c r="A232" s="3" t="s">
        <v>277</v>
      </c>
      <c r="B232" s="3" t="s">
        <v>278</v>
      </c>
      <c r="C232" s="4">
        <v>44014</v>
      </c>
      <c r="D232" s="3" t="s">
        <v>491</v>
      </c>
      <c r="E232" s="3" t="s">
        <v>492</v>
      </c>
      <c r="F232" s="3" t="s">
        <v>2778</v>
      </c>
      <c r="G232" s="24"/>
      <c r="H232" s="25" t="s">
        <v>493</v>
      </c>
      <c r="I232" s="5">
        <v>1</v>
      </c>
      <c r="J232" s="5">
        <v>278.95917355371898</v>
      </c>
      <c r="K232" s="5">
        <f t="shared" si="52"/>
        <v>337.54059999999998</v>
      </c>
      <c r="L232" s="83">
        <f t="shared" si="48"/>
        <v>337.54059999999998</v>
      </c>
      <c r="M232" s="79">
        <f>+L232*0.85</f>
        <v>286.90950999999995</v>
      </c>
      <c r="N232" s="79">
        <f t="shared" si="55"/>
        <v>272.56403449999993</v>
      </c>
      <c r="O232" s="58"/>
      <c r="P232" s="92"/>
      <c r="Q232" s="7">
        <v>488.01608789633002</v>
      </c>
      <c r="R232" s="75">
        <f t="shared" si="47"/>
        <v>590.49946635455933</v>
      </c>
      <c r="S232" s="51"/>
      <c r="T232" s="48"/>
      <c r="U232" s="55"/>
      <c r="V232" s="20"/>
      <c r="W232" s="20"/>
      <c r="X232" s="20"/>
      <c r="Y232" s="20"/>
    </row>
    <row r="233" spans="1:25" customFormat="1" ht="15.75" customHeight="1" x14ac:dyDescent="0.25">
      <c r="A233" s="3" t="s">
        <v>59</v>
      </c>
      <c r="B233" s="3" t="s">
        <v>60</v>
      </c>
      <c r="C233" s="4">
        <v>44014</v>
      </c>
      <c r="D233" s="3" t="s">
        <v>491</v>
      </c>
      <c r="E233" s="3" t="s">
        <v>492</v>
      </c>
      <c r="F233" s="3" t="s">
        <v>2778</v>
      </c>
      <c r="G233" s="24"/>
      <c r="H233" s="25" t="s">
        <v>493</v>
      </c>
      <c r="I233" s="5">
        <v>1</v>
      </c>
      <c r="J233" s="5">
        <v>308.08140495867798</v>
      </c>
      <c r="K233" s="5">
        <f t="shared" si="52"/>
        <v>372.77850000000035</v>
      </c>
      <c r="L233" s="83">
        <f t="shared" si="48"/>
        <v>372.77850000000035</v>
      </c>
      <c r="M233" s="79">
        <f>+L233*0.85</f>
        <v>316.86172500000026</v>
      </c>
      <c r="N233" s="79">
        <f t="shared" si="55"/>
        <v>301.01863875000026</v>
      </c>
      <c r="O233" s="58"/>
      <c r="P233" s="92"/>
      <c r="Q233" s="7">
        <v>539.07837774545499</v>
      </c>
      <c r="R233" s="75">
        <f t="shared" si="47"/>
        <v>652.28483707200053</v>
      </c>
      <c r="S233" s="51"/>
      <c r="T233" s="48"/>
      <c r="U233" s="55"/>
      <c r="V233" s="20"/>
      <c r="W233" s="20"/>
      <c r="X233" s="20"/>
      <c r="Y233" s="20"/>
    </row>
    <row r="234" spans="1:25" customFormat="1" ht="15.75" customHeight="1" x14ac:dyDescent="0.25">
      <c r="A234" s="3" t="s">
        <v>498</v>
      </c>
      <c r="B234" s="3" t="s">
        <v>499</v>
      </c>
      <c r="C234" s="4">
        <v>44014</v>
      </c>
      <c r="D234" s="3" t="s">
        <v>491</v>
      </c>
      <c r="E234" s="3" t="s">
        <v>492</v>
      </c>
      <c r="F234" s="3" t="s">
        <v>2778</v>
      </c>
      <c r="G234" s="24"/>
      <c r="H234" s="25" t="s">
        <v>493</v>
      </c>
      <c r="I234" s="5">
        <v>1</v>
      </c>
      <c r="J234" s="5">
        <v>340.24413223140499</v>
      </c>
      <c r="K234" s="5">
        <f t="shared" si="52"/>
        <v>411.69540000000001</v>
      </c>
      <c r="L234" s="83">
        <f t="shared" si="48"/>
        <v>411.69540000000001</v>
      </c>
      <c r="M234" s="79"/>
      <c r="N234" s="79">
        <f t="shared" si="46"/>
        <v>391.11063000000001</v>
      </c>
      <c r="O234" s="58"/>
      <c r="P234" s="92"/>
      <c r="Q234" s="7">
        <v>595.44138556086</v>
      </c>
      <c r="R234" s="75">
        <f t="shared" si="47"/>
        <v>720.48407652864057</v>
      </c>
      <c r="S234" s="51"/>
      <c r="T234" s="48"/>
      <c r="U234" s="55"/>
      <c r="V234" s="20"/>
      <c r="W234" s="20"/>
      <c r="X234" s="20"/>
      <c r="Y234" s="20"/>
    </row>
    <row r="235" spans="1:25" customFormat="1" ht="15.75" customHeight="1" x14ac:dyDescent="0.25">
      <c r="A235" s="3" t="s">
        <v>48</v>
      </c>
      <c r="B235" s="3" t="s">
        <v>49</v>
      </c>
      <c r="C235" s="4">
        <v>44014</v>
      </c>
      <c r="D235" s="3" t="s">
        <v>491</v>
      </c>
      <c r="E235" s="3" t="s">
        <v>492</v>
      </c>
      <c r="F235" s="3" t="s">
        <v>2778</v>
      </c>
      <c r="G235" s="24"/>
      <c r="H235" s="25" t="s">
        <v>493</v>
      </c>
      <c r="I235" s="5">
        <v>1</v>
      </c>
      <c r="J235" s="5">
        <v>66.538429752066094</v>
      </c>
      <c r="K235" s="5">
        <f t="shared" si="52"/>
        <v>80.51149999999997</v>
      </c>
      <c r="L235" s="83">
        <f t="shared" si="48"/>
        <v>80.51149999999997</v>
      </c>
      <c r="M235" s="79">
        <f t="shared" ref="M235:M240" si="56">+L235*0.85</f>
        <v>68.434774999999973</v>
      </c>
      <c r="N235" s="79">
        <f t="shared" ref="N235:N240" si="57">+M235*0.95</f>
        <v>65.013036249999971</v>
      </c>
      <c r="O235" s="58"/>
      <c r="P235" s="92"/>
      <c r="Q235" s="7">
        <v>116.447575140496</v>
      </c>
      <c r="R235" s="75">
        <f t="shared" si="47"/>
        <v>140.90156592000017</v>
      </c>
      <c r="S235" s="51"/>
      <c r="T235" s="48"/>
      <c r="U235" s="55"/>
      <c r="V235" s="20"/>
      <c r="W235" s="20"/>
      <c r="X235" s="20"/>
      <c r="Y235" s="20"/>
    </row>
    <row r="236" spans="1:25" customFormat="1" ht="15.75" customHeight="1" x14ac:dyDescent="0.25">
      <c r="A236" s="3" t="s">
        <v>153</v>
      </c>
      <c r="B236" s="3" t="s">
        <v>154</v>
      </c>
      <c r="C236" s="4">
        <v>44014</v>
      </c>
      <c r="D236" s="3" t="s">
        <v>491</v>
      </c>
      <c r="E236" s="3" t="s">
        <v>492</v>
      </c>
      <c r="F236" s="3" t="s">
        <v>2778</v>
      </c>
      <c r="G236" s="24"/>
      <c r="H236" s="25" t="s">
        <v>493</v>
      </c>
      <c r="I236" s="5">
        <v>1</v>
      </c>
      <c r="J236" s="5">
        <v>130.33471074380199</v>
      </c>
      <c r="K236" s="5">
        <f t="shared" si="52"/>
        <v>157.70500000000041</v>
      </c>
      <c r="L236" s="83">
        <f t="shared" si="48"/>
        <v>157.70500000000041</v>
      </c>
      <c r="M236" s="79">
        <f t="shared" si="56"/>
        <v>134.04925000000034</v>
      </c>
      <c r="N236" s="79">
        <f t="shared" si="57"/>
        <v>127.34678750000032</v>
      </c>
      <c r="O236" s="58"/>
      <c r="P236" s="92"/>
      <c r="Q236" s="7">
        <v>228.09491936529</v>
      </c>
      <c r="R236" s="75">
        <f t="shared" si="47"/>
        <v>275.99485243200087</v>
      </c>
      <c r="S236" s="51"/>
      <c r="T236" s="48"/>
      <c r="U236" s="55"/>
      <c r="V236" s="20"/>
      <c r="W236" s="20"/>
      <c r="X236" s="20"/>
      <c r="Y236" s="20"/>
    </row>
    <row r="237" spans="1:25" customFormat="1" ht="15.75" customHeight="1" x14ac:dyDescent="0.25">
      <c r="A237" s="3" t="s">
        <v>79</v>
      </c>
      <c r="B237" s="3" t="s">
        <v>80</v>
      </c>
      <c r="C237" s="4">
        <v>44014</v>
      </c>
      <c r="D237" s="3" t="s">
        <v>502</v>
      </c>
      <c r="E237" s="3" t="s">
        <v>503</v>
      </c>
      <c r="F237" s="3" t="s">
        <v>2748</v>
      </c>
      <c r="G237" s="24">
        <v>955</v>
      </c>
      <c r="H237" s="25" t="s">
        <v>504</v>
      </c>
      <c r="I237" s="5">
        <v>1</v>
      </c>
      <c r="J237" s="5">
        <v>806.82363636363596</v>
      </c>
      <c r="K237" s="5">
        <f t="shared" si="52"/>
        <v>976.25659999999948</v>
      </c>
      <c r="L237" s="83">
        <f t="shared" si="48"/>
        <v>976.25659999999948</v>
      </c>
      <c r="M237" s="79">
        <f t="shared" si="56"/>
        <v>829.81810999999959</v>
      </c>
      <c r="N237" s="79">
        <f t="shared" si="57"/>
        <v>788.32720449999954</v>
      </c>
      <c r="O237" s="58"/>
      <c r="P237" s="92">
        <f>+N237+N238+N239</f>
        <v>788.34852249999994</v>
      </c>
      <c r="Q237" s="7">
        <v>1411.57022476364</v>
      </c>
      <c r="R237" s="75">
        <f t="shared" si="47"/>
        <v>1707.9999719640043</v>
      </c>
      <c r="S237" s="51">
        <f>+R237+R238+R239</f>
        <v>1707.9999719640045</v>
      </c>
      <c r="T237" s="48">
        <v>1708</v>
      </c>
      <c r="U237" s="55">
        <f>+T237-P237</f>
        <v>919.65147750000006</v>
      </c>
      <c r="V237" s="20"/>
      <c r="W237" s="20"/>
      <c r="X237" s="20"/>
      <c r="Y237" s="20"/>
    </row>
    <row r="238" spans="1:25" customFormat="1" ht="15.75" customHeight="1" x14ac:dyDescent="0.25">
      <c r="A238" s="3" t="s">
        <v>506</v>
      </c>
      <c r="B238" s="3" t="s">
        <v>507</v>
      </c>
      <c r="C238" s="4">
        <v>44015</v>
      </c>
      <c r="D238" s="3" t="s">
        <v>508</v>
      </c>
      <c r="E238" s="3" t="s">
        <v>64</v>
      </c>
      <c r="F238" s="3" t="str">
        <f>+LEFT(H238,14)</f>
        <v xml:space="preserve">BDD - 732/894 </v>
      </c>
      <c r="G238" s="29" t="str">
        <f>+RIGHT(F238,4)</f>
        <v xml:space="preserve">894 </v>
      </c>
      <c r="H238" s="25" t="s">
        <v>65</v>
      </c>
      <c r="I238" s="5">
        <v>4</v>
      </c>
      <c r="J238" s="5">
        <v>284.54000000000002</v>
      </c>
      <c r="K238" s="5">
        <v>344.3</v>
      </c>
      <c r="L238" s="83">
        <f t="shared" si="48"/>
        <v>1377.2</v>
      </c>
      <c r="M238" s="79">
        <f t="shared" si="56"/>
        <v>1170.6200000000001</v>
      </c>
      <c r="N238" s="79">
        <f t="shared" si="57"/>
        <v>1112.0890000000002</v>
      </c>
      <c r="O238" s="58"/>
      <c r="P238" s="92"/>
      <c r="Q238" s="7">
        <v>1983.4666447603299</v>
      </c>
      <c r="R238" s="75">
        <f t="shared" si="47"/>
        <v>2399.9946401599991</v>
      </c>
      <c r="S238" s="51"/>
      <c r="T238" s="48"/>
      <c r="U238" s="55"/>
      <c r="V238" s="20"/>
      <c r="W238" s="20"/>
      <c r="X238" s="20"/>
      <c r="Y238" s="20"/>
    </row>
    <row r="239" spans="1:25" customFormat="1" ht="15.75" customHeight="1" x14ac:dyDescent="0.25">
      <c r="A239" s="3" t="s">
        <v>61</v>
      </c>
      <c r="B239" s="3" t="s">
        <v>62</v>
      </c>
      <c r="C239" s="4">
        <v>44015</v>
      </c>
      <c r="D239" s="3" t="s">
        <v>505</v>
      </c>
      <c r="E239" s="3" t="s">
        <v>64</v>
      </c>
      <c r="F239" s="3" t="str">
        <f>+LEFT(H239,14)</f>
        <v xml:space="preserve">BDD - 732/894 </v>
      </c>
      <c r="G239" s="24"/>
      <c r="H239" s="25" t="s">
        <v>65</v>
      </c>
      <c r="I239" s="5">
        <v>-4</v>
      </c>
      <c r="J239" s="5">
        <v>284.54000000000002</v>
      </c>
      <c r="K239" s="5">
        <f t="shared" ref="K239:K270" si="58">+J239*1.21</f>
        <v>344.29340000000002</v>
      </c>
      <c r="L239" s="83">
        <f t="shared" si="48"/>
        <v>-1377.1736000000001</v>
      </c>
      <c r="M239" s="79">
        <f t="shared" si="56"/>
        <v>-1170.5975599999999</v>
      </c>
      <c r="N239" s="79">
        <f t="shared" si="57"/>
        <v>-1112.0676819999999</v>
      </c>
      <c r="O239" s="58"/>
      <c r="P239" s="92"/>
      <c r="Q239" s="7">
        <v>-1983.4666447603299</v>
      </c>
      <c r="R239" s="75">
        <f t="shared" si="47"/>
        <v>-2399.9946401599991</v>
      </c>
      <c r="S239" s="51"/>
      <c r="T239" s="48"/>
      <c r="U239" s="55"/>
      <c r="V239" s="20"/>
      <c r="W239" s="20"/>
      <c r="X239" s="20"/>
      <c r="Y239" s="20"/>
    </row>
    <row r="240" spans="1:25" customFormat="1" ht="15.75" customHeight="1" x14ac:dyDescent="0.25">
      <c r="A240" s="3" t="s">
        <v>149</v>
      </c>
      <c r="B240" s="3" t="s">
        <v>150</v>
      </c>
      <c r="C240" s="4">
        <v>44017</v>
      </c>
      <c r="D240" s="3" t="s">
        <v>509</v>
      </c>
      <c r="E240" s="3" t="s">
        <v>510</v>
      </c>
      <c r="F240" s="3" t="s">
        <v>2783</v>
      </c>
      <c r="G240" s="24">
        <v>953</v>
      </c>
      <c r="H240" s="25" t="s">
        <v>511</v>
      </c>
      <c r="I240" s="5">
        <v>2</v>
      </c>
      <c r="J240" s="5">
        <v>176.041818181818</v>
      </c>
      <c r="K240" s="5">
        <f t="shared" si="58"/>
        <v>213.01059999999978</v>
      </c>
      <c r="L240" s="83">
        <f t="shared" si="48"/>
        <v>426.02119999999957</v>
      </c>
      <c r="M240" s="79">
        <f t="shared" si="56"/>
        <v>362.1180199999996</v>
      </c>
      <c r="N240" s="79">
        <f t="shared" si="57"/>
        <v>344.01211899999959</v>
      </c>
      <c r="O240" s="58"/>
      <c r="P240" s="92">
        <f>+N240+N241+N242</f>
        <v>1030.537632249999</v>
      </c>
      <c r="Q240" s="7">
        <v>552.17276690909</v>
      </c>
      <c r="R240" s="75">
        <f t="shared" si="47"/>
        <v>668.12904795999884</v>
      </c>
      <c r="S240" s="51">
        <f>+R240+R241+R242</f>
        <v>1898.9092454199977</v>
      </c>
      <c r="T240" s="48">
        <v>1899</v>
      </c>
      <c r="U240" s="55">
        <f>+T240-P240</f>
        <v>868.46236775000102</v>
      </c>
      <c r="V240" s="20"/>
      <c r="W240" s="20"/>
      <c r="X240" s="20"/>
      <c r="Y240" s="20"/>
    </row>
    <row r="241" spans="1:25" customFormat="1" ht="15.75" customHeight="1" x14ac:dyDescent="0.25">
      <c r="A241" s="3" t="s">
        <v>298</v>
      </c>
      <c r="B241" s="3" t="s">
        <v>299</v>
      </c>
      <c r="C241" s="4">
        <v>44017</v>
      </c>
      <c r="D241" s="3" t="s">
        <v>509</v>
      </c>
      <c r="E241" s="3" t="s">
        <v>510</v>
      </c>
      <c r="F241" s="3" t="s">
        <v>2783</v>
      </c>
      <c r="G241" s="24"/>
      <c r="H241" s="25" t="s">
        <v>511</v>
      </c>
      <c r="I241" s="5">
        <v>1</v>
      </c>
      <c r="J241" s="5">
        <v>306.28190082644602</v>
      </c>
      <c r="K241" s="5">
        <f t="shared" si="58"/>
        <v>370.60109999999969</v>
      </c>
      <c r="L241" s="83">
        <f t="shared" si="48"/>
        <v>370.60109999999969</v>
      </c>
      <c r="M241" s="79"/>
      <c r="N241" s="79">
        <f t="shared" si="46"/>
        <v>352.07104499999969</v>
      </c>
      <c r="O241" s="58"/>
      <c r="P241" s="92"/>
      <c r="Q241" s="7">
        <v>480.34190506611498</v>
      </c>
      <c r="R241" s="75">
        <f t="shared" si="47"/>
        <v>581.21370512999908</v>
      </c>
      <c r="S241" s="51"/>
      <c r="T241" s="48"/>
      <c r="U241" s="55"/>
      <c r="V241" s="20"/>
      <c r="W241" s="20"/>
      <c r="X241" s="20"/>
      <c r="Y241" s="20"/>
    </row>
    <row r="242" spans="1:25" customFormat="1" ht="15.75" customHeight="1" x14ac:dyDescent="0.25">
      <c r="A242" s="3" t="s">
        <v>27</v>
      </c>
      <c r="B242" s="3" t="s">
        <v>28</v>
      </c>
      <c r="C242" s="4">
        <v>44017</v>
      </c>
      <c r="D242" s="3" t="s">
        <v>509</v>
      </c>
      <c r="E242" s="3" t="s">
        <v>510</v>
      </c>
      <c r="F242" s="3" t="s">
        <v>2783</v>
      </c>
      <c r="G242" s="24"/>
      <c r="H242" s="25" t="s">
        <v>511</v>
      </c>
      <c r="I242" s="5">
        <v>1</v>
      </c>
      <c r="J242" s="5">
        <v>342.30173553718998</v>
      </c>
      <c r="K242" s="5">
        <f t="shared" si="58"/>
        <v>414.18509999999986</v>
      </c>
      <c r="L242" s="83">
        <f t="shared" si="48"/>
        <v>414.18509999999986</v>
      </c>
      <c r="M242" s="79">
        <f>+L242*0.85</f>
        <v>352.05733499999985</v>
      </c>
      <c r="N242" s="79">
        <f t="shared" ref="N242:N243" si="59">+M242*0.95</f>
        <v>334.45446824999982</v>
      </c>
      <c r="O242" s="58"/>
      <c r="P242" s="92"/>
      <c r="Q242" s="7">
        <v>536.83181184297496</v>
      </c>
      <c r="R242" s="75">
        <f t="shared" si="47"/>
        <v>649.56649232999973</v>
      </c>
      <c r="S242" s="51"/>
      <c r="T242" s="48"/>
      <c r="U242" s="55"/>
      <c r="V242" s="20"/>
      <c r="W242" s="20"/>
      <c r="X242" s="20"/>
      <c r="Y242" s="20"/>
    </row>
    <row r="243" spans="1:25" customFormat="1" ht="15.75" customHeight="1" x14ac:dyDescent="0.25">
      <c r="A243" s="3" t="s">
        <v>149</v>
      </c>
      <c r="B243" s="3" t="s">
        <v>150</v>
      </c>
      <c r="C243" s="4">
        <v>44017</v>
      </c>
      <c r="D243" s="3" t="s">
        <v>514</v>
      </c>
      <c r="E243" s="3" t="s">
        <v>515</v>
      </c>
      <c r="F243" s="3" t="s">
        <v>2781</v>
      </c>
      <c r="G243" s="24">
        <v>951</v>
      </c>
      <c r="H243" s="25" t="s">
        <v>516</v>
      </c>
      <c r="I243" s="5">
        <v>2</v>
      </c>
      <c r="J243" s="5">
        <v>176.041818181818</v>
      </c>
      <c r="K243" s="5">
        <f t="shared" si="58"/>
        <v>213.01059999999978</v>
      </c>
      <c r="L243" s="83">
        <f t="shared" si="48"/>
        <v>426.02119999999957</v>
      </c>
      <c r="M243" s="79">
        <f>+L243*0.85</f>
        <v>362.1180199999996</v>
      </c>
      <c r="N243" s="79">
        <f t="shared" si="59"/>
        <v>344.01211899999959</v>
      </c>
      <c r="O243" s="58"/>
      <c r="P243" s="92">
        <f>+N243+N244+N245+N246</f>
        <v>1142.2296072499989</v>
      </c>
      <c r="Q243" s="7">
        <v>552.19741276363595</v>
      </c>
      <c r="R243" s="75">
        <f t="shared" si="47"/>
        <v>668.15886944399949</v>
      </c>
      <c r="S243" s="52">
        <f>+R243+R244+R245+R246</f>
        <v>2104.434342227999</v>
      </c>
      <c r="T243" s="49">
        <v>2624.44</v>
      </c>
      <c r="U243" s="55">
        <f>+T243-P243</f>
        <v>1482.2103927500011</v>
      </c>
      <c r="V243" s="20"/>
      <c r="W243" s="20"/>
      <c r="X243" s="20"/>
      <c r="Y243" s="20"/>
    </row>
    <row r="244" spans="1:25" customFormat="1" ht="15.75" customHeight="1" x14ac:dyDescent="0.25">
      <c r="A244" s="3" t="s">
        <v>512</v>
      </c>
      <c r="B244" s="3" t="s">
        <v>513</v>
      </c>
      <c r="C244" s="4">
        <v>44017</v>
      </c>
      <c r="D244" s="3" t="s">
        <v>514</v>
      </c>
      <c r="E244" s="3" t="s">
        <v>515</v>
      </c>
      <c r="F244" s="3" t="s">
        <v>2781</v>
      </c>
      <c r="G244" s="24"/>
      <c r="H244" s="25" t="s">
        <v>516</v>
      </c>
      <c r="I244" s="5">
        <v>1</v>
      </c>
      <c r="J244" s="5">
        <v>97.165702479338805</v>
      </c>
      <c r="K244" s="5">
        <f t="shared" si="58"/>
        <v>117.57049999999995</v>
      </c>
      <c r="L244" s="83">
        <f t="shared" si="48"/>
        <v>117.57049999999995</v>
      </c>
      <c r="M244" s="79"/>
      <c r="N244" s="79">
        <f t="shared" si="46"/>
        <v>111.69197499999996</v>
      </c>
      <c r="O244" s="58"/>
      <c r="P244" s="92"/>
      <c r="Q244" s="7">
        <v>169.78540519834701</v>
      </c>
      <c r="R244" s="75">
        <f t="shared" si="47"/>
        <v>205.44034028999988</v>
      </c>
      <c r="S244" s="51"/>
      <c r="T244" s="48"/>
      <c r="U244" s="55"/>
      <c r="V244" s="20"/>
      <c r="W244" s="20"/>
      <c r="X244" s="20"/>
      <c r="Y244" s="20"/>
    </row>
    <row r="245" spans="1:25" customFormat="1" ht="15.75" customHeight="1" x14ac:dyDescent="0.25">
      <c r="A245" s="3" t="s">
        <v>298</v>
      </c>
      <c r="B245" s="3" t="s">
        <v>299</v>
      </c>
      <c r="C245" s="4">
        <v>44017</v>
      </c>
      <c r="D245" s="3" t="s">
        <v>514</v>
      </c>
      <c r="E245" s="3" t="s">
        <v>515</v>
      </c>
      <c r="F245" s="3" t="s">
        <v>2781</v>
      </c>
      <c r="G245" s="24"/>
      <c r="H245" s="25" t="s">
        <v>516</v>
      </c>
      <c r="I245" s="5">
        <v>1</v>
      </c>
      <c r="J245" s="5">
        <v>306.28190082644602</v>
      </c>
      <c r="K245" s="5">
        <f t="shared" si="58"/>
        <v>370.60109999999969</v>
      </c>
      <c r="L245" s="83">
        <f t="shared" si="48"/>
        <v>370.60109999999969</v>
      </c>
      <c r="M245" s="79"/>
      <c r="N245" s="79">
        <f t="shared" si="46"/>
        <v>352.07104499999969</v>
      </c>
      <c r="O245" s="58"/>
      <c r="P245" s="92"/>
      <c r="Q245" s="7">
        <v>480.36334479917298</v>
      </c>
      <c r="R245" s="75">
        <f t="shared" si="47"/>
        <v>581.23964720699928</v>
      </c>
      <c r="S245" s="51"/>
      <c r="T245" s="48"/>
      <c r="U245" s="55"/>
      <c r="V245" s="20"/>
      <c r="W245" s="20"/>
      <c r="X245" s="20"/>
      <c r="Y245" s="20"/>
    </row>
    <row r="246" spans="1:25" customFormat="1" ht="15.75" customHeight="1" x14ac:dyDescent="0.25">
      <c r="A246" s="3" t="s">
        <v>27</v>
      </c>
      <c r="B246" s="3" t="s">
        <v>28</v>
      </c>
      <c r="C246" s="4">
        <v>44017</v>
      </c>
      <c r="D246" s="3" t="s">
        <v>514</v>
      </c>
      <c r="E246" s="3" t="s">
        <v>515</v>
      </c>
      <c r="F246" s="3" t="s">
        <v>2781</v>
      </c>
      <c r="G246" s="24"/>
      <c r="H246" s="25" t="s">
        <v>516</v>
      </c>
      <c r="I246" s="5">
        <v>1</v>
      </c>
      <c r="J246" s="5">
        <v>342.30173553718998</v>
      </c>
      <c r="K246" s="5">
        <f t="shared" si="58"/>
        <v>414.18509999999986</v>
      </c>
      <c r="L246" s="83">
        <f t="shared" si="48"/>
        <v>414.18509999999986</v>
      </c>
      <c r="M246" s="79">
        <f>+L246*0.85</f>
        <v>352.05733499999985</v>
      </c>
      <c r="N246" s="79">
        <f t="shared" ref="N246:N248" si="60">+M246*0.95</f>
        <v>334.45446824999982</v>
      </c>
      <c r="O246" s="58"/>
      <c r="P246" s="92"/>
      <c r="Q246" s="7">
        <v>536.85577296446297</v>
      </c>
      <c r="R246" s="75">
        <f t="shared" si="47"/>
        <v>649.5954852870002</v>
      </c>
      <c r="S246" s="51"/>
      <c r="T246" s="48"/>
      <c r="U246" s="55"/>
      <c r="V246" s="20"/>
      <c r="W246" s="20"/>
      <c r="X246" s="20"/>
      <c r="Y246" s="20"/>
    </row>
    <row r="247" spans="1:25" customFormat="1" ht="15.75" customHeight="1" x14ac:dyDescent="0.25">
      <c r="A247" s="3" t="s">
        <v>79</v>
      </c>
      <c r="B247" s="3" t="s">
        <v>80</v>
      </c>
      <c r="C247" s="4">
        <v>44017</v>
      </c>
      <c r="D247" s="3" t="s">
        <v>519</v>
      </c>
      <c r="E247" s="3" t="s">
        <v>520</v>
      </c>
      <c r="F247" s="3" t="s">
        <v>2782</v>
      </c>
      <c r="G247" s="24">
        <v>952</v>
      </c>
      <c r="H247" s="25" t="s">
        <v>521</v>
      </c>
      <c r="I247" s="5">
        <v>1</v>
      </c>
      <c r="J247" s="5">
        <v>806.82363636363596</v>
      </c>
      <c r="K247" s="5">
        <f t="shared" si="58"/>
        <v>976.25659999999948</v>
      </c>
      <c r="L247" s="83">
        <f t="shared" si="48"/>
        <v>976.25659999999948</v>
      </c>
      <c r="M247" s="79">
        <f>+L247*0.85</f>
        <v>829.81810999999959</v>
      </c>
      <c r="N247" s="79">
        <f t="shared" si="60"/>
        <v>788.32720449999954</v>
      </c>
      <c r="O247" s="58"/>
      <c r="P247" s="92">
        <f>+N247+N248</f>
        <v>1147.4240694999996</v>
      </c>
      <c r="Q247" s="7">
        <v>1411.57022476364</v>
      </c>
      <c r="R247" s="75">
        <f t="shared" si="47"/>
        <v>1707.9999719640043</v>
      </c>
      <c r="S247" s="51">
        <f>+R247+R248</f>
        <v>2486.5041872040047</v>
      </c>
      <c r="T247" s="48">
        <v>2486.5</v>
      </c>
      <c r="U247" s="55">
        <f>+T247-P247</f>
        <v>1339.0759305000004</v>
      </c>
      <c r="V247" s="20"/>
      <c r="W247" s="20"/>
      <c r="X247" s="20"/>
      <c r="Y247" s="20"/>
    </row>
    <row r="248" spans="1:25" customFormat="1" ht="15.75" customHeight="1" x14ac:dyDescent="0.25">
      <c r="A248" s="3" t="s">
        <v>517</v>
      </c>
      <c r="B248" s="3" t="s">
        <v>518</v>
      </c>
      <c r="C248" s="4">
        <v>44017</v>
      </c>
      <c r="D248" s="3" t="s">
        <v>519</v>
      </c>
      <c r="E248" s="3" t="s">
        <v>520</v>
      </c>
      <c r="F248" s="3" t="s">
        <v>2782</v>
      </c>
      <c r="G248" s="24"/>
      <c r="H248" s="25" t="s">
        <v>521</v>
      </c>
      <c r="I248" s="5">
        <v>1</v>
      </c>
      <c r="J248" s="5">
        <v>367.52231404958701</v>
      </c>
      <c r="K248" s="5">
        <f t="shared" si="58"/>
        <v>444.70200000000028</v>
      </c>
      <c r="L248" s="83">
        <f t="shared" si="48"/>
        <v>444.70200000000028</v>
      </c>
      <c r="M248" s="79">
        <f>+L248*0.85</f>
        <v>377.9967000000002</v>
      </c>
      <c r="N248" s="79">
        <f t="shared" si="60"/>
        <v>359.09686500000015</v>
      </c>
      <c r="O248" s="58"/>
      <c r="P248" s="92"/>
      <c r="Q248" s="7">
        <v>643.39191342148797</v>
      </c>
      <c r="R248" s="75">
        <f t="shared" si="47"/>
        <v>778.50421524000046</v>
      </c>
      <c r="S248" s="51"/>
      <c r="T248" s="48"/>
      <c r="U248" s="55"/>
      <c r="V248" s="20"/>
      <c r="W248" s="20"/>
      <c r="X248" s="20"/>
      <c r="Y248" s="20"/>
    </row>
    <row r="249" spans="1:25" customFormat="1" ht="15.75" customHeight="1" x14ac:dyDescent="0.25">
      <c r="A249" s="3" t="s">
        <v>205</v>
      </c>
      <c r="B249" s="3" t="s">
        <v>206</v>
      </c>
      <c r="C249" s="4">
        <v>44017</v>
      </c>
      <c r="D249" s="3" t="s">
        <v>522</v>
      </c>
      <c r="E249" s="3" t="s">
        <v>523</v>
      </c>
      <c r="F249" s="3" t="s">
        <v>2784</v>
      </c>
      <c r="G249" s="24">
        <v>956</v>
      </c>
      <c r="H249" s="25" t="s">
        <v>524</v>
      </c>
      <c r="I249" s="5">
        <v>1</v>
      </c>
      <c r="J249" s="5">
        <v>112.46520661157</v>
      </c>
      <c r="K249" s="5">
        <f t="shared" si="58"/>
        <v>136.08289999999968</v>
      </c>
      <c r="L249" s="83">
        <f t="shared" si="48"/>
        <v>136.08289999999968</v>
      </c>
      <c r="M249" s="79"/>
      <c r="N249" s="79">
        <f t="shared" si="46"/>
        <v>129.27875499999971</v>
      </c>
      <c r="O249" s="58"/>
      <c r="P249" s="92">
        <f>+N249+N250</f>
        <v>546.65983000000028</v>
      </c>
      <c r="Q249" s="7">
        <v>196.82198413470999</v>
      </c>
      <c r="R249" s="75">
        <f t="shared" si="47"/>
        <v>238.15460080299908</v>
      </c>
      <c r="S249" s="52">
        <f>+R249+R250</f>
        <v>1006.1313853180001</v>
      </c>
      <c r="T249" s="49">
        <v>1741.13</v>
      </c>
      <c r="U249" s="55">
        <f>+T249-P249</f>
        <v>1194.4701699999998</v>
      </c>
      <c r="V249" s="20"/>
      <c r="W249" s="20"/>
      <c r="X249" s="20"/>
      <c r="Y249" s="20"/>
    </row>
    <row r="250" spans="1:25" customFormat="1" ht="15.75" customHeight="1" x14ac:dyDescent="0.25">
      <c r="A250" s="3" t="s">
        <v>203</v>
      </c>
      <c r="B250" s="3" t="s">
        <v>204</v>
      </c>
      <c r="C250" s="4">
        <v>44017</v>
      </c>
      <c r="D250" s="3" t="s">
        <v>522</v>
      </c>
      <c r="E250" s="3" t="s">
        <v>523</v>
      </c>
      <c r="F250" s="3" t="s">
        <v>2784</v>
      </c>
      <c r="G250" s="24"/>
      <c r="H250" s="25" t="s">
        <v>524</v>
      </c>
      <c r="I250" s="5">
        <v>1</v>
      </c>
      <c r="J250" s="5">
        <v>363.09793388429802</v>
      </c>
      <c r="K250" s="5">
        <f t="shared" si="58"/>
        <v>439.34850000000057</v>
      </c>
      <c r="L250" s="83">
        <f t="shared" si="48"/>
        <v>439.34850000000057</v>
      </c>
      <c r="M250" s="79"/>
      <c r="N250" s="79">
        <f t="shared" si="46"/>
        <v>417.38107500000052</v>
      </c>
      <c r="O250" s="58"/>
      <c r="P250" s="92"/>
      <c r="Q250" s="7">
        <v>634.69155745041405</v>
      </c>
      <c r="R250" s="75">
        <f t="shared" si="47"/>
        <v>767.97678451500099</v>
      </c>
      <c r="S250" s="51"/>
      <c r="T250" s="48"/>
      <c r="U250" s="55"/>
      <c r="V250" s="20"/>
      <c r="W250" s="20"/>
      <c r="X250" s="20"/>
      <c r="Y250" s="20"/>
    </row>
    <row r="251" spans="1:25" customFormat="1" ht="15.75" customHeight="1" x14ac:dyDescent="0.25">
      <c r="A251" s="3" t="s">
        <v>534</v>
      </c>
      <c r="B251" s="3" t="s">
        <v>535</v>
      </c>
      <c r="C251" s="4">
        <v>44017</v>
      </c>
      <c r="D251" s="3" t="s">
        <v>527</v>
      </c>
      <c r="E251" s="3" t="s">
        <v>528</v>
      </c>
      <c r="F251" s="3" t="s">
        <v>2785</v>
      </c>
      <c r="G251" s="24">
        <v>957</v>
      </c>
      <c r="H251" s="25" t="s">
        <v>529</v>
      </c>
      <c r="I251" s="5">
        <v>1</v>
      </c>
      <c r="J251" s="5">
        <v>624.89148760330602</v>
      </c>
      <c r="K251" s="5">
        <f t="shared" si="58"/>
        <v>756.11870000000022</v>
      </c>
      <c r="L251" s="83">
        <f t="shared" si="48"/>
        <v>756.11870000000022</v>
      </c>
      <c r="M251" s="79"/>
      <c r="N251" s="79">
        <f t="shared" si="46"/>
        <v>718.31276500000013</v>
      </c>
      <c r="O251" s="58"/>
      <c r="P251" s="92">
        <f>+N251+N252+N253+N254+N255+N256+N258+N257</f>
        <v>2933.9523834999991</v>
      </c>
      <c r="Q251" s="7">
        <v>1093.22891081736</v>
      </c>
      <c r="R251" s="75">
        <f t="shared" si="47"/>
        <v>1322.8069820890055</v>
      </c>
      <c r="S251" s="51">
        <f>+R251+R252+R253+R254+R255+R256+R258+R257</f>
        <v>5273.7696435130047</v>
      </c>
      <c r="T251" s="48">
        <v>5273.73</v>
      </c>
      <c r="U251" s="55">
        <f>+T251-P251</f>
        <v>2339.7776165000005</v>
      </c>
      <c r="V251" s="20"/>
      <c r="W251" s="20"/>
      <c r="X251" s="20"/>
      <c r="Y251" s="20"/>
    </row>
    <row r="252" spans="1:25" customFormat="1" ht="15.75" customHeight="1" x14ac:dyDescent="0.25">
      <c r="A252" s="3" t="s">
        <v>525</v>
      </c>
      <c r="B252" s="3" t="s">
        <v>526</v>
      </c>
      <c r="C252" s="4">
        <v>44017</v>
      </c>
      <c r="D252" s="3" t="s">
        <v>527</v>
      </c>
      <c r="E252" s="3" t="s">
        <v>528</v>
      </c>
      <c r="F252" s="3" t="s">
        <v>2785</v>
      </c>
      <c r="G252" s="24"/>
      <c r="H252" s="25" t="s">
        <v>529</v>
      </c>
      <c r="I252" s="5">
        <v>2</v>
      </c>
      <c r="J252" s="5">
        <v>109.959173553719</v>
      </c>
      <c r="K252" s="5">
        <f t="shared" si="58"/>
        <v>133.05059999999997</v>
      </c>
      <c r="L252" s="83">
        <f t="shared" si="48"/>
        <v>266.10119999999995</v>
      </c>
      <c r="M252" s="79"/>
      <c r="N252" s="79">
        <f t="shared" si="46"/>
        <v>252.79613999999995</v>
      </c>
      <c r="O252" s="58"/>
      <c r="P252" s="92"/>
      <c r="Q252" s="7">
        <v>272.06758475702497</v>
      </c>
      <c r="R252" s="75">
        <f t="shared" si="47"/>
        <v>329.2017775560002</v>
      </c>
      <c r="S252" s="51"/>
      <c r="T252" s="48"/>
      <c r="U252" s="55"/>
      <c r="V252" s="20"/>
      <c r="W252" s="20"/>
      <c r="X252" s="20"/>
      <c r="Y252" s="20"/>
    </row>
    <row r="253" spans="1:25" customFormat="1" ht="15.75" customHeight="1" x14ac:dyDescent="0.25">
      <c r="A253" s="3" t="s">
        <v>298</v>
      </c>
      <c r="B253" s="3" t="s">
        <v>299</v>
      </c>
      <c r="C253" s="4">
        <v>44017</v>
      </c>
      <c r="D253" s="3" t="s">
        <v>527</v>
      </c>
      <c r="E253" s="3" t="s">
        <v>528</v>
      </c>
      <c r="F253" s="3" t="s">
        <v>2785</v>
      </c>
      <c r="G253" s="24"/>
      <c r="H253" s="25" t="s">
        <v>529</v>
      </c>
      <c r="I253" s="5">
        <v>1</v>
      </c>
      <c r="J253" s="5">
        <v>306.28190082644602</v>
      </c>
      <c r="K253" s="5">
        <f t="shared" si="58"/>
        <v>370.60109999999969</v>
      </c>
      <c r="L253" s="83">
        <f t="shared" si="48"/>
        <v>370.60109999999969</v>
      </c>
      <c r="M253" s="79"/>
      <c r="N253" s="79">
        <f t="shared" si="46"/>
        <v>352.07104499999969</v>
      </c>
      <c r="O253" s="58"/>
      <c r="P253" s="92"/>
      <c r="Q253" s="7">
        <v>480.37253325619798</v>
      </c>
      <c r="R253" s="75">
        <f t="shared" si="47"/>
        <v>581.25076523999951</v>
      </c>
      <c r="S253" s="51"/>
      <c r="T253" s="48"/>
      <c r="U253" s="55"/>
      <c r="V253" s="20"/>
      <c r="W253" s="20"/>
      <c r="X253" s="20"/>
      <c r="Y253" s="20"/>
    </row>
    <row r="254" spans="1:25" customFormat="1" ht="15.75" customHeight="1" x14ac:dyDescent="0.25">
      <c r="A254" s="3" t="s">
        <v>27</v>
      </c>
      <c r="B254" s="3" t="s">
        <v>28</v>
      </c>
      <c r="C254" s="4">
        <v>44017</v>
      </c>
      <c r="D254" s="3" t="s">
        <v>527</v>
      </c>
      <c r="E254" s="3" t="s">
        <v>528</v>
      </c>
      <c r="F254" s="3" t="s">
        <v>2785</v>
      </c>
      <c r="G254" s="24"/>
      <c r="H254" s="25" t="s">
        <v>529</v>
      </c>
      <c r="I254" s="5">
        <v>1</v>
      </c>
      <c r="J254" s="5">
        <v>342.30173553718998</v>
      </c>
      <c r="K254" s="5">
        <f t="shared" si="58"/>
        <v>414.18509999999986</v>
      </c>
      <c r="L254" s="83">
        <f t="shared" si="48"/>
        <v>414.18509999999986</v>
      </c>
      <c r="M254" s="79">
        <f>+L254*0.85</f>
        <v>352.05733499999985</v>
      </c>
      <c r="N254" s="79">
        <f>+M254*0.95</f>
        <v>334.45446824999982</v>
      </c>
      <c r="O254" s="58"/>
      <c r="P254" s="92"/>
      <c r="Q254" s="7">
        <v>536.86604201652904</v>
      </c>
      <c r="R254" s="75">
        <f t="shared" si="47"/>
        <v>649.60791084000016</v>
      </c>
      <c r="S254" s="51"/>
      <c r="T254" s="48"/>
      <c r="U254" s="55"/>
      <c r="V254" s="20"/>
      <c r="W254" s="20"/>
      <c r="X254" s="20"/>
      <c r="Y254" s="20"/>
    </row>
    <row r="255" spans="1:25" customFormat="1" ht="15.75" customHeight="1" x14ac:dyDescent="0.25">
      <c r="A255" s="3" t="s">
        <v>530</v>
      </c>
      <c r="B255" s="3" t="s">
        <v>531</v>
      </c>
      <c r="C255" s="4">
        <v>44017</v>
      </c>
      <c r="D255" s="3" t="s">
        <v>527</v>
      </c>
      <c r="E255" s="3" t="s">
        <v>528</v>
      </c>
      <c r="F255" s="3" t="s">
        <v>2785</v>
      </c>
      <c r="G255" s="24"/>
      <c r="H255" s="25" t="s">
        <v>529</v>
      </c>
      <c r="I255" s="5">
        <v>2</v>
      </c>
      <c r="J255" s="5">
        <v>182.15752066115701</v>
      </c>
      <c r="K255" s="5">
        <f t="shared" si="58"/>
        <v>220.41059999999996</v>
      </c>
      <c r="L255" s="83">
        <f t="shared" si="48"/>
        <v>440.82119999999992</v>
      </c>
      <c r="M255" s="79"/>
      <c r="N255" s="79">
        <f t="shared" si="46"/>
        <v>418.7801399999999</v>
      </c>
      <c r="O255" s="58"/>
      <c r="P255" s="92"/>
      <c r="Q255" s="7">
        <v>636.57860115371898</v>
      </c>
      <c r="R255" s="75">
        <f t="shared" si="47"/>
        <v>770.26010739599997</v>
      </c>
      <c r="S255" s="51"/>
      <c r="T255" s="48"/>
      <c r="U255" s="55"/>
      <c r="V255" s="20"/>
      <c r="W255" s="20"/>
      <c r="X255" s="20"/>
      <c r="Y255" s="20"/>
    </row>
    <row r="256" spans="1:25" customFormat="1" ht="15.75" customHeight="1" x14ac:dyDescent="0.25">
      <c r="A256" s="3" t="s">
        <v>149</v>
      </c>
      <c r="B256" s="3" t="s">
        <v>150</v>
      </c>
      <c r="C256" s="4">
        <v>44017</v>
      </c>
      <c r="D256" s="3" t="s">
        <v>527</v>
      </c>
      <c r="E256" s="3" t="s">
        <v>528</v>
      </c>
      <c r="F256" s="3" t="s">
        <v>2785</v>
      </c>
      <c r="G256" s="24"/>
      <c r="H256" s="25" t="s">
        <v>529</v>
      </c>
      <c r="I256" s="5">
        <v>2</v>
      </c>
      <c r="J256" s="5">
        <v>176.041818181818</v>
      </c>
      <c r="K256" s="5">
        <f t="shared" si="58"/>
        <v>213.01059999999978</v>
      </c>
      <c r="L256" s="83">
        <f t="shared" si="48"/>
        <v>426.02119999999957</v>
      </c>
      <c r="M256" s="79">
        <f>+L256*0.85</f>
        <v>362.1180199999996</v>
      </c>
      <c r="N256" s="79">
        <f t="shared" ref="N256:N257" si="61">+M256*0.95</f>
        <v>344.01211899999959</v>
      </c>
      <c r="O256" s="58"/>
      <c r="P256" s="92"/>
      <c r="Q256" s="7">
        <v>552.20797527272703</v>
      </c>
      <c r="R256" s="75">
        <f t="shared" si="47"/>
        <v>668.17165007999972</v>
      </c>
      <c r="S256" s="51"/>
      <c r="T256" s="48"/>
      <c r="U256" s="55"/>
      <c r="V256" s="20"/>
      <c r="W256" s="20"/>
      <c r="X256" s="20"/>
      <c r="Y256" s="20"/>
    </row>
    <row r="257" spans="1:25" customFormat="1" ht="15.75" customHeight="1" x14ac:dyDescent="0.25">
      <c r="A257" s="3" t="s">
        <v>96</v>
      </c>
      <c r="B257" s="3" t="s">
        <v>97</v>
      </c>
      <c r="C257" s="4">
        <v>44017</v>
      </c>
      <c r="D257" s="3" t="s">
        <v>527</v>
      </c>
      <c r="E257" s="3" t="s">
        <v>528</v>
      </c>
      <c r="F257" s="3" t="s">
        <v>2785</v>
      </c>
      <c r="G257" s="24"/>
      <c r="H257" s="25" t="s">
        <v>529</v>
      </c>
      <c r="I257" s="5">
        <v>1</v>
      </c>
      <c r="J257" s="5">
        <v>20.730165289256199</v>
      </c>
      <c r="K257" s="5">
        <f t="shared" si="58"/>
        <v>25.083500000000001</v>
      </c>
      <c r="L257" s="83">
        <f t="shared" si="48"/>
        <v>25.083500000000001</v>
      </c>
      <c r="M257" s="79">
        <f>+L257*0.85</f>
        <v>21.320975000000001</v>
      </c>
      <c r="N257" s="79">
        <f t="shared" si="61"/>
        <v>20.25492625</v>
      </c>
      <c r="O257" s="58"/>
      <c r="P257" s="92"/>
      <c r="Q257" s="7">
        <v>36.261205123966903</v>
      </c>
      <c r="R257" s="75">
        <f t="shared" si="47"/>
        <v>43.876058199999953</v>
      </c>
      <c r="S257" s="51"/>
      <c r="T257" s="48"/>
      <c r="U257" s="55"/>
      <c r="V257" s="20"/>
      <c r="W257" s="20"/>
      <c r="X257" s="20"/>
      <c r="Y257" s="20"/>
    </row>
    <row r="258" spans="1:25" customFormat="1" ht="15.75" customHeight="1" x14ac:dyDescent="0.25">
      <c r="A258" s="3" t="s">
        <v>532</v>
      </c>
      <c r="B258" s="3" t="s">
        <v>533</v>
      </c>
      <c r="C258" s="4">
        <v>44017</v>
      </c>
      <c r="D258" s="3" t="s">
        <v>527</v>
      </c>
      <c r="E258" s="3" t="s">
        <v>528</v>
      </c>
      <c r="F258" s="3" t="s">
        <v>2785</v>
      </c>
      <c r="G258" s="24"/>
      <c r="H258" s="25" t="s">
        <v>529</v>
      </c>
      <c r="I258" s="5">
        <v>1</v>
      </c>
      <c r="J258" s="5">
        <v>429.11768595041298</v>
      </c>
      <c r="K258" s="5">
        <f t="shared" si="58"/>
        <v>519.23239999999964</v>
      </c>
      <c r="L258" s="83">
        <f t="shared" ref="L258:L323" si="62">+K258*I258</f>
        <v>519.23239999999964</v>
      </c>
      <c r="M258" s="79"/>
      <c r="N258" s="79">
        <f t="shared" ref="N258:N322" si="63">+L258*0.95</f>
        <v>493.27077999999966</v>
      </c>
      <c r="O258" s="58"/>
      <c r="P258" s="92"/>
      <c r="Q258" s="7">
        <v>750.90445629090902</v>
      </c>
      <c r="R258" s="75">
        <f t="shared" ref="R258:R321" si="64">+Q258*1.21</f>
        <v>908.59439211199992</v>
      </c>
      <c r="S258" s="51"/>
      <c r="T258" s="48"/>
      <c r="U258" s="55"/>
      <c r="V258" s="20"/>
      <c r="W258" s="20"/>
      <c r="X258" s="20"/>
      <c r="Y258" s="20"/>
    </row>
    <row r="259" spans="1:25" customFormat="1" ht="15.75" customHeight="1" x14ac:dyDescent="0.25">
      <c r="A259" s="3" t="s">
        <v>149</v>
      </c>
      <c r="B259" s="3" t="s">
        <v>150</v>
      </c>
      <c r="C259" s="4">
        <v>44017</v>
      </c>
      <c r="D259" s="3" t="s">
        <v>536</v>
      </c>
      <c r="E259" s="3" t="s">
        <v>537</v>
      </c>
      <c r="F259" s="3" t="s">
        <v>2786</v>
      </c>
      <c r="G259" s="24">
        <v>958</v>
      </c>
      <c r="H259" s="25" t="s">
        <v>538</v>
      </c>
      <c r="I259" s="5">
        <v>2</v>
      </c>
      <c r="J259" s="5">
        <v>176.041818181818</v>
      </c>
      <c r="K259" s="5">
        <f t="shared" si="58"/>
        <v>213.01059999999978</v>
      </c>
      <c r="L259" s="83">
        <f t="shared" si="62"/>
        <v>426.02119999999957</v>
      </c>
      <c r="M259" s="79">
        <f>+L259*0.85</f>
        <v>362.1180199999996</v>
      </c>
      <c r="N259" s="79">
        <f>+M259*0.95</f>
        <v>344.01211899999959</v>
      </c>
      <c r="O259" s="58"/>
      <c r="P259" s="92">
        <f>+N259+N260+N261</f>
        <v>1030.537632249999</v>
      </c>
      <c r="Q259" s="7">
        <v>552.20797527272703</v>
      </c>
      <c r="R259" s="75">
        <f t="shared" si="64"/>
        <v>668.17165007999972</v>
      </c>
      <c r="S259" s="51">
        <f>+R259+R260+R261</f>
        <v>1899.0303261599995</v>
      </c>
      <c r="T259" s="48">
        <v>1899</v>
      </c>
      <c r="U259" s="55">
        <f>+T259-P259</f>
        <v>868.46236775000102</v>
      </c>
      <c r="V259" s="20"/>
      <c r="W259" s="20"/>
      <c r="X259" s="20"/>
      <c r="Y259" s="20"/>
    </row>
    <row r="260" spans="1:25" customFormat="1" ht="15.75" customHeight="1" x14ac:dyDescent="0.25">
      <c r="A260" s="3" t="s">
        <v>298</v>
      </c>
      <c r="B260" s="3" t="s">
        <v>299</v>
      </c>
      <c r="C260" s="4">
        <v>44017</v>
      </c>
      <c r="D260" s="3" t="s">
        <v>536</v>
      </c>
      <c r="E260" s="3" t="s">
        <v>537</v>
      </c>
      <c r="F260" s="3" t="s">
        <v>2786</v>
      </c>
      <c r="G260" s="24"/>
      <c r="H260" s="25" t="s">
        <v>538</v>
      </c>
      <c r="I260" s="5">
        <v>1</v>
      </c>
      <c r="J260" s="5">
        <v>306.28190082644602</v>
      </c>
      <c r="K260" s="5">
        <f t="shared" si="58"/>
        <v>370.60109999999969</v>
      </c>
      <c r="L260" s="83">
        <f t="shared" si="62"/>
        <v>370.60109999999969</v>
      </c>
      <c r="M260" s="79"/>
      <c r="N260" s="79">
        <f t="shared" si="63"/>
        <v>352.07104499999969</v>
      </c>
      <c r="O260" s="58"/>
      <c r="P260" s="92"/>
      <c r="Q260" s="7">
        <v>480.37253325619798</v>
      </c>
      <c r="R260" s="75">
        <f t="shared" si="64"/>
        <v>581.25076523999951</v>
      </c>
      <c r="S260" s="51"/>
      <c r="T260" s="48"/>
      <c r="U260" s="55"/>
      <c r="V260" s="20"/>
      <c r="W260" s="20"/>
      <c r="X260" s="20"/>
      <c r="Y260" s="20"/>
    </row>
    <row r="261" spans="1:25" customFormat="1" ht="15.75" customHeight="1" x14ac:dyDescent="0.25">
      <c r="A261" s="3" t="s">
        <v>27</v>
      </c>
      <c r="B261" s="3" t="s">
        <v>28</v>
      </c>
      <c r="C261" s="4">
        <v>44017</v>
      </c>
      <c r="D261" s="3" t="s">
        <v>536</v>
      </c>
      <c r="E261" s="3" t="s">
        <v>537</v>
      </c>
      <c r="F261" s="3" t="s">
        <v>2786</v>
      </c>
      <c r="G261" s="24"/>
      <c r="H261" s="25" t="s">
        <v>538</v>
      </c>
      <c r="I261" s="5">
        <v>1</v>
      </c>
      <c r="J261" s="5">
        <v>342.30173553718998</v>
      </c>
      <c r="K261" s="5">
        <f t="shared" si="58"/>
        <v>414.18509999999986</v>
      </c>
      <c r="L261" s="83">
        <f t="shared" si="62"/>
        <v>414.18509999999986</v>
      </c>
      <c r="M261" s="79">
        <f>+L261*0.85</f>
        <v>352.05733499999985</v>
      </c>
      <c r="N261" s="79">
        <f t="shared" ref="N261:N264" si="65">+M261*0.95</f>
        <v>334.45446824999982</v>
      </c>
      <c r="O261" s="58"/>
      <c r="P261" s="92"/>
      <c r="Q261" s="7">
        <v>536.86604201652904</v>
      </c>
      <c r="R261" s="75">
        <f t="shared" si="64"/>
        <v>649.60791084000016</v>
      </c>
      <c r="S261" s="51"/>
      <c r="T261" s="48"/>
      <c r="U261" s="55"/>
      <c r="V261" s="20"/>
      <c r="W261" s="20"/>
      <c r="X261" s="20"/>
      <c r="Y261" s="20"/>
    </row>
    <row r="262" spans="1:25" customFormat="1" ht="15.75" customHeight="1" x14ac:dyDescent="0.25">
      <c r="A262" s="3" t="s">
        <v>539</v>
      </c>
      <c r="B262" s="3" t="s">
        <v>540</v>
      </c>
      <c r="C262" s="4">
        <v>44017</v>
      </c>
      <c r="D262" s="3" t="s">
        <v>541</v>
      </c>
      <c r="E262" s="3" t="s">
        <v>542</v>
      </c>
      <c r="F262" s="3" t="s">
        <v>2787</v>
      </c>
      <c r="G262" s="24">
        <v>959</v>
      </c>
      <c r="H262" s="25" t="s">
        <v>543</v>
      </c>
      <c r="I262" s="5">
        <v>4</v>
      </c>
      <c r="J262" s="5">
        <v>2412.7790082644601</v>
      </c>
      <c r="K262" s="5">
        <f t="shared" si="58"/>
        <v>2919.4625999999967</v>
      </c>
      <c r="L262" s="83">
        <f t="shared" si="62"/>
        <v>11677.850399999987</v>
      </c>
      <c r="M262" s="79">
        <f>+L262*0.85</f>
        <v>9926.1728399999884</v>
      </c>
      <c r="N262" s="79">
        <f t="shared" si="65"/>
        <v>9429.8641979999884</v>
      </c>
      <c r="O262" s="58"/>
      <c r="P262" s="92">
        <f>+N262</f>
        <v>9429.8641979999884</v>
      </c>
      <c r="Q262" s="7">
        <v>14472.717092013199</v>
      </c>
      <c r="R262" s="75">
        <f t="shared" si="64"/>
        <v>17511.98768133597</v>
      </c>
      <c r="S262" s="52">
        <f>+R262</f>
        <v>17511.98768133597</v>
      </c>
      <c r="T262" s="94">
        <v>18667</v>
      </c>
      <c r="U262" s="95">
        <f>+T262-P262</f>
        <v>9237.1358020000116</v>
      </c>
      <c r="V262" s="96"/>
      <c r="W262" s="20"/>
      <c r="X262" s="20"/>
      <c r="Y262" s="20"/>
    </row>
    <row r="263" spans="1:25" customFormat="1" ht="15.75" customHeight="1" x14ac:dyDescent="0.25">
      <c r="A263" s="3" t="s">
        <v>551</v>
      </c>
      <c r="B263" s="3" t="s">
        <v>552</v>
      </c>
      <c r="C263" s="4">
        <v>44017</v>
      </c>
      <c r="D263" s="3" t="s">
        <v>546</v>
      </c>
      <c r="E263" s="3" t="s">
        <v>547</v>
      </c>
      <c r="F263" s="3" t="s">
        <v>2788</v>
      </c>
      <c r="G263" s="24">
        <v>960</v>
      </c>
      <c r="H263" s="25" t="s">
        <v>548</v>
      </c>
      <c r="I263" s="5">
        <v>1</v>
      </c>
      <c r="J263" s="5">
        <v>641.48140495867801</v>
      </c>
      <c r="K263" s="5">
        <f t="shared" si="58"/>
        <v>776.19250000000034</v>
      </c>
      <c r="L263" s="83">
        <f t="shared" si="62"/>
        <v>776.19250000000034</v>
      </c>
      <c r="M263" s="79">
        <f>+L263*0.85</f>
        <v>659.76362500000027</v>
      </c>
      <c r="N263" s="79">
        <f t="shared" si="65"/>
        <v>626.77544375000025</v>
      </c>
      <c r="O263" s="58"/>
      <c r="P263" s="92">
        <f>+SUM(N263:N271)</f>
        <v>2122.38141025</v>
      </c>
      <c r="Q263" s="7">
        <v>1123.1441326859499</v>
      </c>
      <c r="R263" s="75">
        <f t="shared" si="64"/>
        <v>1359.0044005499994</v>
      </c>
      <c r="S263" s="51">
        <f>+SUM(R263:R271)</f>
        <v>4363.6370592799976</v>
      </c>
      <c r="T263" s="48">
        <v>4363.6400000000003</v>
      </c>
      <c r="U263" s="55">
        <f>+T263-P263</f>
        <v>2241.2585897500003</v>
      </c>
      <c r="V263" s="20"/>
      <c r="W263" s="20"/>
      <c r="X263" s="20"/>
      <c r="Y263" s="20"/>
    </row>
    <row r="264" spans="1:25" customFormat="1" ht="15.75" customHeight="1" x14ac:dyDescent="0.25">
      <c r="A264" s="3" t="s">
        <v>544</v>
      </c>
      <c r="B264" s="3" t="s">
        <v>545</v>
      </c>
      <c r="C264" s="4">
        <v>44017</v>
      </c>
      <c r="D264" s="3" t="s">
        <v>546</v>
      </c>
      <c r="E264" s="3" t="s">
        <v>547</v>
      </c>
      <c r="F264" s="3" t="s">
        <v>2788</v>
      </c>
      <c r="G264" s="24"/>
      <c r="H264" s="25" t="s">
        <v>548</v>
      </c>
      <c r="I264" s="5">
        <v>1</v>
      </c>
      <c r="J264" s="5">
        <v>483.68314049586797</v>
      </c>
      <c r="K264" s="5">
        <f t="shared" si="58"/>
        <v>585.25660000000028</v>
      </c>
      <c r="L264" s="83">
        <f t="shared" si="62"/>
        <v>585.25660000000028</v>
      </c>
      <c r="M264" s="79">
        <f>+L264*0.85</f>
        <v>497.46811000000019</v>
      </c>
      <c r="N264" s="79">
        <f t="shared" si="65"/>
        <v>472.59470450000015</v>
      </c>
      <c r="O264" s="58"/>
      <c r="P264" s="92"/>
      <c r="Q264" s="7">
        <v>846.27620676859499</v>
      </c>
      <c r="R264" s="75">
        <f t="shared" si="64"/>
        <v>1023.9942101899999</v>
      </c>
      <c r="S264" s="51"/>
      <c r="T264" s="48"/>
      <c r="U264" s="55"/>
      <c r="V264" s="20"/>
      <c r="W264" s="20"/>
      <c r="X264" s="20"/>
      <c r="Y264" s="20"/>
    </row>
    <row r="265" spans="1:25" customFormat="1" ht="15.75" customHeight="1" x14ac:dyDescent="0.25">
      <c r="A265" s="3" t="s">
        <v>344</v>
      </c>
      <c r="B265" s="3" t="s">
        <v>345</v>
      </c>
      <c r="C265" s="4">
        <v>44017</v>
      </c>
      <c r="D265" s="3" t="s">
        <v>546</v>
      </c>
      <c r="E265" s="3" t="s">
        <v>547</v>
      </c>
      <c r="F265" s="3" t="s">
        <v>2788</v>
      </c>
      <c r="G265" s="24"/>
      <c r="H265" s="25" t="s">
        <v>548</v>
      </c>
      <c r="I265" s="5">
        <v>1</v>
      </c>
      <c r="J265" s="5">
        <v>97.165702479338805</v>
      </c>
      <c r="K265" s="5">
        <f t="shared" si="58"/>
        <v>117.57049999999995</v>
      </c>
      <c r="L265" s="83">
        <f t="shared" si="62"/>
        <v>117.57049999999995</v>
      </c>
      <c r="M265" s="79"/>
      <c r="N265" s="79">
        <f t="shared" si="63"/>
        <v>111.69197499999996</v>
      </c>
      <c r="O265" s="58"/>
      <c r="P265" s="92"/>
      <c r="Q265" s="7">
        <v>169.78540519834701</v>
      </c>
      <c r="R265" s="75">
        <f t="shared" si="64"/>
        <v>205.44034028999988</v>
      </c>
      <c r="S265" s="51"/>
      <c r="T265" s="48"/>
      <c r="U265" s="55"/>
      <c r="V265" s="20"/>
      <c r="W265" s="20"/>
      <c r="X265" s="20"/>
      <c r="Y265" s="20"/>
    </row>
    <row r="266" spans="1:25" customFormat="1" ht="15.75" customHeight="1" x14ac:dyDescent="0.25">
      <c r="A266" s="3" t="s">
        <v>239</v>
      </c>
      <c r="B266" s="3" t="s">
        <v>240</v>
      </c>
      <c r="C266" s="4">
        <v>44017</v>
      </c>
      <c r="D266" s="3" t="s">
        <v>546</v>
      </c>
      <c r="E266" s="3" t="s">
        <v>547</v>
      </c>
      <c r="F266" s="3" t="s">
        <v>2788</v>
      </c>
      <c r="G266" s="24"/>
      <c r="H266" s="25" t="s">
        <v>548</v>
      </c>
      <c r="I266" s="5">
        <v>1</v>
      </c>
      <c r="J266" s="5">
        <v>97.165702479338805</v>
      </c>
      <c r="K266" s="5">
        <f t="shared" si="58"/>
        <v>117.57049999999995</v>
      </c>
      <c r="L266" s="83">
        <f t="shared" si="62"/>
        <v>117.57049999999995</v>
      </c>
      <c r="M266" s="79"/>
      <c r="N266" s="79">
        <f t="shared" si="63"/>
        <v>111.69197499999996</v>
      </c>
      <c r="O266" s="58"/>
      <c r="P266" s="92"/>
      <c r="Q266" s="7">
        <v>169.78540519834701</v>
      </c>
      <c r="R266" s="75">
        <f t="shared" si="64"/>
        <v>205.44034028999988</v>
      </c>
      <c r="S266" s="51"/>
      <c r="T266" s="48"/>
      <c r="U266" s="55"/>
      <c r="V266" s="20"/>
      <c r="W266" s="20"/>
      <c r="X266" s="20"/>
      <c r="Y266" s="20"/>
    </row>
    <row r="267" spans="1:25" customFormat="1" ht="15.75" customHeight="1" x14ac:dyDescent="0.25">
      <c r="A267" s="3" t="s">
        <v>244</v>
      </c>
      <c r="B267" s="3" t="s">
        <v>245</v>
      </c>
      <c r="C267" s="4">
        <v>44017</v>
      </c>
      <c r="D267" s="3" t="s">
        <v>546</v>
      </c>
      <c r="E267" s="3" t="s">
        <v>547</v>
      </c>
      <c r="F267" s="3" t="s">
        <v>2788</v>
      </c>
      <c r="G267" s="24"/>
      <c r="H267" s="25" t="s">
        <v>548</v>
      </c>
      <c r="I267" s="5">
        <v>1</v>
      </c>
      <c r="J267" s="5">
        <v>97.165702479338805</v>
      </c>
      <c r="K267" s="5">
        <f t="shared" si="58"/>
        <v>117.57049999999995</v>
      </c>
      <c r="L267" s="83">
        <f t="shared" si="62"/>
        <v>117.57049999999995</v>
      </c>
      <c r="M267" s="79"/>
      <c r="N267" s="79">
        <f t="shared" si="63"/>
        <v>111.69197499999996</v>
      </c>
      <c r="O267" s="58"/>
      <c r="P267" s="92"/>
      <c r="Q267" s="7">
        <v>169.78540519834701</v>
      </c>
      <c r="R267" s="75">
        <f t="shared" si="64"/>
        <v>205.44034028999988</v>
      </c>
      <c r="S267" s="51"/>
      <c r="T267" s="48"/>
      <c r="U267" s="55"/>
      <c r="V267" s="20"/>
      <c r="W267" s="20"/>
      <c r="X267" s="20"/>
      <c r="Y267" s="20"/>
    </row>
    <row r="268" spans="1:25" customFormat="1" ht="15.75" customHeight="1" x14ac:dyDescent="0.25">
      <c r="A268" s="3" t="s">
        <v>246</v>
      </c>
      <c r="B268" s="3" t="s">
        <v>247</v>
      </c>
      <c r="C268" s="4">
        <v>44017</v>
      </c>
      <c r="D268" s="3" t="s">
        <v>546</v>
      </c>
      <c r="E268" s="3" t="s">
        <v>547</v>
      </c>
      <c r="F268" s="3" t="s">
        <v>2788</v>
      </c>
      <c r="G268" s="24"/>
      <c r="H268" s="25" t="s">
        <v>548</v>
      </c>
      <c r="I268" s="5">
        <v>1</v>
      </c>
      <c r="J268" s="5">
        <v>97.165702479338805</v>
      </c>
      <c r="K268" s="5">
        <f t="shared" si="58"/>
        <v>117.57049999999995</v>
      </c>
      <c r="L268" s="83">
        <f t="shared" si="62"/>
        <v>117.57049999999995</v>
      </c>
      <c r="M268" s="79"/>
      <c r="N268" s="79">
        <f t="shared" si="63"/>
        <v>111.69197499999996</v>
      </c>
      <c r="O268" s="58"/>
      <c r="P268" s="92"/>
      <c r="Q268" s="7">
        <v>169.78540519834701</v>
      </c>
      <c r="R268" s="75">
        <f t="shared" si="64"/>
        <v>205.44034028999988</v>
      </c>
      <c r="S268" s="51"/>
      <c r="T268" s="48"/>
      <c r="U268" s="55"/>
      <c r="V268" s="20"/>
      <c r="W268" s="20"/>
      <c r="X268" s="20"/>
      <c r="Y268" s="20"/>
    </row>
    <row r="269" spans="1:25" customFormat="1" ht="15.75" customHeight="1" x14ac:dyDescent="0.25">
      <c r="A269" s="3" t="s">
        <v>248</v>
      </c>
      <c r="B269" s="3" t="s">
        <v>249</v>
      </c>
      <c r="C269" s="4">
        <v>44017</v>
      </c>
      <c r="D269" s="3" t="s">
        <v>546</v>
      </c>
      <c r="E269" s="3" t="s">
        <v>547</v>
      </c>
      <c r="F269" s="3" t="s">
        <v>2788</v>
      </c>
      <c r="G269" s="24"/>
      <c r="H269" s="25" t="s">
        <v>548</v>
      </c>
      <c r="I269" s="5">
        <v>1</v>
      </c>
      <c r="J269" s="5">
        <v>97.165702479338805</v>
      </c>
      <c r="K269" s="5">
        <f t="shared" si="58"/>
        <v>117.57049999999995</v>
      </c>
      <c r="L269" s="83">
        <f t="shared" si="62"/>
        <v>117.57049999999995</v>
      </c>
      <c r="M269" s="79"/>
      <c r="N269" s="79">
        <f t="shared" si="63"/>
        <v>111.69197499999996</v>
      </c>
      <c r="O269" s="58"/>
      <c r="P269" s="92"/>
      <c r="Q269" s="7">
        <v>169.78540519834701</v>
      </c>
      <c r="R269" s="75">
        <f t="shared" si="64"/>
        <v>205.44034028999988</v>
      </c>
      <c r="S269" s="51"/>
      <c r="T269" s="48"/>
      <c r="U269" s="55"/>
      <c r="V269" s="20"/>
      <c r="W269" s="20"/>
      <c r="X269" s="20"/>
      <c r="Y269" s="20"/>
    </row>
    <row r="270" spans="1:25" customFormat="1" ht="15.75" customHeight="1" x14ac:dyDescent="0.25">
      <c r="A270" s="3" t="s">
        <v>250</v>
      </c>
      <c r="B270" s="3" t="s">
        <v>251</v>
      </c>
      <c r="C270" s="4">
        <v>44017</v>
      </c>
      <c r="D270" s="3" t="s">
        <v>546</v>
      </c>
      <c r="E270" s="3" t="s">
        <v>547</v>
      </c>
      <c r="F270" s="3" t="s">
        <v>2788</v>
      </c>
      <c r="G270" s="24"/>
      <c r="H270" s="25" t="s">
        <v>548</v>
      </c>
      <c r="I270" s="5">
        <v>1</v>
      </c>
      <c r="J270" s="5">
        <v>97.165702479338805</v>
      </c>
      <c r="K270" s="5">
        <f t="shared" si="58"/>
        <v>117.57049999999995</v>
      </c>
      <c r="L270" s="83">
        <f t="shared" si="62"/>
        <v>117.57049999999995</v>
      </c>
      <c r="M270" s="79"/>
      <c r="N270" s="79">
        <f t="shared" si="63"/>
        <v>111.69197499999996</v>
      </c>
      <c r="O270" s="58"/>
      <c r="P270" s="92"/>
      <c r="Q270" s="7">
        <v>169.78540519834701</v>
      </c>
      <c r="R270" s="75">
        <f t="shared" si="64"/>
        <v>205.44034028999988</v>
      </c>
      <c r="S270" s="51"/>
      <c r="T270" s="48"/>
      <c r="U270" s="55"/>
      <c r="V270" s="20"/>
      <c r="W270" s="20"/>
      <c r="X270" s="20"/>
      <c r="Y270" s="20"/>
    </row>
    <row r="271" spans="1:25" customFormat="1" ht="15.75" customHeight="1" x14ac:dyDescent="0.25">
      <c r="A271" s="3" t="s">
        <v>549</v>
      </c>
      <c r="B271" s="3" t="s">
        <v>550</v>
      </c>
      <c r="C271" s="4">
        <v>44017</v>
      </c>
      <c r="D271" s="3" t="s">
        <v>546</v>
      </c>
      <c r="E271" s="3" t="s">
        <v>547</v>
      </c>
      <c r="F271" s="3" t="s">
        <v>2788</v>
      </c>
      <c r="G271" s="24"/>
      <c r="H271" s="25" t="s">
        <v>548</v>
      </c>
      <c r="I271" s="5">
        <v>1</v>
      </c>
      <c r="J271" s="5">
        <v>361.13851239669401</v>
      </c>
      <c r="K271" s="5">
        <f t="shared" ref="K271:K304" si="66">+J271*1.21</f>
        <v>436.97759999999977</v>
      </c>
      <c r="L271" s="83">
        <f t="shared" si="62"/>
        <v>436.97759999999977</v>
      </c>
      <c r="M271" s="79">
        <f>+L271*0.85</f>
        <v>371.4309599999998</v>
      </c>
      <c r="N271" s="79">
        <f t="shared" ref="N271:N272" si="67">+M271*0.95</f>
        <v>352.85941199999979</v>
      </c>
      <c r="O271" s="58"/>
      <c r="P271" s="92"/>
      <c r="Q271" s="7">
        <v>618.17884859504102</v>
      </c>
      <c r="R271" s="75">
        <f t="shared" si="64"/>
        <v>747.99640679999959</v>
      </c>
      <c r="S271" s="51"/>
      <c r="T271" s="48"/>
      <c r="U271" s="55"/>
      <c r="V271" s="20"/>
      <c r="W271" s="20"/>
      <c r="X271" s="20"/>
      <c r="Y271" s="20"/>
    </row>
    <row r="272" spans="1:25" customFormat="1" ht="15.75" customHeight="1" x14ac:dyDescent="0.25">
      <c r="A272" s="3" t="s">
        <v>149</v>
      </c>
      <c r="B272" s="3" t="s">
        <v>150</v>
      </c>
      <c r="C272" s="4">
        <v>44017</v>
      </c>
      <c r="D272" s="3" t="s">
        <v>553</v>
      </c>
      <c r="E272" s="3" t="s">
        <v>554</v>
      </c>
      <c r="F272" s="3" t="s">
        <v>2789</v>
      </c>
      <c r="G272" s="24">
        <v>961</v>
      </c>
      <c r="H272" s="25" t="s">
        <v>555</v>
      </c>
      <c r="I272" s="5">
        <v>2</v>
      </c>
      <c r="J272" s="5">
        <v>176.041818181818</v>
      </c>
      <c r="K272" s="5">
        <f t="shared" si="66"/>
        <v>213.01059999999978</v>
      </c>
      <c r="L272" s="83">
        <f t="shared" si="62"/>
        <v>426.02119999999957</v>
      </c>
      <c r="M272" s="79">
        <f>+L272*0.85</f>
        <v>362.1180199999996</v>
      </c>
      <c r="N272" s="79">
        <f t="shared" si="67"/>
        <v>344.01211899999959</v>
      </c>
      <c r="O272" s="58"/>
      <c r="P272" s="92">
        <f>+N272+N273+N274</f>
        <v>1030.537632249999</v>
      </c>
      <c r="Q272" s="7">
        <v>552.20093359999896</v>
      </c>
      <c r="R272" s="75">
        <f t="shared" si="64"/>
        <v>668.16312965599877</v>
      </c>
      <c r="S272" s="51">
        <f>+R272+R273+R274</f>
        <v>1899.0061100119976</v>
      </c>
      <c r="T272" s="48">
        <v>1899</v>
      </c>
      <c r="U272" s="55">
        <f>+T272-P272</f>
        <v>868.46236775000102</v>
      </c>
      <c r="V272" s="20"/>
      <c r="W272" s="20"/>
      <c r="X272" s="20"/>
      <c r="Y272" s="20"/>
    </row>
    <row r="273" spans="1:25" customFormat="1" ht="15.75" customHeight="1" x14ac:dyDescent="0.25">
      <c r="A273" s="3" t="s">
        <v>298</v>
      </c>
      <c r="B273" s="3" t="s">
        <v>299</v>
      </c>
      <c r="C273" s="4">
        <v>44017</v>
      </c>
      <c r="D273" s="3" t="s">
        <v>553</v>
      </c>
      <c r="E273" s="3" t="s">
        <v>554</v>
      </c>
      <c r="F273" s="3" t="s">
        <v>2789</v>
      </c>
      <c r="G273" s="24"/>
      <c r="H273" s="25" t="s">
        <v>555</v>
      </c>
      <c r="I273" s="5">
        <v>1</v>
      </c>
      <c r="J273" s="5">
        <v>306.28190082644602</v>
      </c>
      <c r="K273" s="5">
        <f t="shared" si="66"/>
        <v>370.60109999999969</v>
      </c>
      <c r="L273" s="83">
        <f t="shared" si="62"/>
        <v>370.60109999999969</v>
      </c>
      <c r="M273" s="79"/>
      <c r="N273" s="79">
        <f t="shared" si="63"/>
        <v>352.07104499999969</v>
      </c>
      <c r="O273" s="58"/>
      <c r="P273" s="92"/>
      <c r="Q273" s="7">
        <v>480.36640761818097</v>
      </c>
      <c r="R273" s="75">
        <f t="shared" si="64"/>
        <v>581.24335321799902</v>
      </c>
      <c r="S273" s="51"/>
      <c r="T273" s="48"/>
      <c r="U273" s="55"/>
      <c r="V273" s="20"/>
      <c r="W273" s="20"/>
      <c r="X273" s="20"/>
      <c r="Y273" s="20"/>
    </row>
    <row r="274" spans="1:25" customFormat="1" ht="15.75" customHeight="1" x14ac:dyDescent="0.25">
      <c r="A274" s="3" t="s">
        <v>27</v>
      </c>
      <c r="B274" s="3" t="s">
        <v>28</v>
      </c>
      <c r="C274" s="4">
        <v>44017</v>
      </c>
      <c r="D274" s="3" t="s">
        <v>553</v>
      </c>
      <c r="E274" s="3" t="s">
        <v>554</v>
      </c>
      <c r="F274" s="3" t="s">
        <v>2789</v>
      </c>
      <c r="G274" s="24"/>
      <c r="H274" s="25" t="s">
        <v>555</v>
      </c>
      <c r="I274" s="5">
        <v>1</v>
      </c>
      <c r="J274" s="5">
        <v>342.30173553718998</v>
      </c>
      <c r="K274" s="5">
        <f t="shared" si="66"/>
        <v>414.18509999999986</v>
      </c>
      <c r="L274" s="83">
        <f t="shared" si="62"/>
        <v>414.18509999999986</v>
      </c>
      <c r="M274" s="79">
        <f>+L274*0.85</f>
        <v>352.05733499999985</v>
      </c>
      <c r="N274" s="79">
        <f>+M274*0.95</f>
        <v>334.45446824999982</v>
      </c>
      <c r="O274" s="58"/>
      <c r="P274" s="92"/>
      <c r="Q274" s="7">
        <v>536.85919598181795</v>
      </c>
      <c r="R274" s="75">
        <f t="shared" si="64"/>
        <v>649.59962713799973</v>
      </c>
      <c r="S274" s="51"/>
      <c r="T274" s="48"/>
      <c r="U274" s="55"/>
      <c r="V274" s="20"/>
      <c r="W274" s="20"/>
      <c r="X274" s="20"/>
      <c r="Y274" s="20"/>
    </row>
    <row r="275" spans="1:25" customFormat="1" ht="15.75" customHeight="1" x14ac:dyDescent="0.25">
      <c r="A275" s="3" t="s">
        <v>482</v>
      </c>
      <c r="B275" s="3" t="s">
        <v>483</v>
      </c>
      <c r="C275" s="4">
        <v>44017</v>
      </c>
      <c r="D275" s="3" t="s">
        <v>556</v>
      </c>
      <c r="E275" s="3" t="s">
        <v>557</v>
      </c>
      <c r="F275" s="3" t="s">
        <v>2790</v>
      </c>
      <c r="G275" s="24">
        <v>962</v>
      </c>
      <c r="H275" s="25" t="s">
        <v>558</v>
      </c>
      <c r="I275" s="5">
        <v>1</v>
      </c>
      <c r="J275" s="5">
        <v>38.195702479338799</v>
      </c>
      <c r="K275" s="5">
        <f t="shared" si="66"/>
        <v>46.216799999999942</v>
      </c>
      <c r="L275" s="83">
        <f t="shared" si="62"/>
        <v>46.216799999999942</v>
      </c>
      <c r="M275" s="79"/>
      <c r="N275" s="79">
        <f t="shared" si="63"/>
        <v>43.905959999999943</v>
      </c>
      <c r="O275" s="58"/>
      <c r="P275" s="92">
        <f>+N275+N276+N277+N278</f>
        <v>496.33044974999956</v>
      </c>
      <c r="Q275" s="7">
        <v>73.501518109090796</v>
      </c>
      <c r="R275" s="75">
        <f t="shared" si="64"/>
        <v>88.936836911999862</v>
      </c>
      <c r="S275" s="51">
        <f>+R275+R276+R277+R278</f>
        <v>1061.1654992639994</v>
      </c>
      <c r="T275" s="48">
        <v>1061.18</v>
      </c>
      <c r="U275" s="55">
        <f>+T275-P275</f>
        <v>564.84955025000045</v>
      </c>
      <c r="V275" s="20"/>
      <c r="W275" s="20"/>
      <c r="X275" s="20"/>
      <c r="Y275" s="20"/>
    </row>
    <row r="276" spans="1:25" customFormat="1" ht="15.75" customHeight="1" x14ac:dyDescent="0.25">
      <c r="A276" s="3" t="s">
        <v>326</v>
      </c>
      <c r="B276" s="3" t="s">
        <v>327</v>
      </c>
      <c r="C276" s="4">
        <v>44017</v>
      </c>
      <c r="D276" s="3" t="s">
        <v>556</v>
      </c>
      <c r="E276" s="3" t="s">
        <v>557</v>
      </c>
      <c r="F276" s="3" t="s">
        <v>2790</v>
      </c>
      <c r="G276" s="24"/>
      <c r="H276" s="25" t="s">
        <v>558</v>
      </c>
      <c r="I276" s="5">
        <v>1</v>
      </c>
      <c r="J276" s="5">
        <v>269.56991735537201</v>
      </c>
      <c r="K276" s="5">
        <f t="shared" si="66"/>
        <v>326.17960000000011</v>
      </c>
      <c r="L276" s="83">
        <f t="shared" si="62"/>
        <v>326.17960000000011</v>
      </c>
      <c r="M276" s="79">
        <f>+L276*0.85</f>
        <v>277.25266000000011</v>
      </c>
      <c r="N276" s="79">
        <f t="shared" ref="N276:N277" si="68">+M276*0.95</f>
        <v>263.39002700000009</v>
      </c>
      <c r="O276" s="58"/>
      <c r="P276" s="92"/>
      <c r="Q276" s="7">
        <v>470.90899292892601</v>
      </c>
      <c r="R276" s="75">
        <f t="shared" si="64"/>
        <v>569.79988144400045</v>
      </c>
      <c r="S276" s="51"/>
      <c r="T276" s="48"/>
      <c r="U276" s="55"/>
      <c r="V276" s="20"/>
      <c r="W276" s="20"/>
      <c r="X276" s="20"/>
      <c r="Y276" s="20"/>
    </row>
    <row r="277" spans="1:25" customFormat="1" ht="15.75" customHeight="1" x14ac:dyDescent="0.25">
      <c r="A277" s="3" t="s">
        <v>377</v>
      </c>
      <c r="B277" s="3" t="s">
        <v>378</v>
      </c>
      <c r="C277" s="4">
        <v>44017</v>
      </c>
      <c r="D277" s="3" t="s">
        <v>556</v>
      </c>
      <c r="E277" s="3" t="s">
        <v>557</v>
      </c>
      <c r="F277" s="3" t="s">
        <v>2790</v>
      </c>
      <c r="G277" s="24"/>
      <c r="H277" s="25" t="s">
        <v>558</v>
      </c>
      <c r="I277" s="5">
        <v>1</v>
      </c>
      <c r="J277" s="5">
        <v>148.53363636363599</v>
      </c>
      <c r="K277" s="5">
        <f t="shared" si="66"/>
        <v>179.72569999999953</v>
      </c>
      <c r="L277" s="83">
        <f t="shared" si="62"/>
        <v>179.72569999999953</v>
      </c>
      <c r="M277" s="79">
        <f>+L277*0.85</f>
        <v>152.76684499999959</v>
      </c>
      <c r="N277" s="79">
        <f t="shared" si="68"/>
        <v>145.1285027499996</v>
      </c>
      <c r="O277" s="58"/>
      <c r="P277" s="92"/>
      <c r="Q277" s="7">
        <v>259.084251236363</v>
      </c>
      <c r="R277" s="75">
        <f t="shared" si="64"/>
        <v>313.49194399599924</v>
      </c>
      <c r="S277" s="51"/>
      <c r="T277" s="48"/>
      <c r="U277" s="55"/>
      <c r="V277" s="20"/>
      <c r="W277" s="20"/>
      <c r="X277" s="20"/>
      <c r="Y277" s="20"/>
    </row>
    <row r="278" spans="1:25" customFormat="1" ht="15.75" customHeight="1" x14ac:dyDescent="0.25">
      <c r="A278" s="3" t="s">
        <v>482</v>
      </c>
      <c r="B278" s="3" t="s">
        <v>483</v>
      </c>
      <c r="C278" s="4">
        <v>44017</v>
      </c>
      <c r="D278" s="3" t="s">
        <v>556</v>
      </c>
      <c r="E278" s="3" t="s">
        <v>557</v>
      </c>
      <c r="F278" s="3" t="s">
        <v>2790</v>
      </c>
      <c r="G278" s="24"/>
      <c r="H278" s="25" t="s">
        <v>558</v>
      </c>
      <c r="I278" s="5">
        <v>1</v>
      </c>
      <c r="J278" s="5">
        <v>38.195702479338799</v>
      </c>
      <c r="K278" s="5">
        <f t="shared" si="66"/>
        <v>46.216799999999942</v>
      </c>
      <c r="L278" s="83">
        <f t="shared" si="62"/>
        <v>46.216799999999942</v>
      </c>
      <c r="M278" s="79"/>
      <c r="N278" s="79">
        <f t="shared" si="63"/>
        <v>43.905959999999943</v>
      </c>
      <c r="O278" s="58"/>
      <c r="P278" s="92"/>
      <c r="Q278" s="7">
        <v>73.501518109090796</v>
      </c>
      <c r="R278" s="75">
        <f t="shared" si="64"/>
        <v>88.936836911999862</v>
      </c>
      <c r="S278" s="51"/>
      <c r="T278" s="48"/>
      <c r="U278" s="55"/>
      <c r="V278" s="20"/>
      <c r="W278" s="20"/>
      <c r="X278" s="20"/>
      <c r="Y278" s="20"/>
    </row>
    <row r="279" spans="1:25" customFormat="1" ht="15.75" customHeight="1" x14ac:dyDescent="0.25">
      <c r="A279" s="3" t="s">
        <v>149</v>
      </c>
      <c r="B279" s="3" t="s">
        <v>150</v>
      </c>
      <c r="C279" s="4">
        <v>44017</v>
      </c>
      <c r="D279" s="3" t="s">
        <v>559</v>
      </c>
      <c r="E279" s="3" t="s">
        <v>560</v>
      </c>
      <c r="F279" s="3" t="s">
        <v>2791</v>
      </c>
      <c r="G279" s="24">
        <v>963</v>
      </c>
      <c r="H279" s="25" t="s">
        <v>561</v>
      </c>
      <c r="I279" s="5">
        <v>2</v>
      </c>
      <c r="J279" s="5">
        <v>176.041818181818</v>
      </c>
      <c r="K279" s="5">
        <f t="shared" si="66"/>
        <v>213.01059999999978</v>
      </c>
      <c r="L279" s="83">
        <f t="shared" si="62"/>
        <v>426.02119999999957</v>
      </c>
      <c r="M279" s="79">
        <f>+L279*0.85</f>
        <v>362.1180199999996</v>
      </c>
      <c r="N279" s="79">
        <f>+M279*0.95</f>
        <v>344.01211899999959</v>
      </c>
      <c r="O279" s="58"/>
      <c r="P279" s="92">
        <f>+N279+N280+N281</f>
        <v>1030.537632249999</v>
      </c>
      <c r="Q279" s="7">
        <v>552.20093359999896</v>
      </c>
      <c r="R279" s="75">
        <f t="shared" si="64"/>
        <v>668.16312965599877</v>
      </c>
      <c r="S279" s="51">
        <f>+R279+R280+R281</f>
        <v>1899.0061100119976</v>
      </c>
      <c r="T279" s="48">
        <v>1899</v>
      </c>
      <c r="U279" s="55">
        <f>+T279-P279</f>
        <v>868.46236775000102</v>
      </c>
      <c r="V279" s="20"/>
      <c r="W279" s="20"/>
      <c r="X279" s="20"/>
      <c r="Y279" s="20"/>
    </row>
    <row r="280" spans="1:25" customFormat="1" ht="15.75" customHeight="1" x14ac:dyDescent="0.25">
      <c r="A280" s="3" t="s">
        <v>298</v>
      </c>
      <c r="B280" s="3" t="s">
        <v>299</v>
      </c>
      <c r="C280" s="4">
        <v>44017</v>
      </c>
      <c r="D280" s="3" t="s">
        <v>559</v>
      </c>
      <c r="E280" s="3" t="s">
        <v>560</v>
      </c>
      <c r="F280" s="3" t="s">
        <v>2791</v>
      </c>
      <c r="G280" s="24"/>
      <c r="H280" s="25" t="s">
        <v>561</v>
      </c>
      <c r="I280" s="5">
        <v>1</v>
      </c>
      <c r="J280" s="5">
        <v>306.28190082644602</v>
      </c>
      <c r="K280" s="5">
        <f t="shared" si="66"/>
        <v>370.60109999999969</v>
      </c>
      <c r="L280" s="83">
        <f t="shared" si="62"/>
        <v>370.60109999999969</v>
      </c>
      <c r="M280" s="79"/>
      <c r="N280" s="79">
        <f t="shared" si="63"/>
        <v>352.07104499999969</v>
      </c>
      <c r="O280" s="58"/>
      <c r="P280" s="92"/>
      <c r="Q280" s="7">
        <v>480.36640761818097</v>
      </c>
      <c r="R280" s="75">
        <f t="shared" si="64"/>
        <v>581.24335321799902</v>
      </c>
      <c r="S280" s="51"/>
      <c r="T280" s="48"/>
      <c r="U280" s="55"/>
      <c r="V280" s="20"/>
      <c r="W280" s="20"/>
      <c r="X280" s="20"/>
      <c r="Y280" s="20"/>
    </row>
    <row r="281" spans="1:25" customFormat="1" ht="15.75" customHeight="1" x14ac:dyDescent="0.25">
      <c r="A281" s="3" t="s">
        <v>27</v>
      </c>
      <c r="B281" s="3" t="s">
        <v>28</v>
      </c>
      <c r="C281" s="4">
        <v>44017</v>
      </c>
      <c r="D281" s="3" t="s">
        <v>559</v>
      </c>
      <c r="E281" s="3" t="s">
        <v>560</v>
      </c>
      <c r="F281" s="3" t="s">
        <v>2791</v>
      </c>
      <c r="G281" s="24"/>
      <c r="H281" s="25" t="s">
        <v>561</v>
      </c>
      <c r="I281" s="5">
        <v>1</v>
      </c>
      <c r="J281" s="5">
        <v>342.30173553718998</v>
      </c>
      <c r="K281" s="5">
        <f t="shared" si="66"/>
        <v>414.18509999999986</v>
      </c>
      <c r="L281" s="83">
        <f t="shared" si="62"/>
        <v>414.18509999999986</v>
      </c>
      <c r="M281" s="79">
        <f>+L281*0.85</f>
        <v>352.05733499999985</v>
      </c>
      <c r="N281" s="79">
        <f>+M281*0.95</f>
        <v>334.45446824999982</v>
      </c>
      <c r="O281" s="58"/>
      <c r="P281" s="92"/>
      <c r="Q281" s="7">
        <v>536.85919598181795</v>
      </c>
      <c r="R281" s="75">
        <f t="shared" si="64"/>
        <v>649.59962713799973</v>
      </c>
      <c r="S281" s="51"/>
      <c r="T281" s="48"/>
      <c r="U281" s="55"/>
      <c r="V281" s="20"/>
      <c r="W281" s="20"/>
      <c r="X281" s="20"/>
      <c r="Y281" s="20"/>
    </row>
    <row r="282" spans="1:25" customFormat="1" ht="15.75" customHeight="1" x14ac:dyDescent="0.25">
      <c r="A282" s="3" t="s">
        <v>151</v>
      </c>
      <c r="B282" s="3" t="s">
        <v>152</v>
      </c>
      <c r="C282" s="4">
        <v>44017</v>
      </c>
      <c r="D282" s="3" t="s">
        <v>562</v>
      </c>
      <c r="E282" s="3" t="s">
        <v>563</v>
      </c>
      <c r="F282" s="3" t="s">
        <v>2792</v>
      </c>
      <c r="G282" s="24">
        <v>964</v>
      </c>
      <c r="H282" s="25" t="s">
        <v>564</v>
      </c>
      <c r="I282" s="5">
        <v>1</v>
      </c>
      <c r="J282" s="5">
        <v>274.36727272727302</v>
      </c>
      <c r="K282" s="5">
        <f t="shared" si="66"/>
        <v>331.98440000000033</v>
      </c>
      <c r="L282" s="83">
        <f t="shared" si="62"/>
        <v>331.98440000000033</v>
      </c>
      <c r="M282" s="79"/>
      <c r="N282" s="79">
        <f t="shared" si="63"/>
        <v>315.38518000000028</v>
      </c>
      <c r="O282" s="58"/>
      <c r="P282" s="92">
        <f>+N282+N284+N283+N285+N286</f>
        <v>2034.5217622500004</v>
      </c>
      <c r="Q282" s="7">
        <v>409.02124283636402</v>
      </c>
      <c r="R282" s="75">
        <f t="shared" si="64"/>
        <v>494.91570383200047</v>
      </c>
      <c r="S282" s="51">
        <f>+R282+R284+R283+R285+R286</f>
        <v>3930.0486129480046</v>
      </c>
      <c r="T282" s="48">
        <v>3930.03</v>
      </c>
      <c r="U282" s="55">
        <f>+T282-P282</f>
        <v>1895.5082377499998</v>
      </c>
      <c r="V282" s="20"/>
      <c r="W282" s="20"/>
      <c r="X282" s="20"/>
      <c r="Y282" s="20"/>
    </row>
    <row r="283" spans="1:25" customFormat="1" ht="15.75" customHeight="1" x14ac:dyDescent="0.25">
      <c r="A283" s="3" t="s">
        <v>250</v>
      </c>
      <c r="B283" s="3" t="s">
        <v>251</v>
      </c>
      <c r="C283" s="4">
        <v>44017</v>
      </c>
      <c r="D283" s="3" t="s">
        <v>562</v>
      </c>
      <c r="E283" s="3" t="s">
        <v>563</v>
      </c>
      <c r="F283" s="3" t="s">
        <v>2792</v>
      </c>
      <c r="G283" s="24"/>
      <c r="H283" s="25" t="s">
        <v>564</v>
      </c>
      <c r="I283" s="5">
        <v>1</v>
      </c>
      <c r="J283" s="5">
        <v>97.165702479338805</v>
      </c>
      <c r="K283" s="5">
        <f t="shared" si="66"/>
        <v>117.57049999999995</v>
      </c>
      <c r="L283" s="83">
        <f t="shared" si="62"/>
        <v>117.57049999999995</v>
      </c>
      <c r="M283" s="79"/>
      <c r="N283" s="79">
        <f t="shared" si="63"/>
        <v>111.69197499999996</v>
      </c>
      <c r="O283" s="58"/>
      <c r="P283" s="92"/>
      <c r="Q283" s="7">
        <v>169.78540519834701</v>
      </c>
      <c r="R283" s="75">
        <f t="shared" si="64"/>
        <v>205.44034028999988</v>
      </c>
      <c r="S283" s="51"/>
      <c r="T283" s="48"/>
      <c r="U283" s="55"/>
      <c r="V283" s="20"/>
      <c r="W283" s="20"/>
      <c r="X283" s="20"/>
      <c r="Y283" s="20"/>
    </row>
    <row r="284" spans="1:25" customFormat="1" ht="15.75" customHeight="1" x14ac:dyDescent="0.25">
      <c r="A284" s="3" t="s">
        <v>145</v>
      </c>
      <c r="B284" s="3" t="s">
        <v>146</v>
      </c>
      <c r="C284" s="4">
        <v>44017</v>
      </c>
      <c r="D284" s="3" t="s">
        <v>562</v>
      </c>
      <c r="E284" s="3" t="s">
        <v>563</v>
      </c>
      <c r="F284" s="3" t="s">
        <v>2792</v>
      </c>
      <c r="G284" s="24"/>
      <c r="H284" s="25" t="s">
        <v>564</v>
      </c>
      <c r="I284" s="5">
        <v>1</v>
      </c>
      <c r="J284" s="5">
        <v>168.58239669421499</v>
      </c>
      <c r="K284" s="5">
        <f t="shared" si="66"/>
        <v>203.98470000000015</v>
      </c>
      <c r="L284" s="83">
        <f t="shared" si="62"/>
        <v>203.98470000000015</v>
      </c>
      <c r="M284" s="79">
        <f>+L284*0.85</f>
        <v>173.38699500000013</v>
      </c>
      <c r="N284" s="79">
        <f t="shared" ref="N284:N285" si="69">+M284*0.95</f>
        <v>164.71764525000012</v>
      </c>
      <c r="O284" s="58"/>
      <c r="P284" s="92"/>
      <c r="Q284" s="7">
        <v>251.31926534380199</v>
      </c>
      <c r="R284" s="75">
        <f t="shared" si="64"/>
        <v>304.0963110660004</v>
      </c>
      <c r="S284" s="51"/>
      <c r="T284" s="48"/>
      <c r="U284" s="55"/>
      <c r="V284" s="20"/>
      <c r="W284" s="20"/>
      <c r="X284" s="20"/>
      <c r="Y284" s="20"/>
    </row>
    <row r="285" spans="1:25" customFormat="1" ht="15.75" customHeight="1" x14ac:dyDescent="0.25">
      <c r="A285" s="3" t="s">
        <v>565</v>
      </c>
      <c r="B285" s="3" t="s">
        <v>566</v>
      </c>
      <c r="C285" s="4">
        <v>44017</v>
      </c>
      <c r="D285" s="3" t="s">
        <v>562</v>
      </c>
      <c r="E285" s="3" t="s">
        <v>563</v>
      </c>
      <c r="F285" s="3" t="s">
        <v>2792</v>
      </c>
      <c r="G285" s="24"/>
      <c r="H285" s="25" t="s">
        <v>564</v>
      </c>
      <c r="I285" s="5">
        <v>1</v>
      </c>
      <c r="J285" s="5">
        <v>844.91041322314095</v>
      </c>
      <c r="K285" s="5">
        <f t="shared" si="66"/>
        <v>1022.3416000000005</v>
      </c>
      <c r="L285" s="83">
        <f t="shared" si="62"/>
        <v>1022.3416000000005</v>
      </c>
      <c r="M285" s="79">
        <f>+L285*0.85</f>
        <v>868.99036000000046</v>
      </c>
      <c r="N285" s="79">
        <f t="shared" si="69"/>
        <v>825.54084200000045</v>
      </c>
      <c r="O285" s="58"/>
      <c r="P285" s="92"/>
      <c r="Q285" s="7">
        <v>1478.51718120331</v>
      </c>
      <c r="R285" s="75">
        <f t="shared" si="64"/>
        <v>1789.0057892560051</v>
      </c>
      <c r="S285" s="51"/>
      <c r="T285" s="48"/>
      <c r="U285" s="55"/>
      <c r="V285" s="20"/>
      <c r="W285" s="20"/>
      <c r="X285" s="20"/>
      <c r="Y285" s="20"/>
    </row>
    <row r="286" spans="1:25" customFormat="1" ht="15.75" customHeight="1" x14ac:dyDescent="0.25">
      <c r="A286" s="3" t="s">
        <v>567</v>
      </c>
      <c r="B286" s="3" t="s">
        <v>568</v>
      </c>
      <c r="C286" s="4">
        <v>44017</v>
      </c>
      <c r="D286" s="3" t="s">
        <v>562</v>
      </c>
      <c r="E286" s="3" t="s">
        <v>563</v>
      </c>
      <c r="F286" s="3" t="s">
        <v>2792</v>
      </c>
      <c r="G286" s="24"/>
      <c r="H286" s="25" t="s">
        <v>564</v>
      </c>
      <c r="I286" s="5">
        <v>1</v>
      </c>
      <c r="J286" s="5">
        <v>536.91702479338801</v>
      </c>
      <c r="K286" s="5">
        <f t="shared" si="66"/>
        <v>649.66959999999949</v>
      </c>
      <c r="L286" s="83">
        <f t="shared" si="62"/>
        <v>649.66959999999949</v>
      </c>
      <c r="M286" s="79"/>
      <c r="N286" s="79">
        <f t="shared" si="63"/>
        <v>617.18611999999951</v>
      </c>
      <c r="O286" s="58"/>
      <c r="P286" s="92"/>
      <c r="Q286" s="7">
        <v>939.33096570578402</v>
      </c>
      <c r="R286" s="75">
        <f t="shared" si="64"/>
        <v>1136.5904685039986</v>
      </c>
      <c r="S286" s="51"/>
      <c r="T286" s="48"/>
      <c r="U286" s="55"/>
      <c r="V286" s="20"/>
      <c r="W286" s="20"/>
      <c r="X286" s="20"/>
      <c r="Y286" s="20"/>
    </row>
    <row r="287" spans="1:25" customFormat="1" ht="15.75" customHeight="1" x14ac:dyDescent="0.25">
      <c r="A287" s="3" t="s">
        <v>572</v>
      </c>
      <c r="B287" s="3" t="s">
        <v>573</v>
      </c>
      <c r="C287" s="4">
        <v>44017</v>
      </c>
      <c r="D287" s="3" t="s">
        <v>569</v>
      </c>
      <c r="E287" s="3" t="s">
        <v>570</v>
      </c>
      <c r="F287" s="3" t="s">
        <v>2793</v>
      </c>
      <c r="G287" s="24">
        <v>965</v>
      </c>
      <c r="H287" s="25" t="s">
        <v>571</v>
      </c>
      <c r="I287" s="5">
        <v>1</v>
      </c>
      <c r="J287" s="5">
        <v>399.27553719008301</v>
      </c>
      <c r="K287" s="5">
        <f t="shared" si="66"/>
        <v>483.12340000000046</v>
      </c>
      <c r="L287" s="83">
        <f t="shared" si="62"/>
        <v>483.12340000000046</v>
      </c>
      <c r="M287" s="79"/>
      <c r="N287" s="79">
        <f t="shared" si="63"/>
        <v>458.96723000000043</v>
      </c>
      <c r="O287" s="58"/>
      <c r="P287" s="92">
        <f>+N287+N288</f>
        <v>722.35725700000057</v>
      </c>
      <c r="Q287" s="7">
        <v>697.46648662975304</v>
      </c>
      <c r="R287" s="75">
        <f t="shared" si="64"/>
        <v>843.93444882200117</v>
      </c>
      <c r="S287" s="51">
        <f>+R287+R288</f>
        <v>1413.7343302660015</v>
      </c>
      <c r="T287" s="48">
        <v>1413.73</v>
      </c>
      <c r="U287" s="55">
        <f>+T287-P287</f>
        <v>691.37274299999945</v>
      </c>
      <c r="V287" s="20"/>
      <c r="W287" s="20"/>
      <c r="X287" s="20"/>
      <c r="Y287" s="20"/>
    </row>
    <row r="288" spans="1:25" customFormat="1" ht="15.75" customHeight="1" x14ac:dyDescent="0.25">
      <c r="A288" s="3" t="s">
        <v>326</v>
      </c>
      <c r="B288" s="3" t="s">
        <v>327</v>
      </c>
      <c r="C288" s="4">
        <v>44017</v>
      </c>
      <c r="D288" s="3" t="s">
        <v>569</v>
      </c>
      <c r="E288" s="3" t="s">
        <v>570</v>
      </c>
      <c r="F288" s="3" t="s">
        <v>2793</v>
      </c>
      <c r="G288" s="24"/>
      <c r="H288" s="25" t="s">
        <v>571</v>
      </c>
      <c r="I288" s="5">
        <v>1</v>
      </c>
      <c r="J288" s="5">
        <v>269.56991735537201</v>
      </c>
      <c r="K288" s="5">
        <f t="shared" si="66"/>
        <v>326.17960000000011</v>
      </c>
      <c r="L288" s="83">
        <f t="shared" si="62"/>
        <v>326.17960000000011</v>
      </c>
      <c r="M288" s="79">
        <f>+L288*0.85</f>
        <v>277.25266000000011</v>
      </c>
      <c r="N288" s="79">
        <f>+M288*0.95</f>
        <v>263.39002700000009</v>
      </c>
      <c r="O288" s="58"/>
      <c r="P288" s="92"/>
      <c r="Q288" s="7">
        <v>470.90899292892601</v>
      </c>
      <c r="R288" s="75">
        <f t="shared" si="64"/>
        <v>569.79988144400045</v>
      </c>
      <c r="S288" s="51"/>
      <c r="T288" s="48"/>
      <c r="U288" s="55"/>
      <c r="V288" s="20"/>
      <c r="W288" s="20"/>
      <c r="X288" s="20"/>
      <c r="Y288" s="20"/>
    </row>
    <row r="289" spans="1:25" customFormat="1" ht="15.75" customHeight="1" x14ac:dyDescent="0.25">
      <c r="A289" s="3" t="s">
        <v>1363</v>
      </c>
      <c r="B289" s="3" t="s">
        <v>1364</v>
      </c>
      <c r="C289" s="4">
        <v>44027</v>
      </c>
      <c r="D289" s="3" t="s">
        <v>1365</v>
      </c>
      <c r="E289" s="3" t="s">
        <v>575</v>
      </c>
      <c r="F289" s="3" t="s">
        <v>2794</v>
      </c>
      <c r="G289" s="24">
        <v>966</v>
      </c>
      <c r="H289" s="25" t="s">
        <v>576</v>
      </c>
      <c r="I289" s="5">
        <v>1</v>
      </c>
      <c r="J289" s="5">
        <v>100.34652892562001</v>
      </c>
      <c r="K289" s="5">
        <f>+J289*1.21</f>
        <v>121.41930000000021</v>
      </c>
      <c r="L289" s="83">
        <f>+K289*I289</f>
        <v>121.41930000000021</v>
      </c>
      <c r="M289" s="79"/>
      <c r="N289" s="79">
        <f>+L289*0.95</f>
        <v>115.34833500000019</v>
      </c>
      <c r="O289" s="58"/>
      <c r="P289" s="92">
        <f>+N289+N290+N291+N292+N293</f>
        <v>291.41373499999992</v>
      </c>
      <c r="Q289" s="7">
        <v>175.61846720330601</v>
      </c>
      <c r="R289" s="75">
        <f t="shared" si="64"/>
        <v>212.49834531600027</v>
      </c>
      <c r="S289" s="51">
        <f>+R289+R290+R291+R292+R293</f>
        <v>546.1670988300001</v>
      </c>
      <c r="T289" s="48">
        <v>518.62</v>
      </c>
      <c r="U289" s="55">
        <f>+T289-P289</f>
        <v>227.20626500000009</v>
      </c>
      <c r="V289" s="20"/>
      <c r="W289" s="20"/>
      <c r="X289" s="20"/>
      <c r="Y289" s="20"/>
    </row>
    <row r="290" spans="1:25" customFormat="1" ht="15.75" customHeight="1" x14ac:dyDescent="0.25">
      <c r="A290" s="3" t="s">
        <v>43</v>
      </c>
      <c r="B290" s="3" t="s">
        <v>44</v>
      </c>
      <c r="C290" s="4">
        <v>44017</v>
      </c>
      <c r="D290" s="3" t="s">
        <v>574</v>
      </c>
      <c r="E290" s="3" t="s">
        <v>575</v>
      </c>
      <c r="F290" s="3" t="s">
        <v>2794</v>
      </c>
      <c r="G290" s="24"/>
      <c r="H290" s="25" t="s">
        <v>576</v>
      </c>
      <c r="I290" s="5">
        <v>3</v>
      </c>
      <c r="J290" s="5">
        <v>10.995702479338799</v>
      </c>
      <c r="K290" s="5">
        <f t="shared" si="66"/>
        <v>13.304799999999947</v>
      </c>
      <c r="L290" s="83">
        <f t="shared" si="62"/>
        <v>39.914399999999844</v>
      </c>
      <c r="M290" s="79"/>
      <c r="N290" s="79">
        <f t="shared" si="63"/>
        <v>37.918679999999853</v>
      </c>
      <c r="O290" s="58"/>
      <c r="P290" s="92"/>
      <c r="Q290" s="7">
        <v>57.764713447933701</v>
      </c>
      <c r="R290" s="75">
        <f t="shared" si="64"/>
        <v>69.895303271999779</v>
      </c>
      <c r="S290" s="51"/>
      <c r="T290" s="48"/>
      <c r="U290" s="55"/>
      <c r="V290" s="20"/>
      <c r="W290" s="20"/>
      <c r="X290" s="20"/>
      <c r="Y290" s="20"/>
    </row>
    <row r="291" spans="1:25" customFormat="1" ht="15.75" customHeight="1" x14ac:dyDescent="0.25">
      <c r="A291" s="3" t="s">
        <v>577</v>
      </c>
      <c r="B291" s="3" t="s">
        <v>578</v>
      </c>
      <c r="C291" s="4">
        <v>44017</v>
      </c>
      <c r="D291" s="3" t="s">
        <v>574</v>
      </c>
      <c r="E291" s="3" t="s">
        <v>575</v>
      </c>
      <c r="F291" s="3" t="s">
        <v>2794</v>
      </c>
      <c r="G291" s="24"/>
      <c r="H291" s="25" t="s">
        <v>576</v>
      </c>
      <c r="I291" s="5">
        <v>2</v>
      </c>
      <c r="J291" s="5">
        <v>9.1437190082644602</v>
      </c>
      <c r="K291" s="5">
        <f t="shared" si="66"/>
        <v>11.063899999999997</v>
      </c>
      <c r="L291" s="83">
        <f t="shared" si="62"/>
        <v>22.127799999999993</v>
      </c>
      <c r="M291" s="79"/>
      <c r="N291" s="79">
        <f t="shared" si="63"/>
        <v>21.021409999999992</v>
      </c>
      <c r="O291" s="58"/>
      <c r="P291" s="92"/>
      <c r="Q291" s="7">
        <v>33.052898345454501</v>
      </c>
      <c r="R291" s="75">
        <f t="shared" si="64"/>
        <v>39.994006997999946</v>
      </c>
      <c r="S291" s="51"/>
      <c r="T291" s="48"/>
      <c r="U291" s="55"/>
      <c r="V291" s="20"/>
      <c r="W291" s="20"/>
      <c r="X291" s="20"/>
      <c r="Y291" s="20"/>
    </row>
    <row r="292" spans="1:25" customFormat="1" ht="15.75" customHeight="1" x14ac:dyDescent="0.25">
      <c r="A292" s="3" t="s">
        <v>126</v>
      </c>
      <c r="B292" s="3" t="s">
        <v>127</v>
      </c>
      <c r="C292" s="4">
        <v>44017</v>
      </c>
      <c r="D292" s="3" t="s">
        <v>574</v>
      </c>
      <c r="E292" s="3" t="s">
        <v>575</v>
      </c>
      <c r="F292" s="3" t="s">
        <v>2794</v>
      </c>
      <c r="G292" s="24"/>
      <c r="H292" s="25" t="s">
        <v>576</v>
      </c>
      <c r="I292" s="5">
        <v>1</v>
      </c>
      <c r="J292" s="5">
        <v>63.696694214875997</v>
      </c>
      <c r="K292" s="5">
        <f t="shared" si="66"/>
        <v>77.072999999999951</v>
      </c>
      <c r="L292" s="83">
        <f t="shared" si="62"/>
        <v>77.072999999999951</v>
      </c>
      <c r="M292" s="79"/>
      <c r="N292" s="79">
        <f t="shared" si="63"/>
        <v>73.219349999999949</v>
      </c>
      <c r="O292" s="58"/>
      <c r="P292" s="92"/>
      <c r="Q292" s="7">
        <v>111.442462264463</v>
      </c>
      <c r="R292" s="75">
        <f t="shared" si="64"/>
        <v>134.84537934000022</v>
      </c>
      <c r="S292" s="51"/>
      <c r="T292" s="48"/>
      <c r="U292" s="55"/>
      <c r="V292" s="20"/>
      <c r="W292" s="20"/>
      <c r="X292" s="20"/>
      <c r="Y292" s="20"/>
    </row>
    <row r="293" spans="1:25" customFormat="1" ht="15.75" customHeight="1" x14ac:dyDescent="0.25">
      <c r="A293" s="3" t="s">
        <v>482</v>
      </c>
      <c r="B293" s="3" t="s">
        <v>483</v>
      </c>
      <c r="C293" s="4">
        <v>44017</v>
      </c>
      <c r="D293" s="3" t="s">
        <v>574</v>
      </c>
      <c r="E293" s="3" t="s">
        <v>575</v>
      </c>
      <c r="F293" s="3" t="s">
        <v>2794</v>
      </c>
      <c r="G293" s="24"/>
      <c r="H293" s="25" t="s">
        <v>576</v>
      </c>
      <c r="I293" s="5">
        <v>1</v>
      </c>
      <c r="J293" s="5">
        <v>38.195702479338799</v>
      </c>
      <c r="K293" s="5">
        <f t="shared" si="66"/>
        <v>46.216799999999942</v>
      </c>
      <c r="L293" s="83">
        <f t="shared" si="62"/>
        <v>46.216799999999942</v>
      </c>
      <c r="M293" s="79"/>
      <c r="N293" s="79">
        <f t="shared" si="63"/>
        <v>43.905959999999943</v>
      </c>
      <c r="O293" s="58"/>
      <c r="P293" s="92"/>
      <c r="Q293" s="7">
        <v>73.499226366942096</v>
      </c>
      <c r="R293" s="75">
        <f t="shared" si="64"/>
        <v>88.934063903999927</v>
      </c>
      <c r="S293" s="51"/>
      <c r="T293" s="48"/>
      <c r="U293" s="55"/>
      <c r="V293" s="20"/>
      <c r="W293" s="20"/>
      <c r="X293" s="20"/>
      <c r="Y293" s="20"/>
    </row>
    <row r="294" spans="1:25" customFormat="1" ht="15.75" customHeight="1" x14ac:dyDescent="0.25">
      <c r="A294" s="3" t="s">
        <v>257</v>
      </c>
      <c r="B294" s="3" t="s">
        <v>258</v>
      </c>
      <c r="C294" s="4">
        <v>44027</v>
      </c>
      <c r="D294" s="3" t="s">
        <v>1362</v>
      </c>
      <c r="E294" s="3" t="s">
        <v>575</v>
      </c>
      <c r="F294" s="3" t="s">
        <v>2794</v>
      </c>
      <c r="G294" s="24"/>
      <c r="H294" s="87" t="s">
        <v>576</v>
      </c>
      <c r="I294" s="90">
        <v>-1</v>
      </c>
      <c r="J294" s="5">
        <v>87.257933884297501</v>
      </c>
      <c r="K294" s="5">
        <f>+J294*1.21</f>
        <v>105.58209999999997</v>
      </c>
      <c r="L294" s="83">
        <f>+K294*I294</f>
        <v>-105.58209999999997</v>
      </c>
      <c r="M294" s="79"/>
      <c r="N294" s="79">
        <f>+L294*0.95</f>
        <v>-100.30299499999997</v>
      </c>
      <c r="O294" s="58"/>
      <c r="P294" s="92"/>
      <c r="Q294" s="7">
        <v>-152.88986143471101</v>
      </c>
      <c r="R294" s="75">
        <f t="shared" si="64"/>
        <v>-184.99673233600032</v>
      </c>
      <c r="S294" s="51"/>
      <c r="T294" s="48"/>
      <c r="U294" s="55"/>
      <c r="V294" s="20"/>
      <c r="W294" s="20"/>
      <c r="X294" s="20"/>
      <c r="Y294" s="20"/>
    </row>
    <row r="295" spans="1:25" customFormat="1" ht="15.75" customHeight="1" x14ac:dyDescent="0.25">
      <c r="A295" s="3" t="s">
        <v>257</v>
      </c>
      <c r="B295" s="3" t="s">
        <v>258</v>
      </c>
      <c r="C295" s="4">
        <v>44017</v>
      </c>
      <c r="D295" s="3" t="s">
        <v>574</v>
      </c>
      <c r="E295" s="3" t="s">
        <v>575</v>
      </c>
      <c r="F295" s="3" t="s">
        <v>2794</v>
      </c>
      <c r="G295" s="24"/>
      <c r="H295" s="87" t="s">
        <v>576</v>
      </c>
      <c r="I295" s="90">
        <v>1</v>
      </c>
      <c r="J295" s="5">
        <v>87.257933884297501</v>
      </c>
      <c r="K295" s="5">
        <f>+J295*1.21</f>
        <v>105.58209999999997</v>
      </c>
      <c r="L295" s="83">
        <f>+K295*I295</f>
        <v>105.58209999999997</v>
      </c>
      <c r="M295" s="79"/>
      <c r="N295" s="79">
        <f>+L295*0.95</f>
        <v>100.30299499999997</v>
      </c>
      <c r="O295" s="58"/>
      <c r="P295" s="92"/>
      <c r="Q295" s="7">
        <v>152.88986143471101</v>
      </c>
      <c r="R295" s="75">
        <f t="shared" si="64"/>
        <v>184.99673233600032</v>
      </c>
      <c r="S295" s="51"/>
      <c r="T295" s="48"/>
      <c r="U295" s="55"/>
      <c r="V295" s="20"/>
      <c r="W295" s="20"/>
      <c r="X295" s="20"/>
      <c r="Y295" s="20"/>
    </row>
    <row r="296" spans="1:25" customFormat="1" ht="15.75" customHeight="1" x14ac:dyDescent="0.25">
      <c r="A296" s="3" t="s">
        <v>149</v>
      </c>
      <c r="B296" s="3" t="s">
        <v>150</v>
      </c>
      <c r="C296" s="4">
        <v>44017</v>
      </c>
      <c r="D296" s="3" t="s">
        <v>579</v>
      </c>
      <c r="E296" s="3" t="s">
        <v>580</v>
      </c>
      <c r="F296" s="3" t="s">
        <v>2795</v>
      </c>
      <c r="G296" s="24">
        <v>967</v>
      </c>
      <c r="H296" s="25" t="s">
        <v>581</v>
      </c>
      <c r="I296" s="5">
        <v>2</v>
      </c>
      <c r="J296" s="5">
        <v>176.041818181818</v>
      </c>
      <c r="K296" s="5">
        <f t="shared" si="66"/>
        <v>213.01059999999978</v>
      </c>
      <c r="L296" s="83">
        <f t="shared" si="62"/>
        <v>426.02119999999957</v>
      </c>
      <c r="M296" s="79">
        <f>+L296*0.85</f>
        <v>362.1180199999996</v>
      </c>
      <c r="N296" s="79">
        <f>+M296*0.95</f>
        <v>344.01211899999959</v>
      </c>
      <c r="O296" s="58"/>
      <c r="P296" s="92">
        <f>+N296+N297+N298</f>
        <v>1030.537632249999</v>
      </c>
      <c r="Q296" s="7">
        <v>552.20093359999896</v>
      </c>
      <c r="R296" s="75">
        <f t="shared" si="64"/>
        <v>668.16312965599877</v>
      </c>
      <c r="S296" s="51">
        <f>+R296+R297+R298</f>
        <v>1899.0061100119976</v>
      </c>
      <c r="T296" s="48">
        <v>1899</v>
      </c>
      <c r="U296" s="55">
        <f>+T296-P296</f>
        <v>868.46236775000102</v>
      </c>
      <c r="V296" s="20"/>
      <c r="W296" s="20"/>
      <c r="X296" s="20"/>
      <c r="Y296" s="20"/>
    </row>
    <row r="297" spans="1:25" customFormat="1" ht="15.75" customHeight="1" x14ac:dyDescent="0.25">
      <c r="A297" s="3" t="s">
        <v>298</v>
      </c>
      <c r="B297" s="3" t="s">
        <v>299</v>
      </c>
      <c r="C297" s="4">
        <v>44017</v>
      </c>
      <c r="D297" s="3" t="s">
        <v>579</v>
      </c>
      <c r="E297" s="3" t="s">
        <v>580</v>
      </c>
      <c r="F297" s="3" t="s">
        <v>2795</v>
      </c>
      <c r="G297" s="24"/>
      <c r="H297" s="25" t="s">
        <v>581</v>
      </c>
      <c r="I297" s="5">
        <v>1</v>
      </c>
      <c r="J297" s="5">
        <v>306.28190082644602</v>
      </c>
      <c r="K297" s="5">
        <f t="shared" si="66"/>
        <v>370.60109999999969</v>
      </c>
      <c r="L297" s="83">
        <f t="shared" si="62"/>
        <v>370.60109999999969</v>
      </c>
      <c r="M297" s="79"/>
      <c r="N297" s="79">
        <f t="shared" si="63"/>
        <v>352.07104499999969</v>
      </c>
      <c r="O297" s="58"/>
      <c r="P297" s="92"/>
      <c r="Q297" s="7">
        <v>480.36640761818097</v>
      </c>
      <c r="R297" s="75">
        <f t="shared" si="64"/>
        <v>581.24335321799902</v>
      </c>
      <c r="S297" s="51"/>
      <c r="T297" s="48"/>
      <c r="U297" s="55"/>
      <c r="V297" s="20"/>
      <c r="W297" s="20"/>
      <c r="X297" s="20"/>
      <c r="Y297" s="20"/>
    </row>
    <row r="298" spans="1:25" customFormat="1" ht="15.75" customHeight="1" x14ac:dyDescent="0.25">
      <c r="A298" s="3" t="s">
        <v>27</v>
      </c>
      <c r="B298" s="3" t="s">
        <v>28</v>
      </c>
      <c r="C298" s="4">
        <v>44017</v>
      </c>
      <c r="D298" s="3" t="s">
        <v>579</v>
      </c>
      <c r="E298" s="3" t="s">
        <v>580</v>
      </c>
      <c r="F298" s="3" t="s">
        <v>2795</v>
      </c>
      <c r="G298" s="24"/>
      <c r="H298" s="25" t="s">
        <v>581</v>
      </c>
      <c r="I298" s="5">
        <v>1</v>
      </c>
      <c r="J298" s="5">
        <v>342.30173553718998</v>
      </c>
      <c r="K298" s="5">
        <f t="shared" si="66"/>
        <v>414.18509999999986</v>
      </c>
      <c r="L298" s="83">
        <f t="shared" si="62"/>
        <v>414.18509999999986</v>
      </c>
      <c r="M298" s="79">
        <f>+L298*0.85</f>
        <v>352.05733499999985</v>
      </c>
      <c r="N298" s="79">
        <f t="shared" ref="N298:N299" si="70">+M298*0.95</f>
        <v>334.45446824999982</v>
      </c>
      <c r="O298" s="58"/>
      <c r="P298" s="92"/>
      <c r="Q298" s="7">
        <v>536.85919598181795</v>
      </c>
      <c r="R298" s="75">
        <f t="shared" si="64"/>
        <v>649.59962713799973</v>
      </c>
      <c r="S298" s="51"/>
      <c r="T298" s="48"/>
      <c r="U298" s="55"/>
      <c r="V298" s="20"/>
      <c r="W298" s="20"/>
      <c r="X298" s="20"/>
      <c r="Y298" s="20"/>
    </row>
    <row r="299" spans="1:25" customFormat="1" ht="15.75" customHeight="1" x14ac:dyDescent="0.25">
      <c r="A299" s="3" t="s">
        <v>79</v>
      </c>
      <c r="B299" s="3" t="s">
        <v>80</v>
      </c>
      <c r="C299" s="4">
        <v>44017</v>
      </c>
      <c r="D299" s="3" t="s">
        <v>582</v>
      </c>
      <c r="E299" s="3" t="s">
        <v>583</v>
      </c>
      <c r="F299" s="3" t="s">
        <v>2796</v>
      </c>
      <c r="G299" s="24">
        <v>968</v>
      </c>
      <c r="H299" s="25" t="s">
        <v>584</v>
      </c>
      <c r="I299" s="5">
        <v>1</v>
      </c>
      <c r="J299" s="5">
        <v>806.82363636363596</v>
      </c>
      <c r="K299" s="5">
        <f t="shared" si="66"/>
        <v>976.25659999999948</v>
      </c>
      <c r="L299" s="83">
        <f t="shared" si="62"/>
        <v>976.25659999999948</v>
      </c>
      <c r="M299" s="79">
        <f>+L299*0.85</f>
        <v>829.81810999999959</v>
      </c>
      <c r="N299" s="79">
        <f t="shared" si="70"/>
        <v>788.32720449999954</v>
      </c>
      <c r="O299" s="58"/>
      <c r="P299" s="92">
        <f>+N299</f>
        <v>788.32720449999954</v>
      </c>
      <c r="Q299" s="7">
        <v>1411.57022476364</v>
      </c>
      <c r="R299" s="75">
        <f t="shared" si="64"/>
        <v>1707.9999719640043</v>
      </c>
      <c r="S299" s="51">
        <f>+R299</f>
        <v>1707.9999719640043</v>
      </c>
      <c r="T299" s="48">
        <v>1708</v>
      </c>
      <c r="U299" s="55">
        <f>+T299-P299</f>
        <v>919.67279550000046</v>
      </c>
      <c r="V299" s="20"/>
      <c r="W299" s="20"/>
      <c r="X299" s="20"/>
      <c r="Y299" s="20"/>
    </row>
    <row r="300" spans="1:25" customFormat="1" ht="15.75" customHeight="1" x14ac:dyDescent="0.25">
      <c r="A300" s="3" t="s">
        <v>50</v>
      </c>
      <c r="B300" s="3" t="s">
        <v>51</v>
      </c>
      <c r="C300" s="4">
        <v>44017</v>
      </c>
      <c r="D300" s="3" t="s">
        <v>585</v>
      </c>
      <c r="E300" s="3" t="s">
        <v>586</v>
      </c>
      <c r="F300" s="3" t="s">
        <v>2797</v>
      </c>
      <c r="G300" s="24">
        <v>969</v>
      </c>
      <c r="H300" s="25" t="s">
        <v>587</v>
      </c>
      <c r="I300" s="5">
        <v>1</v>
      </c>
      <c r="J300" s="5">
        <v>206.79719008264499</v>
      </c>
      <c r="K300" s="5">
        <f t="shared" si="66"/>
        <v>250.22460000000044</v>
      </c>
      <c r="L300" s="83">
        <f t="shared" si="62"/>
        <v>250.22460000000044</v>
      </c>
      <c r="M300" s="79"/>
      <c r="N300" s="79">
        <f t="shared" si="63"/>
        <v>237.7133700000004</v>
      </c>
      <c r="O300" s="58"/>
      <c r="P300" s="92">
        <f>+N300+N301+N302</f>
        <v>1392.3177770000007</v>
      </c>
      <c r="Q300" s="7">
        <v>361.99020935206698</v>
      </c>
      <c r="R300" s="75">
        <f t="shared" si="64"/>
        <v>438.00815331600103</v>
      </c>
      <c r="S300" s="51">
        <f>+R300+R301+R302</f>
        <v>2833.069361281006</v>
      </c>
      <c r="T300" s="48">
        <v>2833.05</v>
      </c>
      <c r="U300" s="55">
        <f>+T300-P300</f>
        <v>1440.7322229999995</v>
      </c>
      <c r="V300" s="20"/>
      <c r="W300" s="20"/>
      <c r="X300" s="20"/>
      <c r="Y300" s="20"/>
    </row>
    <row r="301" spans="1:25" customFormat="1" ht="15.75" customHeight="1" x14ac:dyDescent="0.25">
      <c r="A301" s="3" t="s">
        <v>565</v>
      </c>
      <c r="B301" s="3" t="s">
        <v>566</v>
      </c>
      <c r="C301" s="4">
        <v>44017</v>
      </c>
      <c r="D301" s="3" t="s">
        <v>585</v>
      </c>
      <c r="E301" s="3" t="s">
        <v>586</v>
      </c>
      <c r="F301" s="3" t="s">
        <v>2797</v>
      </c>
      <c r="G301" s="24"/>
      <c r="H301" s="25" t="s">
        <v>587</v>
      </c>
      <c r="I301" s="5">
        <v>1</v>
      </c>
      <c r="J301" s="5">
        <v>844.91041322314095</v>
      </c>
      <c r="K301" s="5">
        <f t="shared" si="66"/>
        <v>1022.3416000000005</v>
      </c>
      <c r="L301" s="83">
        <f t="shared" si="62"/>
        <v>1022.3416000000005</v>
      </c>
      <c r="M301" s="79">
        <f>+L301*0.85</f>
        <v>868.99036000000046</v>
      </c>
      <c r="N301" s="79">
        <f>+M301*0.95</f>
        <v>825.54084200000045</v>
      </c>
      <c r="O301" s="58"/>
      <c r="P301" s="92"/>
      <c r="Q301" s="7">
        <v>1478.51718120331</v>
      </c>
      <c r="R301" s="75">
        <f t="shared" si="64"/>
        <v>1789.0057892560051</v>
      </c>
      <c r="S301" s="51"/>
      <c r="T301" s="48"/>
      <c r="U301" s="55"/>
      <c r="V301" s="20"/>
      <c r="W301" s="20"/>
      <c r="X301" s="20"/>
      <c r="Y301" s="20"/>
    </row>
    <row r="302" spans="1:25" customFormat="1" ht="15.75" customHeight="1" x14ac:dyDescent="0.25">
      <c r="A302" s="3" t="s">
        <v>588</v>
      </c>
      <c r="B302" s="3" t="s">
        <v>589</v>
      </c>
      <c r="C302" s="4">
        <v>44017</v>
      </c>
      <c r="D302" s="3" t="s">
        <v>585</v>
      </c>
      <c r="E302" s="3" t="s">
        <v>586</v>
      </c>
      <c r="F302" s="3" t="s">
        <v>2797</v>
      </c>
      <c r="G302" s="24"/>
      <c r="H302" s="25" t="s">
        <v>587</v>
      </c>
      <c r="I302" s="5">
        <v>1</v>
      </c>
      <c r="J302" s="5">
        <v>286.266694214876</v>
      </c>
      <c r="K302" s="5">
        <f t="shared" si="66"/>
        <v>346.38269999999994</v>
      </c>
      <c r="L302" s="83">
        <f t="shared" si="62"/>
        <v>346.38269999999994</v>
      </c>
      <c r="M302" s="79"/>
      <c r="N302" s="79">
        <f t="shared" si="63"/>
        <v>329.06356499999993</v>
      </c>
      <c r="O302" s="58"/>
      <c r="P302" s="92"/>
      <c r="Q302" s="7">
        <v>500.87224686694202</v>
      </c>
      <c r="R302" s="75">
        <f t="shared" si="64"/>
        <v>606.05541870899981</v>
      </c>
      <c r="S302" s="51"/>
      <c r="T302" s="48"/>
      <c r="U302" s="55"/>
      <c r="V302" s="20"/>
      <c r="W302" s="20"/>
      <c r="X302" s="20"/>
      <c r="Y302" s="20"/>
    </row>
    <row r="303" spans="1:25" customFormat="1" ht="15.75" customHeight="1" x14ac:dyDescent="0.25">
      <c r="A303" s="3" t="s">
        <v>593</v>
      </c>
      <c r="B303" s="3" t="s">
        <v>594</v>
      </c>
      <c r="C303" s="4">
        <v>44017</v>
      </c>
      <c r="D303" s="3" t="s">
        <v>590</v>
      </c>
      <c r="E303" s="3" t="s">
        <v>591</v>
      </c>
      <c r="F303" s="3" t="s">
        <v>2798</v>
      </c>
      <c r="G303" s="24">
        <v>970</v>
      </c>
      <c r="H303" s="25" t="s">
        <v>592</v>
      </c>
      <c r="I303" s="5">
        <v>1</v>
      </c>
      <c r="J303" s="5">
        <v>564.92966942148803</v>
      </c>
      <c r="K303" s="5">
        <f t="shared" si="66"/>
        <v>683.56490000000053</v>
      </c>
      <c r="L303" s="83">
        <f t="shared" si="62"/>
        <v>683.56490000000053</v>
      </c>
      <c r="M303" s="79">
        <f>+L303*0.85</f>
        <v>581.03016500000047</v>
      </c>
      <c r="N303" s="79">
        <f t="shared" ref="N303:N305" si="71">+M303*0.95</f>
        <v>551.97865675000037</v>
      </c>
      <c r="O303" s="58"/>
      <c r="P303" s="92">
        <f>+N303+N304</f>
        <v>735.4034122500002</v>
      </c>
      <c r="Q303" s="7">
        <v>988.33880735619903</v>
      </c>
      <c r="R303" s="75">
        <f t="shared" si="64"/>
        <v>1195.8899569010007</v>
      </c>
      <c r="S303" s="51">
        <f>+R303+R304</f>
        <v>1593.8932824109997</v>
      </c>
      <c r="T303" s="48">
        <v>1593.88</v>
      </c>
      <c r="U303" s="55">
        <f>+T303-P303</f>
        <v>858.47658774999991</v>
      </c>
      <c r="V303" s="20"/>
      <c r="W303" s="20"/>
      <c r="X303" s="20"/>
      <c r="Y303" s="20"/>
    </row>
    <row r="304" spans="1:25" customFormat="1" ht="15.75" customHeight="1" x14ac:dyDescent="0.25">
      <c r="A304" s="3" t="s">
        <v>353</v>
      </c>
      <c r="B304" s="3" t="s">
        <v>354</v>
      </c>
      <c r="C304" s="4">
        <v>44017</v>
      </c>
      <c r="D304" s="3" t="s">
        <v>590</v>
      </c>
      <c r="E304" s="3" t="s">
        <v>591</v>
      </c>
      <c r="F304" s="3" t="s">
        <v>2798</v>
      </c>
      <c r="G304" s="24"/>
      <c r="H304" s="25" t="s">
        <v>592</v>
      </c>
      <c r="I304" s="5">
        <v>1</v>
      </c>
      <c r="J304" s="5">
        <v>187.72842975206601</v>
      </c>
      <c r="K304" s="5">
        <f t="shared" si="66"/>
        <v>227.15139999999985</v>
      </c>
      <c r="L304" s="83">
        <f t="shared" si="62"/>
        <v>227.15139999999985</v>
      </c>
      <c r="M304" s="79">
        <f>+L304*0.85</f>
        <v>193.07868999999988</v>
      </c>
      <c r="N304" s="79">
        <f t="shared" si="71"/>
        <v>183.42475549999989</v>
      </c>
      <c r="O304" s="58"/>
      <c r="P304" s="92"/>
      <c r="Q304" s="7">
        <v>328.92836819008198</v>
      </c>
      <c r="R304" s="75">
        <f t="shared" si="64"/>
        <v>398.00332550999917</v>
      </c>
      <c r="S304" s="51"/>
      <c r="T304" s="48"/>
      <c r="U304" s="55"/>
      <c r="V304" s="20"/>
      <c r="W304" s="20"/>
      <c r="X304" s="20"/>
      <c r="Y304" s="20"/>
    </row>
    <row r="305" spans="1:25" customFormat="1" ht="15.75" customHeight="1" x14ac:dyDescent="0.25">
      <c r="A305" s="3" t="s">
        <v>149</v>
      </c>
      <c r="B305" s="3" t="s">
        <v>150</v>
      </c>
      <c r="C305" s="4">
        <v>44017</v>
      </c>
      <c r="D305" s="3" t="s">
        <v>595</v>
      </c>
      <c r="E305" s="3" t="s">
        <v>596</v>
      </c>
      <c r="F305" s="3" t="s">
        <v>2799</v>
      </c>
      <c r="G305" s="24">
        <v>971</v>
      </c>
      <c r="H305" s="25" t="s">
        <v>597</v>
      </c>
      <c r="I305" s="5">
        <v>2</v>
      </c>
      <c r="J305" s="5">
        <v>176.041818181818</v>
      </c>
      <c r="K305" s="5">
        <f t="shared" ref="K305:K336" si="72">+J305*1.21</f>
        <v>213.01059999999978</v>
      </c>
      <c r="L305" s="83">
        <f t="shared" si="62"/>
        <v>426.02119999999957</v>
      </c>
      <c r="M305" s="79">
        <f>+L305*0.85</f>
        <v>362.1180199999996</v>
      </c>
      <c r="N305" s="79">
        <f t="shared" si="71"/>
        <v>344.01211899999959</v>
      </c>
      <c r="O305" s="58"/>
      <c r="P305" s="92">
        <f>+N305+N306+N307</f>
        <v>1030.537632249999</v>
      </c>
      <c r="Q305" s="7">
        <v>552.20093359999896</v>
      </c>
      <c r="R305" s="75">
        <f t="shared" si="64"/>
        <v>668.16312965599877</v>
      </c>
      <c r="S305" s="51">
        <f>+R305+R306+R307</f>
        <v>1899.0061100119976</v>
      </c>
      <c r="T305" s="48">
        <v>1899</v>
      </c>
      <c r="U305" s="55">
        <f>+T305-P305</f>
        <v>868.46236775000102</v>
      </c>
      <c r="V305" s="20"/>
      <c r="W305" s="20"/>
      <c r="X305" s="20"/>
      <c r="Y305" s="20"/>
    </row>
    <row r="306" spans="1:25" customFormat="1" ht="15.75" customHeight="1" x14ac:dyDescent="0.25">
      <c r="A306" s="3" t="s">
        <v>298</v>
      </c>
      <c r="B306" s="3" t="s">
        <v>299</v>
      </c>
      <c r="C306" s="4">
        <v>44017</v>
      </c>
      <c r="D306" s="3" t="s">
        <v>595</v>
      </c>
      <c r="E306" s="3" t="s">
        <v>596</v>
      </c>
      <c r="F306" s="3" t="s">
        <v>2799</v>
      </c>
      <c r="G306" s="24"/>
      <c r="H306" s="25" t="s">
        <v>597</v>
      </c>
      <c r="I306" s="5">
        <v>1</v>
      </c>
      <c r="J306" s="5">
        <v>306.28190082644602</v>
      </c>
      <c r="K306" s="5">
        <f t="shared" si="72"/>
        <v>370.60109999999969</v>
      </c>
      <c r="L306" s="83">
        <f t="shared" si="62"/>
        <v>370.60109999999969</v>
      </c>
      <c r="M306" s="79"/>
      <c r="N306" s="79">
        <f t="shared" si="63"/>
        <v>352.07104499999969</v>
      </c>
      <c r="O306" s="58"/>
      <c r="P306" s="92"/>
      <c r="Q306" s="7">
        <v>480.36640761818097</v>
      </c>
      <c r="R306" s="75">
        <f t="shared" si="64"/>
        <v>581.24335321799902</v>
      </c>
      <c r="S306" s="51"/>
      <c r="T306" s="48"/>
      <c r="U306" s="55"/>
      <c r="V306" s="20"/>
      <c r="W306" s="20"/>
      <c r="X306" s="20"/>
      <c r="Y306" s="20"/>
    </row>
    <row r="307" spans="1:25" customFormat="1" ht="15.75" customHeight="1" x14ac:dyDescent="0.25">
      <c r="A307" s="3" t="s">
        <v>27</v>
      </c>
      <c r="B307" s="3" t="s">
        <v>28</v>
      </c>
      <c r="C307" s="4">
        <v>44017</v>
      </c>
      <c r="D307" s="3" t="s">
        <v>595</v>
      </c>
      <c r="E307" s="3" t="s">
        <v>596</v>
      </c>
      <c r="F307" s="3" t="s">
        <v>2799</v>
      </c>
      <c r="G307" s="24"/>
      <c r="H307" s="25" t="s">
        <v>597</v>
      </c>
      <c r="I307" s="5">
        <v>1</v>
      </c>
      <c r="J307" s="5">
        <v>342.30173553718998</v>
      </c>
      <c r="K307" s="5">
        <f t="shared" si="72"/>
        <v>414.18509999999986</v>
      </c>
      <c r="L307" s="83">
        <f t="shared" si="62"/>
        <v>414.18509999999986</v>
      </c>
      <c r="M307" s="79">
        <f>+L307*0.85</f>
        <v>352.05733499999985</v>
      </c>
      <c r="N307" s="79">
        <f>+M307*0.95</f>
        <v>334.45446824999982</v>
      </c>
      <c r="O307" s="58"/>
      <c r="P307" s="92"/>
      <c r="Q307" s="7">
        <v>536.85919598181795</v>
      </c>
      <c r="R307" s="75">
        <f t="shared" si="64"/>
        <v>649.59962713799973</v>
      </c>
      <c r="S307" s="51"/>
      <c r="T307" s="48"/>
      <c r="U307" s="55"/>
      <c r="V307" s="20"/>
      <c r="W307" s="20"/>
      <c r="X307" s="20"/>
      <c r="Y307" s="20"/>
    </row>
    <row r="308" spans="1:25" customFormat="1" ht="15.75" customHeight="1" x14ac:dyDescent="0.25">
      <c r="A308" s="3" t="s">
        <v>598</v>
      </c>
      <c r="B308" s="3" t="s">
        <v>599</v>
      </c>
      <c r="C308" s="4">
        <v>44017</v>
      </c>
      <c r="D308" s="3" t="s">
        <v>600</v>
      </c>
      <c r="E308" s="3" t="s">
        <v>601</v>
      </c>
      <c r="F308" s="3" t="s">
        <v>2800</v>
      </c>
      <c r="G308" s="24">
        <v>972</v>
      </c>
      <c r="H308" s="25" t="s">
        <v>602</v>
      </c>
      <c r="I308" s="5">
        <v>1</v>
      </c>
      <c r="J308" s="5">
        <v>851.53462809917403</v>
      </c>
      <c r="K308" s="5">
        <f t="shared" si="72"/>
        <v>1030.3569000000005</v>
      </c>
      <c r="L308" s="83">
        <f t="shared" si="62"/>
        <v>1030.3569000000005</v>
      </c>
      <c r="M308" s="79"/>
      <c r="N308" s="79">
        <f t="shared" si="63"/>
        <v>978.83905500000037</v>
      </c>
      <c r="O308" s="58"/>
      <c r="P308" s="92">
        <f>+N308</f>
        <v>978.83905500000037</v>
      </c>
      <c r="Q308" s="7">
        <v>1489.7428011669399</v>
      </c>
      <c r="R308" s="75">
        <f t="shared" si="64"/>
        <v>1802.5887894119971</v>
      </c>
      <c r="S308" s="51">
        <f>+R308</f>
        <v>1802.5887894119971</v>
      </c>
      <c r="T308" s="48">
        <v>1802.59</v>
      </c>
      <c r="U308" s="55">
        <f>+T308-P308</f>
        <v>823.75094499999955</v>
      </c>
      <c r="V308" s="20"/>
      <c r="W308" s="20"/>
      <c r="X308" s="20"/>
      <c r="Y308" s="20"/>
    </row>
    <row r="309" spans="1:25" customFormat="1" ht="15.75" customHeight="1" x14ac:dyDescent="0.25">
      <c r="A309" s="3" t="s">
        <v>606</v>
      </c>
      <c r="B309" s="3" t="s">
        <v>607</v>
      </c>
      <c r="C309" s="4">
        <v>44018</v>
      </c>
      <c r="D309" s="3" t="s">
        <v>603</v>
      </c>
      <c r="E309" s="3" t="s">
        <v>604</v>
      </c>
      <c r="F309" s="3" t="s">
        <v>2806</v>
      </c>
      <c r="G309" s="24">
        <v>1035</v>
      </c>
      <c r="H309" s="25" t="s">
        <v>605</v>
      </c>
      <c r="I309" s="5">
        <v>1</v>
      </c>
      <c r="J309" s="5">
        <v>624.10363636363604</v>
      </c>
      <c r="K309" s="5">
        <f t="shared" si="72"/>
        <v>755.16539999999964</v>
      </c>
      <c r="L309" s="83">
        <f t="shared" si="62"/>
        <v>755.16539999999964</v>
      </c>
      <c r="M309" s="79"/>
      <c r="N309" s="79">
        <f t="shared" si="63"/>
        <v>717.4071299999996</v>
      </c>
      <c r="O309" s="58"/>
      <c r="P309" s="92">
        <f>+N309+N310</f>
        <v>995.42405049999957</v>
      </c>
      <c r="Q309" s="7">
        <v>1156.18943258182</v>
      </c>
      <c r="R309" s="75">
        <f t="shared" si="64"/>
        <v>1398.9892134240022</v>
      </c>
      <c r="S309" s="51">
        <f>+R309+R310</f>
        <v>1998.9878734640026</v>
      </c>
      <c r="T309" s="48">
        <v>1999</v>
      </c>
      <c r="U309" s="55">
        <f>+T309-P309</f>
        <v>1003.5759495000004</v>
      </c>
      <c r="V309" s="20"/>
      <c r="W309" s="20"/>
      <c r="X309" s="20"/>
      <c r="Y309" s="20"/>
    </row>
    <row r="310" spans="1:25" customFormat="1" ht="15.75" customHeight="1" x14ac:dyDescent="0.25">
      <c r="A310" s="3" t="s">
        <v>506</v>
      </c>
      <c r="B310" s="3" t="s">
        <v>507</v>
      </c>
      <c r="C310" s="4">
        <v>44018</v>
      </c>
      <c r="D310" s="3" t="s">
        <v>603</v>
      </c>
      <c r="E310" s="3" t="s">
        <v>604</v>
      </c>
      <c r="F310" s="3" t="s">
        <v>2806</v>
      </c>
      <c r="G310" s="24"/>
      <c r="H310" s="25" t="s">
        <v>605</v>
      </c>
      <c r="I310" s="5">
        <v>1</v>
      </c>
      <c r="J310" s="5">
        <v>284.54000000000002</v>
      </c>
      <c r="K310" s="5">
        <f t="shared" si="72"/>
        <v>344.29340000000002</v>
      </c>
      <c r="L310" s="83">
        <f t="shared" si="62"/>
        <v>344.29340000000002</v>
      </c>
      <c r="M310" s="79">
        <f>+L310*0.85</f>
        <v>292.64938999999998</v>
      </c>
      <c r="N310" s="79">
        <f t="shared" ref="N310:N311" si="73">+M310*0.95</f>
        <v>278.01692049999997</v>
      </c>
      <c r="O310" s="58"/>
      <c r="P310" s="92"/>
      <c r="Q310" s="7">
        <v>495.86666119008299</v>
      </c>
      <c r="R310" s="75">
        <f t="shared" si="64"/>
        <v>599.99866004000046</v>
      </c>
      <c r="S310" s="51"/>
      <c r="T310" s="48"/>
      <c r="U310" s="55"/>
      <c r="V310" s="20"/>
      <c r="W310" s="20"/>
      <c r="X310" s="20"/>
      <c r="Y310" s="20"/>
    </row>
    <row r="311" spans="1:25" customFormat="1" ht="15.75" customHeight="1" x14ac:dyDescent="0.25">
      <c r="A311" s="3" t="s">
        <v>184</v>
      </c>
      <c r="B311" s="3" t="s">
        <v>185</v>
      </c>
      <c r="C311" s="4">
        <v>44018</v>
      </c>
      <c r="D311" s="3" t="s">
        <v>608</v>
      </c>
      <c r="E311" s="3" t="s">
        <v>609</v>
      </c>
      <c r="F311" s="3" t="s">
        <v>2820</v>
      </c>
      <c r="G311" s="24">
        <v>992</v>
      </c>
      <c r="H311" s="25" t="s">
        <v>610</v>
      </c>
      <c r="I311" s="5">
        <v>1</v>
      </c>
      <c r="J311" s="5">
        <v>193.323801652893</v>
      </c>
      <c r="K311" s="5">
        <f t="shared" si="72"/>
        <v>233.92180000000053</v>
      </c>
      <c r="L311" s="83">
        <f t="shared" si="62"/>
        <v>233.92180000000053</v>
      </c>
      <c r="M311" s="79">
        <f>+L311*0.85</f>
        <v>198.83353000000045</v>
      </c>
      <c r="N311" s="79">
        <f t="shared" si="73"/>
        <v>188.89185350000042</v>
      </c>
      <c r="O311" s="58"/>
      <c r="P311" s="92">
        <f>+SUM(N311:N315)</f>
        <v>1283.9249952499995</v>
      </c>
      <c r="Q311" s="7">
        <v>338.22579070578598</v>
      </c>
      <c r="R311" s="75">
        <f t="shared" si="64"/>
        <v>409.25320675400104</v>
      </c>
      <c r="S311" s="51">
        <f>+SUM(R311:R315)</f>
        <v>2462.2602167439982</v>
      </c>
      <c r="T311" s="48">
        <v>2462.25</v>
      </c>
      <c r="U311" s="55">
        <f>+T311-P311</f>
        <v>1178.3250047500005</v>
      </c>
      <c r="V311" s="20"/>
      <c r="W311" s="20"/>
      <c r="X311" s="20"/>
      <c r="Y311" s="20"/>
    </row>
    <row r="312" spans="1:25" customFormat="1" ht="15.75" customHeight="1" x14ac:dyDescent="0.25">
      <c r="A312" s="3" t="s">
        <v>298</v>
      </c>
      <c r="B312" s="3" t="s">
        <v>299</v>
      </c>
      <c r="C312" s="4">
        <v>44018</v>
      </c>
      <c r="D312" s="3" t="s">
        <v>608</v>
      </c>
      <c r="E312" s="3" t="s">
        <v>609</v>
      </c>
      <c r="F312" s="3" t="s">
        <v>2820</v>
      </c>
      <c r="G312" s="24"/>
      <c r="H312" s="25" t="s">
        <v>610</v>
      </c>
      <c r="I312" s="5">
        <v>1</v>
      </c>
      <c r="J312" s="5">
        <v>306.28190082644602</v>
      </c>
      <c r="K312" s="5">
        <f t="shared" si="72"/>
        <v>370.60109999999969</v>
      </c>
      <c r="L312" s="83">
        <f t="shared" si="62"/>
        <v>370.60109999999969</v>
      </c>
      <c r="M312" s="79"/>
      <c r="N312" s="79">
        <f t="shared" si="63"/>
        <v>352.07104499999969</v>
      </c>
      <c r="O312" s="58"/>
      <c r="P312" s="92"/>
      <c r="Q312" s="7">
        <v>480.36640761818097</v>
      </c>
      <c r="R312" s="75">
        <f t="shared" si="64"/>
        <v>581.24335321799902</v>
      </c>
      <c r="S312" s="51"/>
      <c r="T312" s="48"/>
      <c r="U312" s="55"/>
      <c r="V312" s="20"/>
      <c r="W312" s="20"/>
      <c r="X312" s="20"/>
      <c r="Y312" s="20"/>
    </row>
    <row r="313" spans="1:25" customFormat="1" ht="15.75" customHeight="1" x14ac:dyDescent="0.25">
      <c r="A313" s="3" t="s">
        <v>27</v>
      </c>
      <c r="B313" s="3" t="s">
        <v>28</v>
      </c>
      <c r="C313" s="4">
        <v>44018</v>
      </c>
      <c r="D313" s="3" t="s">
        <v>608</v>
      </c>
      <c r="E313" s="3" t="s">
        <v>609</v>
      </c>
      <c r="F313" s="3" t="s">
        <v>2820</v>
      </c>
      <c r="G313" s="24"/>
      <c r="H313" s="25" t="s">
        <v>610</v>
      </c>
      <c r="I313" s="5">
        <v>1</v>
      </c>
      <c r="J313" s="5">
        <v>342.30173553718998</v>
      </c>
      <c r="K313" s="5">
        <f t="shared" si="72"/>
        <v>414.18509999999986</v>
      </c>
      <c r="L313" s="83">
        <f t="shared" si="62"/>
        <v>414.18509999999986</v>
      </c>
      <c r="M313" s="79">
        <f>+L313*0.85</f>
        <v>352.05733499999985</v>
      </c>
      <c r="N313" s="79">
        <f t="shared" ref="N313:N316" si="74">+M313*0.95</f>
        <v>334.45446824999982</v>
      </c>
      <c r="O313" s="58"/>
      <c r="P313" s="92"/>
      <c r="Q313" s="7">
        <v>536.85919598181795</v>
      </c>
      <c r="R313" s="75">
        <f t="shared" si="64"/>
        <v>649.59962713799973</v>
      </c>
      <c r="S313" s="51"/>
      <c r="T313" s="48"/>
      <c r="U313" s="55"/>
      <c r="V313" s="20"/>
      <c r="W313" s="20"/>
      <c r="X313" s="20"/>
      <c r="Y313" s="20"/>
    </row>
    <row r="314" spans="1:25" customFormat="1" ht="15.75" customHeight="1" x14ac:dyDescent="0.25">
      <c r="A314" s="3" t="s">
        <v>337</v>
      </c>
      <c r="B314" s="3" t="s">
        <v>338</v>
      </c>
      <c r="C314" s="4">
        <v>44018</v>
      </c>
      <c r="D314" s="3" t="s">
        <v>608</v>
      </c>
      <c r="E314" s="3" t="s">
        <v>609</v>
      </c>
      <c r="F314" s="3" t="s">
        <v>2820</v>
      </c>
      <c r="G314" s="24"/>
      <c r="H314" s="25" t="s">
        <v>610</v>
      </c>
      <c r="I314" s="5">
        <v>1</v>
      </c>
      <c r="J314" s="5">
        <v>66.008760330578497</v>
      </c>
      <c r="K314" s="5">
        <f t="shared" si="72"/>
        <v>79.870599999999982</v>
      </c>
      <c r="L314" s="83">
        <f t="shared" si="62"/>
        <v>79.870599999999982</v>
      </c>
      <c r="M314" s="79">
        <f>+L314*0.85</f>
        <v>67.89000999999999</v>
      </c>
      <c r="N314" s="79">
        <f t="shared" si="74"/>
        <v>64.495509499999983</v>
      </c>
      <c r="O314" s="58"/>
      <c r="P314" s="92"/>
      <c r="Q314" s="7">
        <v>127.27347105619801</v>
      </c>
      <c r="R314" s="75">
        <f t="shared" si="64"/>
        <v>154.00089997799958</v>
      </c>
      <c r="S314" s="51"/>
      <c r="T314" s="48"/>
      <c r="U314" s="55"/>
      <c r="V314" s="20"/>
      <c r="W314" s="20"/>
      <c r="X314" s="20"/>
      <c r="Y314" s="20"/>
    </row>
    <row r="315" spans="1:25" customFormat="1" ht="15.75" customHeight="1" x14ac:dyDescent="0.25">
      <c r="A315" s="3" t="s">
        <v>149</v>
      </c>
      <c r="B315" s="3" t="s">
        <v>150</v>
      </c>
      <c r="C315" s="4">
        <v>44018</v>
      </c>
      <c r="D315" s="3" t="s">
        <v>608</v>
      </c>
      <c r="E315" s="3" t="s">
        <v>609</v>
      </c>
      <c r="F315" s="3" t="s">
        <v>2820</v>
      </c>
      <c r="G315" s="24"/>
      <c r="H315" s="25" t="s">
        <v>610</v>
      </c>
      <c r="I315" s="5">
        <v>2</v>
      </c>
      <c r="J315" s="5">
        <v>176.041818181818</v>
      </c>
      <c r="K315" s="5">
        <f t="shared" si="72"/>
        <v>213.01059999999978</v>
      </c>
      <c r="L315" s="83">
        <f t="shared" si="62"/>
        <v>426.02119999999957</v>
      </c>
      <c r="M315" s="79">
        <f>+L315*0.85</f>
        <v>362.1180199999996</v>
      </c>
      <c r="N315" s="79">
        <f t="shared" si="74"/>
        <v>344.01211899999959</v>
      </c>
      <c r="O315" s="58"/>
      <c r="P315" s="92"/>
      <c r="Q315" s="7">
        <v>552.20093359999896</v>
      </c>
      <c r="R315" s="75">
        <f t="shared" si="64"/>
        <v>668.16312965599877</v>
      </c>
      <c r="S315" s="51"/>
      <c r="T315" s="48"/>
      <c r="U315" s="55"/>
      <c r="V315" s="20"/>
      <c r="W315" s="20"/>
      <c r="X315" s="20"/>
      <c r="Y315" s="20"/>
    </row>
    <row r="316" spans="1:25" customFormat="1" ht="15.75" customHeight="1" x14ac:dyDescent="0.25">
      <c r="A316" s="3" t="s">
        <v>611</v>
      </c>
      <c r="B316" s="3" t="s">
        <v>612</v>
      </c>
      <c r="C316" s="4">
        <v>44018</v>
      </c>
      <c r="D316" s="3" t="s">
        <v>613</v>
      </c>
      <c r="E316" s="3" t="s">
        <v>614</v>
      </c>
      <c r="F316" s="3" t="s">
        <v>2802</v>
      </c>
      <c r="G316" s="24">
        <v>1016</v>
      </c>
      <c r="H316" s="25" t="s">
        <v>615</v>
      </c>
      <c r="I316" s="5">
        <v>1</v>
      </c>
      <c r="J316" s="5">
        <v>922.07661157024802</v>
      </c>
      <c r="K316" s="5">
        <f t="shared" si="72"/>
        <v>1115.7127</v>
      </c>
      <c r="L316" s="83">
        <f t="shared" si="62"/>
        <v>1115.7127</v>
      </c>
      <c r="M316" s="79">
        <f>+L316*0.85</f>
        <v>948.35579500000006</v>
      </c>
      <c r="N316" s="79">
        <f t="shared" si="74"/>
        <v>900.93800525000006</v>
      </c>
      <c r="O316" s="58"/>
      <c r="P316" s="92">
        <f>+N316+N317+N318+N319</f>
        <v>1953.8331322500005</v>
      </c>
      <c r="Q316" s="7">
        <v>1613.15459040992</v>
      </c>
      <c r="R316" s="75">
        <f t="shared" si="64"/>
        <v>1951.9170543960031</v>
      </c>
      <c r="S316" s="51">
        <f>+R316+R317+R318+R319</f>
        <v>3976.7295225520038</v>
      </c>
      <c r="T316" s="48">
        <v>3976.71</v>
      </c>
      <c r="U316" s="55">
        <f>+T316-P316</f>
        <v>2022.8768677499995</v>
      </c>
      <c r="V316" s="20"/>
      <c r="W316" s="20"/>
      <c r="X316" s="20"/>
      <c r="Y316" s="20"/>
    </row>
    <row r="317" spans="1:25" customFormat="1" ht="15.75" customHeight="1" x14ac:dyDescent="0.25">
      <c r="A317" s="3" t="s">
        <v>616</v>
      </c>
      <c r="B317" s="3" t="s">
        <v>617</v>
      </c>
      <c r="C317" s="4">
        <v>44018</v>
      </c>
      <c r="D317" s="3" t="s">
        <v>613</v>
      </c>
      <c r="E317" s="3" t="s">
        <v>614</v>
      </c>
      <c r="F317" s="3" t="s">
        <v>2802</v>
      </c>
      <c r="G317" s="24"/>
      <c r="H317" s="25" t="s">
        <v>615</v>
      </c>
      <c r="I317" s="5">
        <v>1</v>
      </c>
      <c r="J317" s="5">
        <v>480.02760330578502</v>
      </c>
      <c r="K317" s="5">
        <f t="shared" si="72"/>
        <v>580.83339999999987</v>
      </c>
      <c r="L317" s="83">
        <f t="shared" si="62"/>
        <v>580.83339999999987</v>
      </c>
      <c r="M317" s="79"/>
      <c r="N317" s="79">
        <f t="shared" si="63"/>
        <v>551.7917299999998</v>
      </c>
      <c r="O317" s="58"/>
      <c r="P317" s="92"/>
      <c r="Q317" s="7">
        <v>840.49953173223105</v>
      </c>
      <c r="R317" s="75">
        <f t="shared" si="64"/>
        <v>1017.0044333959995</v>
      </c>
      <c r="S317" s="51"/>
      <c r="T317" s="48"/>
      <c r="U317" s="55"/>
      <c r="V317" s="20"/>
      <c r="W317" s="20"/>
      <c r="X317" s="20"/>
      <c r="Y317" s="20"/>
    </row>
    <row r="318" spans="1:25" customFormat="1" ht="15.75" customHeight="1" x14ac:dyDescent="0.25">
      <c r="A318" s="3" t="s">
        <v>326</v>
      </c>
      <c r="B318" s="3" t="s">
        <v>327</v>
      </c>
      <c r="C318" s="4">
        <v>44018</v>
      </c>
      <c r="D318" s="3" t="s">
        <v>613</v>
      </c>
      <c r="E318" s="3" t="s">
        <v>614</v>
      </c>
      <c r="F318" s="3" t="s">
        <v>2802</v>
      </c>
      <c r="G318" s="24"/>
      <c r="H318" s="25" t="s">
        <v>615</v>
      </c>
      <c r="I318" s="5">
        <v>1</v>
      </c>
      <c r="J318" s="5">
        <v>269.56991735537201</v>
      </c>
      <c r="K318" s="5">
        <f t="shared" si="72"/>
        <v>326.17960000000011</v>
      </c>
      <c r="L318" s="83">
        <f t="shared" si="62"/>
        <v>326.17960000000011</v>
      </c>
      <c r="M318" s="79">
        <f>+L318*0.85</f>
        <v>277.25266000000011</v>
      </c>
      <c r="N318" s="79">
        <f>+M318*0.95</f>
        <v>263.39002700000009</v>
      </c>
      <c r="O318" s="58"/>
      <c r="P318" s="92"/>
      <c r="Q318" s="7">
        <v>470.90899292892601</v>
      </c>
      <c r="R318" s="75">
        <f t="shared" si="64"/>
        <v>569.79988144400045</v>
      </c>
      <c r="S318" s="51"/>
      <c r="T318" s="48"/>
      <c r="U318" s="55"/>
      <c r="V318" s="20"/>
      <c r="W318" s="20"/>
      <c r="X318" s="20"/>
      <c r="Y318" s="20"/>
    </row>
    <row r="319" spans="1:25" customFormat="1" ht="15.75" customHeight="1" x14ac:dyDescent="0.25">
      <c r="A319" s="3" t="s">
        <v>50</v>
      </c>
      <c r="B319" s="3" t="s">
        <v>51</v>
      </c>
      <c r="C319" s="4">
        <v>44018</v>
      </c>
      <c r="D319" s="3" t="s">
        <v>613</v>
      </c>
      <c r="E319" s="3" t="s">
        <v>614</v>
      </c>
      <c r="F319" s="3" t="s">
        <v>2802</v>
      </c>
      <c r="G319" s="24"/>
      <c r="H319" s="25" t="s">
        <v>615</v>
      </c>
      <c r="I319" s="5">
        <v>1</v>
      </c>
      <c r="J319" s="5">
        <v>206.79719008264499</v>
      </c>
      <c r="K319" s="5">
        <f t="shared" si="72"/>
        <v>250.22460000000044</v>
      </c>
      <c r="L319" s="83">
        <f t="shared" si="62"/>
        <v>250.22460000000044</v>
      </c>
      <c r="M319" s="79"/>
      <c r="N319" s="79">
        <f t="shared" si="63"/>
        <v>237.7133700000004</v>
      </c>
      <c r="O319" s="58"/>
      <c r="P319" s="92"/>
      <c r="Q319" s="7">
        <v>361.99020935206698</v>
      </c>
      <c r="R319" s="75">
        <f t="shared" si="64"/>
        <v>438.00815331600103</v>
      </c>
      <c r="S319" s="51"/>
      <c r="T319" s="48"/>
      <c r="U319" s="55"/>
      <c r="V319" s="20"/>
      <c r="W319" s="20"/>
      <c r="X319" s="20"/>
      <c r="Y319" s="20"/>
    </row>
    <row r="320" spans="1:25" customFormat="1" ht="15.75" customHeight="1" x14ac:dyDescent="0.25">
      <c r="A320" s="3" t="s">
        <v>611</v>
      </c>
      <c r="B320" s="3" t="s">
        <v>612</v>
      </c>
      <c r="C320" s="4">
        <v>44018</v>
      </c>
      <c r="D320" s="3" t="s">
        <v>618</v>
      </c>
      <c r="E320" s="3" t="s">
        <v>619</v>
      </c>
      <c r="F320" s="3" t="s">
        <v>2803</v>
      </c>
      <c r="G320" s="24">
        <v>1020</v>
      </c>
      <c r="H320" s="25" t="s">
        <v>620</v>
      </c>
      <c r="I320" s="5">
        <v>1</v>
      </c>
      <c r="J320" s="5">
        <v>922.07661157024802</v>
      </c>
      <c r="K320" s="5">
        <f t="shared" si="72"/>
        <v>1115.7127</v>
      </c>
      <c r="L320" s="83">
        <f t="shared" si="62"/>
        <v>1115.7127</v>
      </c>
      <c r="M320" s="79">
        <f>+L320*0.85</f>
        <v>948.35579500000006</v>
      </c>
      <c r="N320" s="79">
        <f t="shared" ref="N320:N321" si="75">+M320*0.95</f>
        <v>900.93800525000006</v>
      </c>
      <c r="O320" s="58"/>
      <c r="P320" s="92">
        <f>+N320</f>
        <v>900.93800525000006</v>
      </c>
      <c r="Q320" s="7">
        <v>1613.15459040992</v>
      </c>
      <c r="R320" s="75">
        <f t="shared" si="64"/>
        <v>1951.9170543960031</v>
      </c>
      <c r="S320" s="51">
        <f>+R320</f>
        <v>1951.9170543960031</v>
      </c>
      <c r="T320" s="48">
        <v>1951.91</v>
      </c>
      <c r="U320" s="55">
        <f>+T320-P320</f>
        <v>1050.97199475</v>
      </c>
      <c r="V320" s="20"/>
      <c r="W320" s="20"/>
      <c r="X320" s="20"/>
      <c r="Y320" s="20"/>
    </row>
    <row r="321" spans="1:25" customFormat="1" ht="15.75" customHeight="1" x14ac:dyDescent="0.25">
      <c r="A321" s="3" t="s">
        <v>489</v>
      </c>
      <c r="B321" s="3" t="s">
        <v>490</v>
      </c>
      <c r="C321" s="4">
        <v>44018</v>
      </c>
      <c r="D321" s="3" t="s">
        <v>621</v>
      </c>
      <c r="E321" s="3" t="s">
        <v>180</v>
      </c>
      <c r="F321" s="3" t="s">
        <v>2728</v>
      </c>
      <c r="G321" s="24">
        <v>974</v>
      </c>
      <c r="H321" s="25" t="s">
        <v>181</v>
      </c>
      <c r="I321" s="5">
        <v>1</v>
      </c>
      <c r="J321" s="5">
        <v>1579.34421487603</v>
      </c>
      <c r="K321" s="5">
        <f t="shared" si="72"/>
        <v>1911.0064999999963</v>
      </c>
      <c r="L321" s="83">
        <f t="shared" si="62"/>
        <v>1911.0064999999963</v>
      </c>
      <c r="M321" s="79">
        <f>+L321*0.85</f>
        <v>1624.3555249999968</v>
      </c>
      <c r="N321" s="79">
        <f t="shared" si="75"/>
        <v>1543.1377487499969</v>
      </c>
      <c r="O321" s="58"/>
      <c r="P321" s="92">
        <f>+N321</f>
        <v>1543.1377487499969</v>
      </c>
      <c r="Q321" s="7">
        <v>2763.0153235991702</v>
      </c>
      <c r="R321" s="75">
        <f t="shared" si="64"/>
        <v>3343.2485415549959</v>
      </c>
      <c r="S321" s="51">
        <f>+R321</f>
        <v>3343.2485415549959</v>
      </c>
      <c r="T321" s="48">
        <v>3343.26</v>
      </c>
      <c r="U321" s="55">
        <f>+T321-P321</f>
        <v>1800.1222512500033</v>
      </c>
      <c r="V321" s="20"/>
      <c r="W321" s="20"/>
      <c r="X321" s="20"/>
      <c r="Y321" s="20"/>
    </row>
    <row r="322" spans="1:25" customFormat="1" ht="15.75" customHeight="1" x14ac:dyDescent="0.25">
      <c r="A322" s="3" t="s">
        <v>622</v>
      </c>
      <c r="B322" s="3" t="s">
        <v>623</v>
      </c>
      <c r="C322" s="4">
        <v>44018</v>
      </c>
      <c r="D322" s="3" t="s">
        <v>624</v>
      </c>
      <c r="E322" s="3" t="s">
        <v>625</v>
      </c>
      <c r="F322" s="3" t="s">
        <v>2801</v>
      </c>
      <c r="G322" s="24">
        <v>897</v>
      </c>
      <c r="H322" s="25" t="s">
        <v>626</v>
      </c>
      <c r="I322" s="5">
        <v>1</v>
      </c>
      <c r="J322" s="5">
        <v>612.93016528925602</v>
      </c>
      <c r="K322" s="5">
        <f t="shared" si="72"/>
        <v>741.64549999999974</v>
      </c>
      <c r="L322" s="83">
        <f t="shared" si="62"/>
        <v>741.64549999999974</v>
      </c>
      <c r="M322" s="79"/>
      <c r="N322" s="79">
        <f t="shared" si="63"/>
        <v>704.56322499999976</v>
      </c>
      <c r="O322" s="58"/>
      <c r="P322" s="92">
        <f>+N322</f>
        <v>704.56322499999976</v>
      </c>
      <c r="Q322" s="7">
        <v>1072.71972878099</v>
      </c>
      <c r="R322" s="75">
        <f t="shared" ref="R322:R385" si="76">+Q322*1.21</f>
        <v>1297.9908718249978</v>
      </c>
      <c r="S322" s="51">
        <f>+R322</f>
        <v>1297.9908718249978</v>
      </c>
      <c r="T322" s="48">
        <v>1298</v>
      </c>
      <c r="U322" s="55">
        <f>+T322-P322</f>
        <v>593.43677500000024</v>
      </c>
      <c r="V322" s="20"/>
      <c r="W322" s="20"/>
      <c r="X322" s="20"/>
      <c r="Y322" s="20"/>
    </row>
    <row r="323" spans="1:25" customFormat="1" ht="15.75" customHeight="1" x14ac:dyDescent="0.25">
      <c r="A323" s="3" t="s">
        <v>630</v>
      </c>
      <c r="B323" s="3" t="s">
        <v>631</v>
      </c>
      <c r="C323" s="4">
        <v>44018</v>
      </c>
      <c r="D323" s="3" t="s">
        <v>627</v>
      </c>
      <c r="E323" s="3" t="s">
        <v>628</v>
      </c>
      <c r="F323" s="3" t="s">
        <v>2808</v>
      </c>
      <c r="G323" s="24">
        <v>973</v>
      </c>
      <c r="H323" s="25" t="s">
        <v>629</v>
      </c>
      <c r="I323" s="5">
        <v>1</v>
      </c>
      <c r="J323" s="5">
        <v>162.09297520661201</v>
      </c>
      <c r="K323" s="5">
        <f t="shared" si="72"/>
        <v>196.13250000000053</v>
      </c>
      <c r="L323" s="83">
        <f t="shared" si="62"/>
        <v>196.13250000000053</v>
      </c>
      <c r="M323" s="79">
        <f>+L323*0.85</f>
        <v>166.71262500000046</v>
      </c>
      <c r="N323" s="79">
        <f>+M323*0.95</f>
        <v>158.37699375000042</v>
      </c>
      <c r="O323" s="58"/>
      <c r="P323" s="92">
        <f>+N323+N324+N325+N326+N327</f>
        <v>1557.686571250003</v>
      </c>
      <c r="Q323" s="7">
        <v>283.64001359504198</v>
      </c>
      <c r="R323" s="75">
        <f t="shared" si="76"/>
        <v>343.20441645000079</v>
      </c>
      <c r="S323" s="51">
        <f>+R323+R324+R325+R326+R327</f>
        <v>2952.4651150180075</v>
      </c>
      <c r="T323" s="48">
        <v>2952.48</v>
      </c>
      <c r="U323" s="55">
        <f>+T323-P323</f>
        <v>1394.793428749997</v>
      </c>
      <c r="V323" s="20"/>
      <c r="W323" s="20"/>
      <c r="X323" s="20"/>
      <c r="Y323" s="20"/>
    </row>
    <row r="324" spans="1:25" customFormat="1" ht="15.75" customHeight="1" x14ac:dyDescent="0.25">
      <c r="A324" s="3" t="s">
        <v>250</v>
      </c>
      <c r="B324" s="3" t="s">
        <v>251</v>
      </c>
      <c r="C324" s="4">
        <v>44018</v>
      </c>
      <c r="D324" s="3" t="s">
        <v>627</v>
      </c>
      <c r="E324" s="3" t="s">
        <v>628</v>
      </c>
      <c r="F324" s="3" t="s">
        <v>2808</v>
      </c>
      <c r="G324" s="24"/>
      <c r="H324" s="25" t="s">
        <v>629</v>
      </c>
      <c r="I324" s="5">
        <v>1</v>
      </c>
      <c r="J324" s="5">
        <v>111.74057851239699</v>
      </c>
      <c r="K324" s="5">
        <f t="shared" si="72"/>
        <v>135.20610000000036</v>
      </c>
      <c r="L324" s="83">
        <f t="shared" ref="L324:L387" si="77">+K324*I324</f>
        <v>135.20610000000036</v>
      </c>
      <c r="M324" s="79"/>
      <c r="N324" s="79">
        <f t="shared" ref="N324:N381" si="78">+L324*0.95</f>
        <v>128.44579500000034</v>
      </c>
      <c r="O324" s="58"/>
      <c r="P324" s="92"/>
      <c r="Q324" s="7">
        <v>169.77975239752101</v>
      </c>
      <c r="R324" s="75">
        <f t="shared" si="76"/>
        <v>205.4335004010004</v>
      </c>
      <c r="S324" s="51"/>
      <c r="T324" s="48"/>
      <c r="U324" s="55"/>
      <c r="V324" s="20"/>
      <c r="W324" s="20"/>
      <c r="X324" s="20"/>
      <c r="Y324" s="20"/>
    </row>
    <row r="325" spans="1:25" customFormat="1" ht="15.75" customHeight="1" x14ac:dyDescent="0.25">
      <c r="A325" s="3" t="s">
        <v>126</v>
      </c>
      <c r="B325" s="3" t="s">
        <v>127</v>
      </c>
      <c r="C325" s="4">
        <v>44018</v>
      </c>
      <c r="D325" s="3" t="s">
        <v>627</v>
      </c>
      <c r="E325" s="3" t="s">
        <v>628</v>
      </c>
      <c r="F325" s="3" t="s">
        <v>2808</v>
      </c>
      <c r="G325" s="24"/>
      <c r="H325" s="25" t="s">
        <v>629</v>
      </c>
      <c r="I325" s="5">
        <v>1</v>
      </c>
      <c r="J325" s="5">
        <v>63.696694214875997</v>
      </c>
      <c r="K325" s="5">
        <f t="shared" si="72"/>
        <v>77.072999999999951</v>
      </c>
      <c r="L325" s="83">
        <f t="shared" si="77"/>
        <v>77.072999999999951</v>
      </c>
      <c r="M325" s="79"/>
      <c r="N325" s="79">
        <f t="shared" si="78"/>
        <v>73.219349999999949</v>
      </c>
      <c r="O325" s="58"/>
      <c r="P325" s="92"/>
      <c r="Q325" s="7">
        <v>111.442462264463</v>
      </c>
      <c r="R325" s="75">
        <f t="shared" si="76"/>
        <v>134.84537934000022</v>
      </c>
      <c r="S325" s="51"/>
      <c r="T325" s="48"/>
      <c r="U325" s="55"/>
      <c r="V325" s="20"/>
      <c r="W325" s="20"/>
      <c r="X325" s="20"/>
      <c r="Y325" s="20"/>
    </row>
    <row r="326" spans="1:25" customFormat="1" ht="15.75" customHeight="1" x14ac:dyDescent="0.25">
      <c r="A326" s="3" t="s">
        <v>377</v>
      </c>
      <c r="B326" s="3" t="s">
        <v>378</v>
      </c>
      <c r="C326" s="4">
        <v>44018</v>
      </c>
      <c r="D326" s="3" t="s">
        <v>627</v>
      </c>
      <c r="E326" s="3" t="s">
        <v>628</v>
      </c>
      <c r="F326" s="3" t="s">
        <v>2808</v>
      </c>
      <c r="G326" s="24"/>
      <c r="H326" s="25" t="s">
        <v>629</v>
      </c>
      <c r="I326" s="5">
        <v>1</v>
      </c>
      <c r="J326" s="5">
        <v>148.53363636363599</v>
      </c>
      <c r="K326" s="5">
        <f t="shared" si="72"/>
        <v>179.72569999999953</v>
      </c>
      <c r="L326" s="83">
        <f t="shared" si="77"/>
        <v>179.72569999999953</v>
      </c>
      <c r="M326" s="79">
        <f t="shared" ref="M326:M331" si="79">+L326*0.85</f>
        <v>152.76684499999959</v>
      </c>
      <c r="N326" s="79">
        <f t="shared" ref="N326:N331" si="80">+M326*0.95</f>
        <v>145.1285027499996</v>
      </c>
      <c r="O326" s="58"/>
      <c r="P326" s="92"/>
      <c r="Q326" s="7">
        <v>259.084251236363</v>
      </c>
      <c r="R326" s="75">
        <f t="shared" si="76"/>
        <v>313.49194399599924</v>
      </c>
      <c r="S326" s="51"/>
      <c r="T326" s="48"/>
      <c r="U326" s="55"/>
      <c r="V326" s="20"/>
      <c r="W326" s="20"/>
      <c r="X326" s="20"/>
      <c r="Y326" s="20"/>
    </row>
    <row r="327" spans="1:25" customFormat="1" ht="15.75" customHeight="1" x14ac:dyDescent="0.25">
      <c r="A327" s="3" t="s">
        <v>113</v>
      </c>
      <c r="B327" s="3" t="s">
        <v>114</v>
      </c>
      <c r="C327" s="4">
        <v>44018</v>
      </c>
      <c r="D327" s="3" t="s">
        <v>627</v>
      </c>
      <c r="E327" s="3" t="s">
        <v>628</v>
      </c>
      <c r="F327" s="3" t="s">
        <v>2808</v>
      </c>
      <c r="G327" s="24"/>
      <c r="H327" s="25" t="s">
        <v>629</v>
      </c>
      <c r="I327" s="5">
        <v>1</v>
      </c>
      <c r="J327" s="5">
        <v>1077.2109917355399</v>
      </c>
      <c r="K327" s="5">
        <f t="shared" si="72"/>
        <v>1303.4253000000033</v>
      </c>
      <c r="L327" s="83">
        <f t="shared" si="77"/>
        <v>1303.4253000000033</v>
      </c>
      <c r="M327" s="79">
        <f t="shared" si="79"/>
        <v>1107.9115050000028</v>
      </c>
      <c r="N327" s="79">
        <f t="shared" si="80"/>
        <v>1052.5159297500027</v>
      </c>
      <c r="O327" s="58"/>
      <c r="P327" s="92"/>
      <c r="Q327" s="7">
        <v>1616.1073345710799</v>
      </c>
      <c r="R327" s="75">
        <f t="shared" si="76"/>
        <v>1955.4898748310068</v>
      </c>
      <c r="S327" s="51"/>
      <c r="T327" s="48"/>
      <c r="U327" s="55"/>
      <c r="V327" s="20"/>
      <c r="W327" s="20"/>
      <c r="X327" s="20"/>
      <c r="Y327" s="20"/>
    </row>
    <row r="328" spans="1:25" customFormat="1" ht="15.75" customHeight="1" x14ac:dyDescent="0.25">
      <c r="A328" s="3" t="s">
        <v>149</v>
      </c>
      <c r="B328" s="3" t="s">
        <v>150</v>
      </c>
      <c r="C328" s="4">
        <v>44018</v>
      </c>
      <c r="D328" s="3" t="s">
        <v>634</v>
      </c>
      <c r="E328" s="3" t="s">
        <v>635</v>
      </c>
      <c r="F328" s="3" t="s">
        <v>2809</v>
      </c>
      <c r="G328" s="24">
        <v>975</v>
      </c>
      <c r="H328" s="25" t="s">
        <v>636</v>
      </c>
      <c r="I328" s="5">
        <v>1</v>
      </c>
      <c r="J328" s="5">
        <v>176.041818181818</v>
      </c>
      <c r="K328" s="5">
        <f t="shared" si="72"/>
        <v>213.01059999999978</v>
      </c>
      <c r="L328" s="83">
        <f t="shared" si="77"/>
        <v>213.01059999999978</v>
      </c>
      <c r="M328" s="79">
        <f t="shared" si="79"/>
        <v>181.0590099999998</v>
      </c>
      <c r="N328" s="79">
        <f t="shared" si="80"/>
        <v>172.00605949999979</v>
      </c>
      <c r="O328" s="58"/>
      <c r="P328" s="92">
        <f>+N328+N329+N330</f>
        <v>1044.260211249999</v>
      </c>
      <c r="Q328" s="7">
        <v>307.98516090909101</v>
      </c>
      <c r="R328" s="75">
        <f t="shared" si="76"/>
        <v>372.66204470000008</v>
      </c>
      <c r="S328" s="51">
        <f>+R328+R329+R330</f>
        <v>2399.0982447169972</v>
      </c>
      <c r="T328" s="48">
        <v>2399.1</v>
      </c>
      <c r="U328" s="55">
        <f>+T328-P328</f>
        <v>1354.8397887500009</v>
      </c>
      <c r="V328" s="20"/>
      <c r="W328" s="20"/>
      <c r="X328" s="20"/>
      <c r="Y328" s="20"/>
    </row>
    <row r="329" spans="1:25" customFormat="1" ht="15.75" customHeight="1" x14ac:dyDescent="0.25">
      <c r="A329" s="3" t="s">
        <v>632</v>
      </c>
      <c r="B329" s="3" t="s">
        <v>633</v>
      </c>
      <c r="C329" s="4">
        <v>44018</v>
      </c>
      <c r="D329" s="3" t="s">
        <v>634</v>
      </c>
      <c r="E329" s="3" t="s">
        <v>635</v>
      </c>
      <c r="F329" s="3" t="s">
        <v>2809</v>
      </c>
      <c r="G329" s="24"/>
      <c r="H329" s="25" t="s">
        <v>636</v>
      </c>
      <c r="I329" s="5">
        <v>1</v>
      </c>
      <c r="J329" s="5">
        <v>232.53272727272699</v>
      </c>
      <c r="K329" s="5">
        <f t="shared" si="72"/>
        <v>281.36459999999965</v>
      </c>
      <c r="L329" s="83">
        <f t="shared" si="77"/>
        <v>281.36459999999965</v>
      </c>
      <c r="M329" s="79">
        <f t="shared" si="79"/>
        <v>239.15990999999971</v>
      </c>
      <c r="N329" s="79">
        <f t="shared" si="80"/>
        <v>227.2019144999997</v>
      </c>
      <c r="O329" s="58"/>
      <c r="P329" s="92"/>
      <c r="Q329" s="7">
        <v>406.36954352727201</v>
      </c>
      <c r="R329" s="75">
        <f t="shared" si="76"/>
        <v>491.7071476679991</v>
      </c>
      <c r="S329" s="51"/>
      <c r="T329" s="48"/>
      <c r="U329" s="55"/>
      <c r="V329" s="20"/>
      <c r="W329" s="20"/>
      <c r="X329" s="20"/>
      <c r="Y329" s="20"/>
    </row>
    <row r="330" spans="1:25" customFormat="1" ht="15.75" customHeight="1" x14ac:dyDescent="0.25">
      <c r="A330" s="3" t="s">
        <v>432</v>
      </c>
      <c r="B330" s="3" t="s">
        <v>433</v>
      </c>
      <c r="C330" s="4">
        <v>44018</v>
      </c>
      <c r="D330" s="3" t="s">
        <v>634</v>
      </c>
      <c r="E330" s="3" t="s">
        <v>635</v>
      </c>
      <c r="F330" s="3" t="s">
        <v>2809</v>
      </c>
      <c r="G330" s="24"/>
      <c r="H330" s="25" t="s">
        <v>636</v>
      </c>
      <c r="I330" s="5">
        <v>1</v>
      </c>
      <c r="J330" s="5">
        <v>660.18702479338799</v>
      </c>
      <c r="K330" s="5">
        <f t="shared" si="72"/>
        <v>798.82629999999949</v>
      </c>
      <c r="L330" s="83">
        <f t="shared" si="77"/>
        <v>798.82629999999949</v>
      </c>
      <c r="M330" s="79">
        <f t="shared" si="79"/>
        <v>679.00235499999951</v>
      </c>
      <c r="N330" s="79">
        <f t="shared" si="80"/>
        <v>645.05223724999951</v>
      </c>
      <c r="O330" s="58"/>
      <c r="P330" s="92"/>
      <c r="Q330" s="7">
        <v>1268.3711176438001</v>
      </c>
      <c r="R330" s="75">
        <f t="shared" si="76"/>
        <v>1534.729052348998</v>
      </c>
      <c r="S330" s="51"/>
      <c r="T330" s="48"/>
      <c r="U330" s="55"/>
      <c r="V330" s="20"/>
      <c r="W330" s="20"/>
      <c r="X330" s="20"/>
      <c r="Y330" s="20"/>
    </row>
    <row r="331" spans="1:25" customFormat="1" ht="15.75" customHeight="1" x14ac:dyDescent="0.25">
      <c r="A331" s="3" t="s">
        <v>149</v>
      </c>
      <c r="B331" s="3" t="s">
        <v>150</v>
      </c>
      <c r="C331" s="4">
        <v>44018</v>
      </c>
      <c r="D331" s="3" t="s">
        <v>637</v>
      </c>
      <c r="E331" s="3" t="s">
        <v>638</v>
      </c>
      <c r="F331" s="3" t="s">
        <v>2810</v>
      </c>
      <c r="G331" s="24">
        <v>977</v>
      </c>
      <c r="H331" s="25" t="s">
        <v>639</v>
      </c>
      <c r="I331" s="5">
        <v>4</v>
      </c>
      <c r="J331" s="5">
        <v>176.041818181818</v>
      </c>
      <c r="K331" s="5">
        <f t="shared" si="72"/>
        <v>213.01059999999978</v>
      </c>
      <c r="L331" s="83">
        <f t="shared" si="77"/>
        <v>852.04239999999913</v>
      </c>
      <c r="M331" s="79">
        <f t="shared" si="79"/>
        <v>724.23603999999921</v>
      </c>
      <c r="N331" s="79">
        <f t="shared" si="80"/>
        <v>688.02423799999917</v>
      </c>
      <c r="O331" s="58"/>
      <c r="P331" s="92">
        <f>+N331+N332+N333</f>
        <v>2061.075264499998</v>
      </c>
      <c r="Q331" s="7">
        <v>1104.3948255272701</v>
      </c>
      <c r="R331" s="75">
        <f t="shared" si="76"/>
        <v>1336.3177388879967</v>
      </c>
      <c r="S331" s="51">
        <f>+R331+R332+R333</f>
        <v>3797.9880038760007</v>
      </c>
      <c r="T331" s="48">
        <v>3798</v>
      </c>
      <c r="U331" s="55">
        <f>+T331-P331</f>
        <v>1736.924735500002</v>
      </c>
      <c r="V331" s="20"/>
      <c r="W331" s="20"/>
      <c r="X331" s="20"/>
      <c r="Y331" s="20"/>
    </row>
    <row r="332" spans="1:25" customFormat="1" ht="15.75" customHeight="1" x14ac:dyDescent="0.25">
      <c r="A332" s="3" t="s">
        <v>298</v>
      </c>
      <c r="B332" s="3" t="s">
        <v>299</v>
      </c>
      <c r="C332" s="4">
        <v>44018</v>
      </c>
      <c r="D332" s="3" t="s">
        <v>637</v>
      </c>
      <c r="E332" s="3" t="s">
        <v>638</v>
      </c>
      <c r="F332" s="3" t="s">
        <v>2810</v>
      </c>
      <c r="G332" s="24"/>
      <c r="H332" s="25" t="s">
        <v>639</v>
      </c>
      <c r="I332" s="5">
        <v>2</v>
      </c>
      <c r="J332" s="5">
        <v>306.28190082644602</v>
      </c>
      <c r="K332" s="5">
        <f t="shared" si="72"/>
        <v>370.60109999999969</v>
      </c>
      <c r="L332" s="83">
        <f t="shared" si="77"/>
        <v>741.20219999999938</v>
      </c>
      <c r="M332" s="79"/>
      <c r="N332" s="79">
        <f t="shared" si="78"/>
        <v>704.14208999999937</v>
      </c>
      <c r="O332" s="58"/>
      <c r="P332" s="92"/>
      <c r="Q332" s="7">
        <v>960.72668959834596</v>
      </c>
      <c r="R332" s="75">
        <f t="shared" si="76"/>
        <v>1162.4792944139986</v>
      </c>
      <c r="S332" s="51"/>
      <c r="T332" s="48"/>
      <c r="U332" s="55"/>
      <c r="V332" s="20"/>
      <c r="W332" s="20"/>
      <c r="X332" s="20"/>
      <c r="Y332" s="20"/>
    </row>
    <row r="333" spans="1:25" customFormat="1" ht="15.75" customHeight="1" x14ac:dyDescent="0.25">
      <c r="A333" s="3" t="s">
        <v>27</v>
      </c>
      <c r="B333" s="3" t="s">
        <v>28</v>
      </c>
      <c r="C333" s="4">
        <v>44018</v>
      </c>
      <c r="D333" s="3" t="s">
        <v>637</v>
      </c>
      <c r="E333" s="3" t="s">
        <v>638</v>
      </c>
      <c r="F333" s="3" t="s">
        <v>2810</v>
      </c>
      <c r="G333" s="24"/>
      <c r="H333" s="25" t="s">
        <v>639</v>
      </c>
      <c r="I333" s="5">
        <v>2</v>
      </c>
      <c r="J333" s="5">
        <v>342.30173553718998</v>
      </c>
      <c r="K333" s="5">
        <f t="shared" si="72"/>
        <v>414.18509999999986</v>
      </c>
      <c r="L333" s="83">
        <f t="shared" si="77"/>
        <v>828.37019999999973</v>
      </c>
      <c r="M333" s="79">
        <f t="shared" ref="M333:M338" si="81">+L333*0.85</f>
        <v>704.11466999999971</v>
      </c>
      <c r="N333" s="79">
        <f t="shared" ref="N333:N338" si="82">+M333*0.95</f>
        <v>668.90893649999964</v>
      </c>
      <c r="O333" s="58"/>
      <c r="P333" s="92"/>
      <c r="Q333" s="7">
        <v>1073.71154592893</v>
      </c>
      <c r="R333" s="75">
        <f t="shared" si="76"/>
        <v>1299.1909705740054</v>
      </c>
      <c r="S333" s="51"/>
      <c r="T333" s="48"/>
      <c r="U333" s="55"/>
      <c r="V333" s="20"/>
      <c r="W333" s="20"/>
      <c r="X333" s="20"/>
      <c r="Y333" s="20"/>
    </row>
    <row r="334" spans="1:25" customFormat="1" ht="15.75" customHeight="1" x14ac:dyDescent="0.25">
      <c r="A334" s="3" t="s">
        <v>500</v>
      </c>
      <c r="B334" s="3" t="s">
        <v>501</v>
      </c>
      <c r="C334" s="4">
        <v>44018</v>
      </c>
      <c r="D334" s="3" t="s">
        <v>642</v>
      </c>
      <c r="E334" s="3" t="s">
        <v>643</v>
      </c>
      <c r="F334" s="3" t="s">
        <v>2811</v>
      </c>
      <c r="G334" s="24">
        <v>978</v>
      </c>
      <c r="H334" s="25" t="s">
        <v>644</v>
      </c>
      <c r="I334" s="5">
        <v>1</v>
      </c>
      <c r="J334" s="5">
        <v>574.50520661156997</v>
      </c>
      <c r="K334" s="5">
        <f t="shared" si="72"/>
        <v>695.15129999999965</v>
      </c>
      <c r="L334" s="83">
        <f t="shared" si="77"/>
        <v>695.15129999999965</v>
      </c>
      <c r="M334" s="79">
        <f t="shared" si="81"/>
        <v>590.87860499999965</v>
      </c>
      <c r="N334" s="79">
        <f t="shared" si="82"/>
        <v>561.33467474999964</v>
      </c>
      <c r="O334" s="58"/>
      <c r="P334" s="92">
        <f>+N334+N335+N336+N337+N338</f>
        <v>2131.9433312499982</v>
      </c>
      <c r="Q334" s="7">
        <v>1005.0738787586801</v>
      </c>
      <c r="R334" s="75">
        <f t="shared" si="76"/>
        <v>1216.1393932980029</v>
      </c>
      <c r="S334" s="51">
        <f>+R334+R335+R336+R337+R338</f>
        <v>4631.3373157360056</v>
      </c>
      <c r="T334" s="48">
        <v>4631.34</v>
      </c>
      <c r="U334" s="55">
        <f>+T334-P334</f>
        <v>2499.3966687500019</v>
      </c>
      <c r="V334" s="20"/>
      <c r="W334" s="20"/>
      <c r="X334" s="20"/>
      <c r="Y334" s="20"/>
    </row>
    <row r="335" spans="1:25" customFormat="1" ht="15.75" customHeight="1" x14ac:dyDescent="0.25">
      <c r="A335" s="3" t="s">
        <v>640</v>
      </c>
      <c r="B335" s="3" t="s">
        <v>641</v>
      </c>
      <c r="C335" s="4">
        <v>44018</v>
      </c>
      <c r="D335" s="3" t="s">
        <v>642</v>
      </c>
      <c r="E335" s="3" t="s">
        <v>643</v>
      </c>
      <c r="F335" s="3" t="s">
        <v>2811</v>
      </c>
      <c r="G335" s="24"/>
      <c r="H335" s="25" t="s">
        <v>644</v>
      </c>
      <c r="I335" s="5">
        <v>2</v>
      </c>
      <c r="J335" s="5">
        <v>232.52867768594999</v>
      </c>
      <c r="K335" s="5">
        <f t="shared" si="72"/>
        <v>281.35969999999946</v>
      </c>
      <c r="L335" s="83">
        <f t="shared" si="77"/>
        <v>562.71939999999893</v>
      </c>
      <c r="M335" s="79">
        <f t="shared" si="81"/>
        <v>478.31148999999908</v>
      </c>
      <c r="N335" s="79">
        <f t="shared" si="82"/>
        <v>454.39591549999909</v>
      </c>
      <c r="O335" s="58"/>
      <c r="P335" s="92"/>
      <c r="Q335" s="7">
        <v>812.72493310082496</v>
      </c>
      <c r="R335" s="75">
        <f t="shared" si="76"/>
        <v>983.39716905199816</v>
      </c>
      <c r="S335" s="51"/>
      <c r="T335" s="48"/>
      <c r="U335" s="55"/>
      <c r="V335" s="20"/>
      <c r="W335" s="20"/>
      <c r="X335" s="20"/>
      <c r="Y335" s="20"/>
    </row>
    <row r="336" spans="1:25" customFormat="1" ht="15.75" customHeight="1" x14ac:dyDescent="0.25">
      <c r="A336" s="3" t="s">
        <v>326</v>
      </c>
      <c r="B336" s="3" t="s">
        <v>327</v>
      </c>
      <c r="C336" s="4">
        <v>44018</v>
      </c>
      <c r="D336" s="3" t="s">
        <v>642</v>
      </c>
      <c r="E336" s="3" t="s">
        <v>643</v>
      </c>
      <c r="F336" s="3" t="s">
        <v>2811</v>
      </c>
      <c r="G336" s="24"/>
      <c r="H336" s="25" t="s">
        <v>644</v>
      </c>
      <c r="I336" s="5">
        <v>1</v>
      </c>
      <c r="J336" s="5">
        <v>269.56991735537201</v>
      </c>
      <c r="K336" s="5">
        <f t="shared" si="72"/>
        <v>326.17960000000011</v>
      </c>
      <c r="L336" s="83">
        <f t="shared" si="77"/>
        <v>326.17960000000011</v>
      </c>
      <c r="M336" s="79">
        <f t="shared" si="81"/>
        <v>277.25266000000011</v>
      </c>
      <c r="N336" s="79">
        <f t="shared" si="82"/>
        <v>263.39002700000009</v>
      </c>
      <c r="O336" s="58"/>
      <c r="P336" s="92"/>
      <c r="Q336" s="7">
        <v>470.90899292892601</v>
      </c>
      <c r="R336" s="75">
        <f t="shared" si="76"/>
        <v>569.79988144400045</v>
      </c>
      <c r="S336" s="51"/>
      <c r="T336" s="48"/>
      <c r="U336" s="55"/>
      <c r="V336" s="20"/>
      <c r="W336" s="20"/>
      <c r="X336" s="20"/>
      <c r="Y336" s="20"/>
    </row>
    <row r="337" spans="1:25" customFormat="1" ht="15.75" customHeight="1" x14ac:dyDescent="0.25">
      <c r="A337" s="3" t="s">
        <v>337</v>
      </c>
      <c r="B337" s="3" t="s">
        <v>338</v>
      </c>
      <c r="C337" s="4">
        <v>44018</v>
      </c>
      <c r="D337" s="3" t="s">
        <v>642</v>
      </c>
      <c r="E337" s="3" t="s">
        <v>643</v>
      </c>
      <c r="F337" s="3" t="s">
        <v>2811</v>
      </c>
      <c r="G337" s="24"/>
      <c r="H337" s="25" t="s">
        <v>644</v>
      </c>
      <c r="I337" s="5">
        <v>1</v>
      </c>
      <c r="J337" s="5">
        <v>66.008760330578497</v>
      </c>
      <c r="K337" s="5">
        <f t="shared" ref="K337:K368" si="83">+J337*1.21</f>
        <v>79.870599999999982</v>
      </c>
      <c r="L337" s="83">
        <f t="shared" si="77"/>
        <v>79.870599999999982</v>
      </c>
      <c r="M337" s="79">
        <f t="shared" si="81"/>
        <v>67.89000999999999</v>
      </c>
      <c r="N337" s="79">
        <f t="shared" si="82"/>
        <v>64.495509499999983</v>
      </c>
      <c r="O337" s="58"/>
      <c r="P337" s="92"/>
      <c r="Q337" s="7">
        <v>127.27347105619801</v>
      </c>
      <c r="R337" s="75">
        <f t="shared" si="76"/>
        <v>154.00089997799958</v>
      </c>
      <c r="S337" s="51"/>
      <c r="T337" s="48"/>
      <c r="U337" s="55"/>
      <c r="V337" s="20"/>
      <c r="W337" s="20"/>
      <c r="X337" s="20"/>
      <c r="Y337" s="20"/>
    </row>
    <row r="338" spans="1:25" customFormat="1" ht="15.75" customHeight="1" x14ac:dyDescent="0.25">
      <c r="A338" s="3" t="s">
        <v>79</v>
      </c>
      <c r="B338" s="3" t="s">
        <v>80</v>
      </c>
      <c r="C338" s="4">
        <v>44018</v>
      </c>
      <c r="D338" s="3" t="s">
        <v>642</v>
      </c>
      <c r="E338" s="3" t="s">
        <v>643</v>
      </c>
      <c r="F338" s="3" t="s">
        <v>2811</v>
      </c>
      <c r="G338" s="24"/>
      <c r="H338" s="25" t="s">
        <v>644</v>
      </c>
      <c r="I338" s="5">
        <v>1</v>
      </c>
      <c r="J338" s="5">
        <v>806.82363636363596</v>
      </c>
      <c r="K338" s="5">
        <f t="shared" si="83"/>
        <v>976.25659999999948</v>
      </c>
      <c r="L338" s="83">
        <f t="shared" si="77"/>
        <v>976.25659999999948</v>
      </c>
      <c r="M338" s="79">
        <f t="shared" si="81"/>
        <v>829.81810999999959</v>
      </c>
      <c r="N338" s="79">
        <f t="shared" si="82"/>
        <v>788.32720449999954</v>
      </c>
      <c r="O338" s="58"/>
      <c r="P338" s="92"/>
      <c r="Q338" s="7">
        <v>1411.57022476364</v>
      </c>
      <c r="R338" s="75">
        <f t="shared" si="76"/>
        <v>1707.9999719640043</v>
      </c>
      <c r="S338" s="51"/>
      <c r="T338" s="48"/>
      <c r="U338" s="55"/>
      <c r="V338" s="20"/>
      <c r="W338" s="20"/>
      <c r="X338" s="20"/>
      <c r="Y338" s="20"/>
    </row>
    <row r="339" spans="1:25" customFormat="1" ht="15.75" customHeight="1" x14ac:dyDescent="0.25">
      <c r="A339" s="3" t="s">
        <v>648</v>
      </c>
      <c r="B339" s="3" t="s">
        <v>649</v>
      </c>
      <c r="C339" s="4">
        <v>44018</v>
      </c>
      <c r="D339" s="3" t="s">
        <v>645</v>
      </c>
      <c r="E339" s="3" t="s">
        <v>646</v>
      </c>
      <c r="F339" s="3" t="s">
        <v>2812</v>
      </c>
      <c r="G339" s="24">
        <v>979</v>
      </c>
      <c r="H339" s="25" t="s">
        <v>647</v>
      </c>
      <c r="I339" s="5">
        <v>1</v>
      </c>
      <c r="J339" s="5">
        <v>984.68388429752099</v>
      </c>
      <c r="K339" s="5">
        <f t="shared" si="83"/>
        <v>1191.4675000000004</v>
      </c>
      <c r="L339" s="83">
        <f t="shared" si="77"/>
        <v>1191.4675000000004</v>
      </c>
      <c r="M339" s="79"/>
      <c r="N339" s="79">
        <f t="shared" si="78"/>
        <v>1131.8941250000003</v>
      </c>
      <c r="O339" s="58"/>
      <c r="P339" s="92">
        <f>+N339+N340</f>
        <v>1466.34859325</v>
      </c>
      <c r="Q339" s="7">
        <v>1723.21649119835</v>
      </c>
      <c r="R339" s="75">
        <f t="shared" si="76"/>
        <v>2085.0919543500036</v>
      </c>
      <c r="S339" s="51">
        <f>+R339+R340</f>
        <v>2808.0851812080032</v>
      </c>
      <c r="T339" s="48">
        <v>2808.1</v>
      </c>
      <c r="U339" s="55">
        <f>+T339-P339</f>
        <v>1341.7514067499999</v>
      </c>
      <c r="V339" s="20"/>
      <c r="W339" s="20"/>
      <c r="X339" s="20"/>
      <c r="Y339" s="20"/>
    </row>
    <row r="340" spans="1:25" customFormat="1" ht="15.75" customHeight="1" x14ac:dyDescent="0.25">
      <c r="A340" s="3" t="s">
        <v>27</v>
      </c>
      <c r="B340" s="3" t="s">
        <v>28</v>
      </c>
      <c r="C340" s="4">
        <v>44018</v>
      </c>
      <c r="D340" s="3" t="s">
        <v>645</v>
      </c>
      <c r="E340" s="3" t="s">
        <v>646</v>
      </c>
      <c r="F340" s="3" t="s">
        <v>2812</v>
      </c>
      <c r="G340" s="24"/>
      <c r="H340" s="25" t="s">
        <v>647</v>
      </c>
      <c r="I340" s="5">
        <v>1</v>
      </c>
      <c r="J340" s="5">
        <v>342.30173553718998</v>
      </c>
      <c r="K340" s="5">
        <f t="shared" si="83"/>
        <v>414.18509999999986</v>
      </c>
      <c r="L340" s="83">
        <f t="shared" si="77"/>
        <v>414.18509999999986</v>
      </c>
      <c r="M340" s="79">
        <f>+L340*0.85</f>
        <v>352.05733499999985</v>
      </c>
      <c r="N340" s="79">
        <f t="shared" ref="N340:N341" si="84">+M340*0.95</f>
        <v>334.45446824999982</v>
      </c>
      <c r="O340" s="58"/>
      <c r="P340" s="92"/>
      <c r="Q340" s="7">
        <v>597.51506351900798</v>
      </c>
      <c r="R340" s="75">
        <f t="shared" si="76"/>
        <v>722.99322685799962</v>
      </c>
      <c r="S340" s="51"/>
      <c r="T340" s="48"/>
      <c r="U340" s="55"/>
      <c r="V340" s="20"/>
      <c r="W340" s="20"/>
      <c r="X340" s="20"/>
      <c r="Y340" s="20"/>
    </row>
    <row r="341" spans="1:25" customFormat="1" ht="15.75" customHeight="1" x14ac:dyDescent="0.25">
      <c r="A341" s="3" t="s">
        <v>149</v>
      </c>
      <c r="B341" s="3" t="s">
        <v>150</v>
      </c>
      <c r="C341" s="4">
        <v>44018</v>
      </c>
      <c r="D341" s="3" t="s">
        <v>650</v>
      </c>
      <c r="E341" s="3" t="s">
        <v>651</v>
      </c>
      <c r="F341" s="3" t="s">
        <v>2813</v>
      </c>
      <c r="G341" s="24">
        <v>980</v>
      </c>
      <c r="H341" s="25" t="s">
        <v>652</v>
      </c>
      <c r="I341" s="5">
        <v>2</v>
      </c>
      <c r="J341" s="5">
        <v>176.041818181818</v>
      </c>
      <c r="K341" s="5">
        <f t="shared" si="83"/>
        <v>213.01059999999978</v>
      </c>
      <c r="L341" s="83">
        <f t="shared" si="77"/>
        <v>426.02119999999957</v>
      </c>
      <c r="M341" s="79">
        <f>+L341*0.85</f>
        <v>362.1180199999996</v>
      </c>
      <c r="N341" s="79">
        <f t="shared" si="84"/>
        <v>344.01211899999959</v>
      </c>
      <c r="O341" s="58"/>
      <c r="P341" s="92">
        <f>+N341+N342+N343</f>
        <v>1030.537632249999</v>
      </c>
      <c r="Q341" s="7">
        <v>552.19741276363595</v>
      </c>
      <c r="R341" s="75">
        <f t="shared" si="76"/>
        <v>668.15886944399949</v>
      </c>
      <c r="S341" s="51">
        <f>+R341+R342+R343</f>
        <v>1899.0064274909989</v>
      </c>
      <c r="T341" s="48">
        <v>1899</v>
      </c>
      <c r="U341" s="55">
        <f>+T341-P341</f>
        <v>868.46236775000102</v>
      </c>
      <c r="V341" s="20"/>
      <c r="W341" s="20"/>
      <c r="X341" s="20"/>
      <c r="Y341" s="20"/>
    </row>
    <row r="342" spans="1:25" customFormat="1" ht="15.75" customHeight="1" x14ac:dyDescent="0.25">
      <c r="A342" s="3" t="s">
        <v>298</v>
      </c>
      <c r="B342" s="3" t="s">
        <v>299</v>
      </c>
      <c r="C342" s="4">
        <v>44018</v>
      </c>
      <c r="D342" s="3" t="s">
        <v>650</v>
      </c>
      <c r="E342" s="3" t="s">
        <v>651</v>
      </c>
      <c r="F342" s="3" t="s">
        <v>2813</v>
      </c>
      <c r="G342" s="24"/>
      <c r="H342" s="25" t="s">
        <v>652</v>
      </c>
      <c r="I342" s="5">
        <v>1</v>
      </c>
      <c r="J342" s="5">
        <v>306.28190082644602</v>
      </c>
      <c r="K342" s="5">
        <f t="shared" si="83"/>
        <v>370.60109999999969</v>
      </c>
      <c r="L342" s="83">
        <f t="shared" si="77"/>
        <v>370.60109999999969</v>
      </c>
      <c r="M342" s="79"/>
      <c r="N342" s="79">
        <f t="shared" si="78"/>
        <v>352.07104499999969</v>
      </c>
      <c r="O342" s="58"/>
      <c r="P342" s="92"/>
      <c r="Q342" s="7">
        <v>480.36334479917298</v>
      </c>
      <c r="R342" s="75">
        <f t="shared" si="76"/>
        <v>581.23964720699928</v>
      </c>
      <c r="S342" s="51"/>
      <c r="T342" s="48"/>
      <c r="U342" s="55"/>
      <c r="V342" s="20"/>
      <c r="W342" s="20"/>
      <c r="X342" s="20"/>
      <c r="Y342" s="20"/>
    </row>
    <row r="343" spans="1:25" customFormat="1" ht="15.75" customHeight="1" x14ac:dyDescent="0.25">
      <c r="A343" s="3" t="s">
        <v>27</v>
      </c>
      <c r="B343" s="3" t="s">
        <v>28</v>
      </c>
      <c r="C343" s="4">
        <v>44018</v>
      </c>
      <c r="D343" s="3" t="s">
        <v>650</v>
      </c>
      <c r="E343" s="3" t="s">
        <v>651</v>
      </c>
      <c r="F343" s="3" t="s">
        <v>2813</v>
      </c>
      <c r="G343" s="24"/>
      <c r="H343" s="25" t="s">
        <v>652</v>
      </c>
      <c r="I343" s="5">
        <v>1</v>
      </c>
      <c r="J343" s="5">
        <v>342.30173553718998</v>
      </c>
      <c r="K343" s="5">
        <f t="shared" si="83"/>
        <v>414.18509999999986</v>
      </c>
      <c r="L343" s="83">
        <f t="shared" si="77"/>
        <v>414.18509999999986</v>
      </c>
      <c r="M343" s="79">
        <f>+L343*0.85</f>
        <v>352.05733499999985</v>
      </c>
      <c r="N343" s="79">
        <f t="shared" ref="N343:N344" si="85">+M343*0.95</f>
        <v>334.45446824999982</v>
      </c>
      <c r="O343" s="58"/>
      <c r="P343" s="92"/>
      <c r="Q343" s="7">
        <v>536.86604201652904</v>
      </c>
      <c r="R343" s="75">
        <f t="shared" si="76"/>
        <v>649.60791084000016</v>
      </c>
      <c r="S343" s="51"/>
      <c r="T343" s="48"/>
      <c r="U343" s="55"/>
      <c r="V343" s="20"/>
      <c r="W343" s="20"/>
      <c r="X343" s="20"/>
      <c r="Y343" s="20"/>
    </row>
    <row r="344" spans="1:25" customFormat="1" ht="15.75" customHeight="1" x14ac:dyDescent="0.25">
      <c r="A344" s="3" t="s">
        <v>149</v>
      </c>
      <c r="B344" s="3" t="s">
        <v>150</v>
      </c>
      <c r="C344" s="4">
        <v>44018</v>
      </c>
      <c r="D344" s="3" t="s">
        <v>653</v>
      </c>
      <c r="E344" s="3" t="s">
        <v>654</v>
      </c>
      <c r="F344" s="3" t="s">
        <v>2814</v>
      </c>
      <c r="G344" s="24">
        <v>981</v>
      </c>
      <c r="H344" s="25" t="s">
        <v>655</v>
      </c>
      <c r="I344" s="5">
        <v>2</v>
      </c>
      <c r="J344" s="5">
        <v>176.041818181818</v>
      </c>
      <c r="K344" s="5">
        <f t="shared" si="83"/>
        <v>213.01059999999978</v>
      </c>
      <c r="L344" s="83">
        <f t="shared" si="77"/>
        <v>426.02119999999957</v>
      </c>
      <c r="M344" s="79">
        <f>+L344*0.85</f>
        <v>362.1180199999996</v>
      </c>
      <c r="N344" s="79">
        <f t="shared" si="85"/>
        <v>344.01211899999959</v>
      </c>
      <c r="O344" s="58"/>
      <c r="P344" s="92">
        <f>+N344+N345+N346</f>
        <v>1030.537632249999</v>
      </c>
      <c r="Q344" s="7">
        <v>552.20797527272703</v>
      </c>
      <c r="R344" s="75">
        <f t="shared" si="76"/>
        <v>668.17165007999972</v>
      </c>
      <c r="S344" s="51">
        <f>+R344+R345+R346</f>
        <v>1899.0303261599995</v>
      </c>
      <c r="T344" s="48">
        <v>1899</v>
      </c>
      <c r="U344" s="55">
        <f>+T344-P344</f>
        <v>868.46236775000102</v>
      </c>
      <c r="V344" s="20"/>
      <c r="W344" s="20"/>
      <c r="X344" s="20"/>
      <c r="Y344" s="20"/>
    </row>
    <row r="345" spans="1:25" customFormat="1" ht="15.75" customHeight="1" x14ac:dyDescent="0.25">
      <c r="A345" s="3" t="s">
        <v>298</v>
      </c>
      <c r="B345" s="3" t="s">
        <v>299</v>
      </c>
      <c r="C345" s="4">
        <v>44018</v>
      </c>
      <c r="D345" s="3" t="s">
        <v>653</v>
      </c>
      <c r="E345" s="3" t="s">
        <v>654</v>
      </c>
      <c r="F345" s="3" t="s">
        <v>2814</v>
      </c>
      <c r="G345" s="24"/>
      <c r="H345" s="25" t="s">
        <v>655</v>
      </c>
      <c r="I345" s="5">
        <v>1</v>
      </c>
      <c r="J345" s="5">
        <v>306.28190082644602</v>
      </c>
      <c r="K345" s="5">
        <f t="shared" si="83"/>
        <v>370.60109999999969</v>
      </c>
      <c r="L345" s="83">
        <f t="shared" si="77"/>
        <v>370.60109999999969</v>
      </c>
      <c r="M345" s="79"/>
      <c r="N345" s="79">
        <f t="shared" si="78"/>
        <v>352.07104499999969</v>
      </c>
      <c r="O345" s="58"/>
      <c r="P345" s="92"/>
      <c r="Q345" s="7">
        <v>480.37253325619798</v>
      </c>
      <c r="R345" s="75">
        <f t="shared" si="76"/>
        <v>581.25076523999951</v>
      </c>
      <c r="S345" s="51"/>
      <c r="T345" s="48"/>
      <c r="U345" s="55"/>
      <c r="V345" s="20"/>
      <c r="W345" s="20"/>
      <c r="X345" s="20"/>
      <c r="Y345" s="20"/>
    </row>
    <row r="346" spans="1:25" customFormat="1" ht="15.75" customHeight="1" x14ac:dyDescent="0.25">
      <c r="A346" s="3" t="s">
        <v>27</v>
      </c>
      <c r="B346" s="3" t="s">
        <v>28</v>
      </c>
      <c r="C346" s="4">
        <v>44018</v>
      </c>
      <c r="D346" s="3" t="s">
        <v>653</v>
      </c>
      <c r="E346" s="3" t="s">
        <v>654</v>
      </c>
      <c r="F346" s="3" t="s">
        <v>2814</v>
      </c>
      <c r="G346" s="24"/>
      <c r="H346" s="25" t="s">
        <v>655</v>
      </c>
      <c r="I346" s="5">
        <v>1</v>
      </c>
      <c r="J346" s="5">
        <v>342.30173553718998</v>
      </c>
      <c r="K346" s="5">
        <f t="shared" si="83"/>
        <v>414.18509999999986</v>
      </c>
      <c r="L346" s="83">
        <f t="shared" si="77"/>
        <v>414.18509999999986</v>
      </c>
      <c r="M346" s="79">
        <f>+L346*0.85</f>
        <v>352.05733499999985</v>
      </c>
      <c r="N346" s="79">
        <f>+M346*0.95</f>
        <v>334.45446824999982</v>
      </c>
      <c r="O346" s="58"/>
      <c r="P346" s="92"/>
      <c r="Q346" s="7">
        <v>536.86604201652904</v>
      </c>
      <c r="R346" s="75">
        <f t="shared" si="76"/>
        <v>649.60791084000016</v>
      </c>
      <c r="S346" s="51"/>
      <c r="T346" s="48"/>
      <c r="U346" s="55"/>
      <c r="V346" s="20"/>
      <c r="W346" s="20"/>
      <c r="X346" s="20"/>
      <c r="Y346" s="20"/>
    </row>
    <row r="347" spans="1:25" customFormat="1" ht="15.75" customHeight="1" x14ac:dyDescent="0.25">
      <c r="A347" s="3" t="s">
        <v>659</v>
      </c>
      <c r="B347" s="3" t="s">
        <v>660</v>
      </c>
      <c r="C347" s="4">
        <v>44018</v>
      </c>
      <c r="D347" s="3" t="s">
        <v>656</v>
      </c>
      <c r="E347" s="3" t="s">
        <v>657</v>
      </c>
      <c r="F347" s="3" t="s">
        <v>2805</v>
      </c>
      <c r="G347" s="24">
        <v>982</v>
      </c>
      <c r="H347" s="25" t="s">
        <v>658</v>
      </c>
      <c r="I347" s="5">
        <v>1</v>
      </c>
      <c r="J347" s="5">
        <v>335.06851239669402</v>
      </c>
      <c r="K347" s="5">
        <f t="shared" si="83"/>
        <v>405.43289999999973</v>
      </c>
      <c r="L347" s="83">
        <f t="shared" si="77"/>
        <v>405.43289999999973</v>
      </c>
      <c r="M347" s="79"/>
      <c r="N347" s="79">
        <f t="shared" si="78"/>
        <v>385.16125499999976</v>
      </c>
      <c r="O347" s="58"/>
      <c r="P347" s="92">
        <f>+N347+N348</f>
        <v>587.52132499999948</v>
      </c>
      <c r="Q347" s="7">
        <v>585.37474321239597</v>
      </c>
      <c r="R347" s="75">
        <f t="shared" si="76"/>
        <v>708.30343928699915</v>
      </c>
      <c r="S347" s="51">
        <f>+R347+R348</f>
        <v>1081.3041708409992</v>
      </c>
      <c r="T347" s="48">
        <v>1081.3</v>
      </c>
      <c r="U347" s="55">
        <f>+T347-P347</f>
        <v>493.77867500000048</v>
      </c>
      <c r="V347" s="20"/>
      <c r="W347" s="20"/>
      <c r="X347" s="20"/>
      <c r="Y347" s="20"/>
    </row>
    <row r="348" spans="1:25" customFormat="1" ht="15.75" customHeight="1" x14ac:dyDescent="0.25">
      <c r="A348" s="3" t="s">
        <v>379</v>
      </c>
      <c r="B348" s="3" t="s">
        <v>380</v>
      </c>
      <c r="C348" s="4">
        <v>44018</v>
      </c>
      <c r="D348" s="3" t="s">
        <v>656</v>
      </c>
      <c r="E348" s="3" t="s">
        <v>657</v>
      </c>
      <c r="F348" s="3" t="s">
        <v>2805</v>
      </c>
      <c r="G348" s="24"/>
      <c r="H348" s="25" t="s">
        <v>658</v>
      </c>
      <c r="I348" s="5">
        <v>1</v>
      </c>
      <c r="J348" s="5">
        <v>176.041818181818</v>
      </c>
      <c r="K348" s="5">
        <f t="shared" si="83"/>
        <v>213.01059999999978</v>
      </c>
      <c r="L348" s="83">
        <f t="shared" si="77"/>
        <v>213.01059999999978</v>
      </c>
      <c r="M348" s="79"/>
      <c r="N348" s="79">
        <f t="shared" si="78"/>
        <v>202.36006999999978</v>
      </c>
      <c r="O348" s="58"/>
      <c r="P348" s="92"/>
      <c r="Q348" s="7">
        <v>308.26506740000002</v>
      </c>
      <c r="R348" s="75">
        <f t="shared" si="76"/>
        <v>373.00073155400003</v>
      </c>
      <c r="S348" s="51"/>
      <c r="T348" s="48"/>
      <c r="U348" s="55"/>
      <c r="V348" s="20"/>
      <c r="W348" s="20"/>
      <c r="X348" s="20"/>
      <c r="Y348" s="20"/>
    </row>
    <row r="349" spans="1:25" customFormat="1" ht="15.75" customHeight="1" x14ac:dyDescent="0.25">
      <c r="A349" s="3" t="s">
        <v>149</v>
      </c>
      <c r="B349" s="3" t="s">
        <v>150</v>
      </c>
      <c r="C349" s="4">
        <v>44018</v>
      </c>
      <c r="D349" s="3" t="s">
        <v>661</v>
      </c>
      <c r="E349" s="3" t="s">
        <v>662</v>
      </c>
      <c r="F349" s="3" t="s">
        <v>2815</v>
      </c>
      <c r="G349" s="24">
        <v>983</v>
      </c>
      <c r="H349" s="25" t="s">
        <v>663</v>
      </c>
      <c r="I349" s="5">
        <v>2</v>
      </c>
      <c r="J349" s="5">
        <v>176.041818181818</v>
      </c>
      <c r="K349" s="5">
        <f t="shared" si="83"/>
        <v>213.01059999999978</v>
      </c>
      <c r="L349" s="83">
        <f t="shared" si="77"/>
        <v>426.02119999999957</v>
      </c>
      <c r="M349" s="79">
        <f>+L349*0.85</f>
        <v>362.1180199999996</v>
      </c>
      <c r="N349" s="79">
        <f>+M349*0.95</f>
        <v>344.01211899999959</v>
      </c>
      <c r="O349" s="58"/>
      <c r="P349" s="92">
        <f>+N349+N350+N351</f>
        <v>1030.537632249999</v>
      </c>
      <c r="Q349" s="7">
        <v>552.20093359999896</v>
      </c>
      <c r="R349" s="75">
        <f t="shared" si="76"/>
        <v>668.16312965599877</v>
      </c>
      <c r="S349" s="51">
        <f>+R349+R350+R351</f>
        <v>1899.0061100119976</v>
      </c>
      <c r="T349" s="48">
        <v>1899</v>
      </c>
      <c r="U349" s="55">
        <f>+T349-P349</f>
        <v>868.46236775000102</v>
      </c>
      <c r="V349" s="20"/>
      <c r="W349" s="20"/>
      <c r="X349" s="20"/>
      <c r="Y349" s="20"/>
    </row>
    <row r="350" spans="1:25" customFormat="1" ht="15.75" customHeight="1" x14ac:dyDescent="0.25">
      <c r="A350" s="3" t="s">
        <v>298</v>
      </c>
      <c r="B350" s="3" t="s">
        <v>299</v>
      </c>
      <c r="C350" s="4">
        <v>44018</v>
      </c>
      <c r="D350" s="3" t="s">
        <v>661</v>
      </c>
      <c r="E350" s="3" t="s">
        <v>662</v>
      </c>
      <c r="F350" s="3" t="s">
        <v>2815</v>
      </c>
      <c r="G350" s="24"/>
      <c r="H350" s="25" t="s">
        <v>663</v>
      </c>
      <c r="I350" s="5">
        <v>1</v>
      </c>
      <c r="J350" s="5">
        <v>306.28190082644602</v>
      </c>
      <c r="K350" s="5">
        <f t="shared" si="83"/>
        <v>370.60109999999969</v>
      </c>
      <c r="L350" s="83">
        <f t="shared" si="77"/>
        <v>370.60109999999969</v>
      </c>
      <c r="M350" s="79"/>
      <c r="N350" s="79">
        <f t="shared" si="78"/>
        <v>352.07104499999969</v>
      </c>
      <c r="O350" s="58"/>
      <c r="P350" s="92"/>
      <c r="Q350" s="7">
        <v>480.36640761818097</v>
      </c>
      <c r="R350" s="75">
        <f t="shared" si="76"/>
        <v>581.24335321799902</v>
      </c>
      <c r="S350" s="51"/>
      <c r="T350" s="48"/>
      <c r="U350" s="55"/>
      <c r="V350" s="20"/>
      <c r="W350" s="20"/>
      <c r="X350" s="20"/>
      <c r="Y350" s="20"/>
    </row>
    <row r="351" spans="1:25" customFormat="1" ht="15.75" customHeight="1" x14ac:dyDescent="0.25">
      <c r="A351" s="3" t="s">
        <v>27</v>
      </c>
      <c r="B351" s="3" t="s">
        <v>28</v>
      </c>
      <c r="C351" s="4">
        <v>44018</v>
      </c>
      <c r="D351" s="3" t="s">
        <v>661</v>
      </c>
      <c r="E351" s="3" t="s">
        <v>662</v>
      </c>
      <c r="F351" s="3" t="s">
        <v>2815</v>
      </c>
      <c r="G351" s="24"/>
      <c r="H351" s="25" t="s">
        <v>663</v>
      </c>
      <c r="I351" s="5">
        <v>1</v>
      </c>
      <c r="J351" s="5">
        <v>342.30173553718998</v>
      </c>
      <c r="K351" s="5">
        <f t="shared" si="83"/>
        <v>414.18509999999986</v>
      </c>
      <c r="L351" s="83">
        <f t="shared" si="77"/>
        <v>414.18509999999986</v>
      </c>
      <c r="M351" s="79">
        <f>+L351*0.85</f>
        <v>352.05733499999985</v>
      </c>
      <c r="N351" s="79">
        <f t="shared" ref="N351:N353" si="86">+M351*0.95</f>
        <v>334.45446824999982</v>
      </c>
      <c r="O351" s="58"/>
      <c r="P351" s="92"/>
      <c r="Q351" s="7">
        <v>536.85919598181795</v>
      </c>
      <c r="R351" s="75">
        <f t="shared" si="76"/>
        <v>649.59962713799973</v>
      </c>
      <c r="S351" s="51"/>
      <c r="T351" s="48"/>
      <c r="U351" s="55"/>
      <c r="V351" s="20"/>
      <c r="W351" s="20"/>
      <c r="X351" s="20"/>
      <c r="Y351" s="20"/>
    </row>
    <row r="352" spans="1:25" customFormat="1" ht="15.75" customHeight="1" x14ac:dyDescent="0.25">
      <c r="A352" s="3" t="s">
        <v>186</v>
      </c>
      <c r="B352" s="3" t="s">
        <v>187</v>
      </c>
      <c r="C352" s="4">
        <v>44018</v>
      </c>
      <c r="D352" s="3" t="s">
        <v>666</v>
      </c>
      <c r="E352" s="3" t="s">
        <v>667</v>
      </c>
      <c r="F352" s="3" t="s">
        <v>2807</v>
      </c>
      <c r="G352" s="24">
        <v>984</v>
      </c>
      <c r="H352" s="25" t="s">
        <v>668</v>
      </c>
      <c r="I352" s="5">
        <v>1</v>
      </c>
      <c r="J352" s="5">
        <v>650.22628099173596</v>
      </c>
      <c r="K352" s="5">
        <f t="shared" si="83"/>
        <v>786.77380000000051</v>
      </c>
      <c r="L352" s="83">
        <f t="shared" si="77"/>
        <v>786.77380000000051</v>
      </c>
      <c r="M352" s="79">
        <f>+L352*0.85</f>
        <v>668.75773000000038</v>
      </c>
      <c r="N352" s="79">
        <f t="shared" si="86"/>
        <v>635.31984350000027</v>
      </c>
      <c r="O352" s="58"/>
      <c r="P352" s="92">
        <f>+N352+N353+N354</f>
        <v>1367.5024897500002</v>
      </c>
      <c r="Q352" s="7">
        <v>1137.6814170628099</v>
      </c>
      <c r="R352" s="75">
        <f t="shared" si="76"/>
        <v>1376.5945146459999</v>
      </c>
      <c r="S352" s="51">
        <f>+R352+R353+R354</f>
        <v>2861.0728422340003</v>
      </c>
      <c r="T352" s="48">
        <v>2861.07</v>
      </c>
      <c r="U352" s="55">
        <f>+T352-P352</f>
        <v>1493.5675102499999</v>
      </c>
      <c r="V352" s="20"/>
      <c r="W352" s="20"/>
      <c r="X352" s="20"/>
      <c r="Y352" s="20"/>
    </row>
    <row r="353" spans="1:25" customFormat="1" ht="15.75" customHeight="1" x14ac:dyDescent="0.25">
      <c r="A353" s="3" t="s">
        <v>664</v>
      </c>
      <c r="B353" s="3" t="s">
        <v>665</v>
      </c>
      <c r="C353" s="4">
        <v>44018</v>
      </c>
      <c r="D353" s="3" t="s">
        <v>666</v>
      </c>
      <c r="E353" s="3" t="s">
        <v>667</v>
      </c>
      <c r="F353" s="3" t="s">
        <v>2807</v>
      </c>
      <c r="G353" s="24"/>
      <c r="H353" s="25" t="s">
        <v>668</v>
      </c>
      <c r="I353" s="5">
        <v>1</v>
      </c>
      <c r="J353" s="5">
        <v>428.10537190082601</v>
      </c>
      <c r="K353" s="5">
        <f t="shared" si="83"/>
        <v>518.00749999999948</v>
      </c>
      <c r="L353" s="83">
        <f t="shared" si="77"/>
        <v>518.00749999999948</v>
      </c>
      <c r="M353" s="79">
        <f>+L353*0.85</f>
        <v>440.30637499999955</v>
      </c>
      <c r="N353" s="79">
        <f t="shared" si="86"/>
        <v>418.29105624999954</v>
      </c>
      <c r="O353" s="58"/>
      <c r="P353" s="92"/>
      <c r="Q353" s="7">
        <v>748.96178603305702</v>
      </c>
      <c r="R353" s="75">
        <f t="shared" si="76"/>
        <v>906.24376109999901</v>
      </c>
      <c r="S353" s="51"/>
      <c r="T353" s="48"/>
      <c r="U353" s="55"/>
      <c r="V353" s="20"/>
      <c r="W353" s="20"/>
      <c r="X353" s="20"/>
      <c r="Y353" s="20"/>
    </row>
    <row r="354" spans="1:25" customFormat="1" ht="15.75" customHeight="1" x14ac:dyDescent="0.25">
      <c r="A354" s="3" t="s">
        <v>131</v>
      </c>
      <c r="B354" s="3" t="s">
        <v>132</v>
      </c>
      <c r="C354" s="4">
        <v>44018</v>
      </c>
      <c r="D354" s="3" t="s">
        <v>666</v>
      </c>
      <c r="E354" s="3" t="s">
        <v>667</v>
      </c>
      <c r="F354" s="3" t="s">
        <v>2807</v>
      </c>
      <c r="G354" s="24"/>
      <c r="H354" s="25" t="s">
        <v>668</v>
      </c>
      <c r="I354" s="5">
        <v>1</v>
      </c>
      <c r="J354" s="5">
        <v>273.06793388429799</v>
      </c>
      <c r="K354" s="5">
        <f t="shared" si="83"/>
        <v>330.41220000000055</v>
      </c>
      <c r="L354" s="83">
        <f t="shared" si="77"/>
        <v>330.41220000000055</v>
      </c>
      <c r="M354" s="79"/>
      <c r="N354" s="79">
        <f t="shared" si="78"/>
        <v>313.89159000000052</v>
      </c>
      <c r="O354" s="58"/>
      <c r="P354" s="92"/>
      <c r="Q354" s="7">
        <v>477.87980701487697</v>
      </c>
      <c r="R354" s="75">
        <f t="shared" si="76"/>
        <v>578.23456648800118</v>
      </c>
      <c r="S354" s="51"/>
      <c r="T354" s="48"/>
      <c r="U354" s="55"/>
      <c r="V354" s="20"/>
      <c r="W354" s="20"/>
      <c r="X354" s="20"/>
      <c r="Y354" s="20"/>
    </row>
    <row r="355" spans="1:25" customFormat="1" ht="15.75" customHeight="1" x14ac:dyDescent="0.25">
      <c r="A355" s="3" t="s">
        <v>682</v>
      </c>
      <c r="B355" s="3" t="s">
        <v>683</v>
      </c>
      <c r="C355" s="4">
        <v>44018</v>
      </c>
      <c r="D355" s="3" t="s">
        <v>669</v>
      </c>
      <c r="E355" s="3" t="s">
        <v>670</v>
      </c>
      <c r="F355" s="3" t="s">
        <v>2816</v>
      </c>
      <c r="G355" s="24">
        <v>985</v>
      </c>
      <c r="H355" s="25" t="s">
        <v>671</v>
      </c>
      <c r="I355" s="5">
        <v>1</v>
      </c>
      <c r="J355" s="5">
        <v>654.49173553719004</v>
      </c>
      <c r="K355" s="5">
        <f t="shared" si="83"/>
        <v>791.93499999999995</v>
      </c>
      <c r="L355" s="83">
        <f t="shared" si="77"/>
        <v>791.93499999999995</v>
      </c>
      <c r="M355" s="79">
        <f>+L355*0.85</f>
        <v>673.14474999999993</v>
      </c>
      <c r="N355" s="79">
        <f>+M355*0.95</f>
        <v>639.48751249999987</v>
      </c>
      <c r="O355" s="58"/>
      <c r="P355" s="92">
        <f>+SUM(N355:N364)</f>
        <v>3645.1514819999979</v>
      </c>
      <c r="Q355" s="7">
        <v>1145.0202014875999</v>
      </c>
      <c r="R355" s="75">
        <f t="shared" si="76"/>
        <v>1385.4744437999959</v>
      </c>
      <c r="S355" s="51">
        <f>+SUM(R355:R364)</f>
        <v>7307.9834505239978</v>
      </c>
      <c r="T355" s="48">
        <v>7307.98</v>
      </c>
      <c r="U355" s="55">
        <f>+T355-P355</f>
        <v>3662.8285180000016</v>
      </c>
      <c r="V355" s="20"/>
      <c r="W355" s="20"/>
      <c r="X355" s="20"/>
      <c r="Y355" s="20"/>
    </row>
    <row r="356" spans="1:25" customFormat="1" ht="15.75" customHeight="1" x14ac:dyDescent="0.25">
      <c r="A356" s="3" t="s">
        <v>339</v>
      </c>
      <c r="B356" s="3" t="s">
        <v>340</v>
      </c>
      <c r="C356" s="4">
        <v>44018</v>
      </c>
      <c r="D356" s="3" t="s">
        <v>669</v>
      </c>
      <c r="E356" s="3" t="s">
        <v>670</v>
      </c>
      <c r="F356" s="3" t="s">
        <v>2816</v>
      </c>
      <c r="G356" s="24"/>
      <c r="H356" s="25" t="s">
        <v>671</v>
      </c>
      <c r="I356" s="5">
        <v>2</v>
      </c>
      <c r="J356" s="5">
        <v>86.653966942148799</v>
      </c>
      <c r="K356" s="5">
        <f t="shared" si="83"/>
        <v>104.85130000000004</v>
      </c>
      <c r="L356" s="83">
        <f t="shared" si="77"/>
        <v>209.70260000000007</v>
      </c>
      <c r="M356" s="79"/>
      <c r="N356" s="79">
        <f t="shared" si="78"/>
        <v>199.21747000000005</v>
      </c>
      <c r="O356" s="58"/>
      <c r="P356" s="92"/>
      <c r="Q356" s="7">
        <v>263.34140553718998</v>
      </c>
      <c r="R356" s="75">
        <f t="shared" si="76"/>
        <v>318.64310069999988</v>
      </c>
      <c r="S356" s="51"/>
      <c r="T356" s="48"/>
      <c r="U356" s="55"/>
      <c r="V356" s="20"/>
      <c r="W356" s="20"/>
      <c r="X356" s="20"/>
      <c r="Y356" s="20"/>
    </row>
    <row r="357" spans="1:25" customFormat="1" ht="15.75" customHeight="1" x14ac:dyDescent="0.25">
      <c r="A357" s="3" t="s">
        <v>672</v>
      </c>
      <c r="B357" s="3" t="s">
        <v>673</v>
      </c>
      <c r="C357" s="4">
        <v>44018</v>
      </c>
      <c r="D357" s="3" t="s">
        <v>669</v>
      </c>
      <c r="E357" s="3" t="s">
        <v>670</v>
      </c>
      <c r="F357" s="3" t="s">
        <v>2816</v>
      </c>
      <c r="G357" s="24"/>
      <c r="H357" s="25" t="s">
        <v>671</v>
      </c>
      <c r="I357" s="5">
        <v>1</v>
      </c>
      <c r="J357" s="5">
        <v>107.182892561983</v>
      </c>
      <c r="K357" s="5">
        <f t="shared" si="83"/>
        <v>129.69129999999942</v>
      </c>
      <c r="L357" s="83">
        <f t="shared" si="77"/>
        <v>129.69129999999942</v>
      </c>
      <c r="M357" s="79"/>
      <c r="N357" s="79">
        <f t="shared" si="78"/>
        <v>123.20673499999944</v>
      </c>
      <c r="O357" s="58"/>
      <c r="P357" s="92"/>
      <c r="Q357" s="7">
        <v>179.092967010743</v>
      </c>
      <c r="R357" s="75">
        <f t="shared" si="76"/>
        <v>216.70249008299902</v>
      </c>
      <c r="S357" s="51"/>
      <c r="T357" s="48"/>
      <c r="U357" s="55"/>
      <c r="V357" s="20"/>
      <c r="W357" s="20"/>
      <c r="X357" s="20"/>
      <c r="Y357" s="20"/>
    </row>
    <row r="358" spans="1:25" customFormat="1" ht="15.75" customHeight="1" x14ac:dyDescent="0.25">
      <c r="A358" s="3" t="s">
        <v>452</v>
      </c>
      <c r="B358" s="3" t="s">
        <v>453</v>
      </c>
      <c r="C358" s="4">
        <v>44018</v>
      </c>
      <c r="D358" s="3" t="s">
        <v>669</v>
      </c>
      <c r="E358" s="3" t="s">
        <v>670</v>
      </c>
      <c r="F358" s="3" t="s">
        <v>2816</v>
      </c>
      <c r="G358" s="24"/>
      <c r="H358" s="25" t="s">
        <v>671</v>
      </c>
      <c r="I358" s="5">
        <v>1</v>
      </c>
      <c r="J358" s="5">
        <v>100.346611570248</v>
      </c>
      <c r="K358" s="5">
        <f t="shared" si="83"/>
        <v>121.41940000000008</v>
      </c>
      <c r="L358" s="83">
        <f t="shared" si="77"/>
        <v>121.41940000000008</v>
      </c>
      <c r="M358" s="79"/>
      <c r="N358" s="79">
        <f t="shared" si="78"/>
        <v>115.34843000000008</v>
      </c>
      <c r="O358" s="58"/>
      <c r="P358" s="92"/>
      <c r="Q358" s="7">
        <v>152.883080057851</v>
      </c>
      <c r="R358" s="75">
        <f t="shared" si="76"/>
        <v>184.9885268699997</v>
      </c>
      <c r="S358" s="51"/>
      <c r="T358" s="48"/>
      <c r="U358" s="55"/>
      <c r="V358" s="20"/>
      <c r="W358" s="20"/>
      <c r="X358" s="20"/>
      <c r="Y358" s="20"/>
    </row>
    <row r="359" spans="1:25" customFormat="1" ht="15.75" customHeight="1" x14ac:dyDescent="0.25">
      <c r="A359" s="3" t="s">
        <v>674</v>
      </c>
      <c r="B359" s="3" t="s">
        <v>675</v>
      </c>
      <c r="C359" s="4">
        <v>44018</v>
      </c>
      <c r="D359" s="3" t="s">
        <v>669</v>
      </c>
      <c r="E359" s="3" t="s">
        <v>670</v>
      </c>
      <c r="F359" s="3" t="s">
        <v>2816</v>
      </c>
      <c r="G359" s="24"/>
      <c r="H359" s="25" t="s">
        <v>671</v>
      </c>
      <c r="I359" s="5">
        <v>1</v>
      </c>
      <c r="J359" s="5">
        <v>403.70272727272697</v>
      </c>
      <c r="K359" s="5">
        <f t="shared" si="83"/>
        <v>488.4802999999996</v>
      </c>
      <c r="L359" s="83">
        <f t="shared" si="77"/>
        <v>488.4802999999996</v>
      </c>
      <c r="M359" s="79"/>
      <c r="N359" s="79">
        <f t="shared" si="78"/>
        <v>464.0562849999996</v>
      </c>
      <c r="O359" s="58"/>
      <c r="P359" s="92"/>
      <c r="Q359" s="7">
        <v>706.26581028181795</v>
      </c>
      <c r="R359" s="75">
        <f t="shared" si="76"/>
        <v>854.58163044099967</v>
      </c>
      <c r="S359" s="51"/>
      <c r="T359" s="48"/>
      <c r="U359" s="55"/>
      <c r="V359" s="20"/>
      <c r="W359" s="20"/>
      <c r="X359" s="20"/>
      <c r="Y359" s="20"/>
    </row>
    <row r="360" spans="1:25" customFormat="1" ht="15.75" customHeight="1" x14ac:dyDescent="0.25">
      <c r="A360" s="3" t="s">
        <v>676</v>
      </c>
      <c r="B360" s="3" t="s">
        <v>677</v>
      </c>
      <c r="C360" s="4">
        <v>44018</v>
      </c>
      <c r="D360" s="3" t="s">
        <v>669</v>
      </c>
      <c r="E360" s="3" t="s">
        <v>670</v>
      </c>
      <c r="F360" s="3" t="s">
        <v>2816</v>
      </c>
      <c r="G360" s="24"/>
      <c r="H360" s="25" t="s">
        <v>671</v>
      </c>
      <c r="I360" s="5">
        <v>1</v>
      </c>
      <c r="J360" s="5">
        <v>529.99</v>
      </c>
      <c r="K360" s="5">
        <f t="shared" si="83"/>
        <v>641.28790000000004</v>
      </c>
      <c r="L360" s="83">
        <f t="shared" si="77"/>
        <v>641.28790000000004</v>
      </c>
      <c r="M360" s="79"/>
      <c r="N360" s="79">
        <f t="shared" si="78"/>
        <v>609.22350500000005</v>
      </c>
      <c r="O360" s="58"/>
      <c r="P360" s="92"/>
      <c r="Q360" s="7">
        <v>1033.6235973</v>
      </c>
      <c r="R360" s="75">
        <f t="shared" si="76"/>
        <v>1250.6845527329999</v>
      </c>
      <c r="S360" s="51"/>
      <c r="T360" s="48"/>
      <c r="U360" s="55"/>
      <c r="V360" s="20"/>
      <c r="W360" s="20"/>
      <c r="X360" s="20"/>
      <c r="Y360" s="20"/>
    </row>
    <row r="361" spans="1:25" customFormat="1" ht="15.75" customHeight="1" x14ac:dyDescent="0.25">
      <c r="A361" s="3" t="s">
        <v>353</v>
      </c>
      <c r="B361" s="3" t="s">
        <v>354</v>
      </c>
      <c r="C361" s="4">
        <v>44018</v>
      </c>
      <c r="D361" s="3" t="s">
        <v>669</v>
      </c>
      <c r="E361" s="3" t="s">
        <v>670</v>
      </c>
      <c r="F361" s="3" t="s">
        <v>2816</v>
      </c>
      <c r="G361" s="24"/>
      <c r="H361" s="25" t="s">
        <v>671</v>
      </c>
      <c r="I361" s="5">
        <v>1</v>
      </c>
      <c r="J361" s="5">
        <v>187.72842975206601</v>
      </c>
      <c r="K361" s="5">
        <f t="shared" si="83"/>
        <v>227.15139999999985</v>
      </c>
      <c r="L361" s="83">
        <f t="shared" si="77"/>
        <v>227.15139999999985</v>
      </c>
      <c r="M361" s="79">
        <f>+L361*0.85</f>
        <v>193.07868999999988</v>
      </c>
      <c r="N361" s="79">
        <f t="shared" ref="N361:N363" si="87">+M361*0.95</f>
        <v>183.42475549999989</v>
      </c>
      <c r="O361" s="58"/>
      <c r="P361" s="92"/>
      <c r="Q361" s="7">
        <v>328.92836819008198</v>
      </c>
      <c r="R361" s="75">
        <f t="shared" si="76"/>
        <v>398.00332550999917</v>
      </c>
      <c r="S361" s="51"/>
      <c r="T361" s="48"/>
      <c r="U361" s="55"/>
      <c r="V361" s="20"/>
      <c r="W361" s="20"/>
      <c r="X361" s="20"/>
      <c r="Y361" s="20"/>
    </row>
    <row r="362" spans="1:25" customFormat="1" ht="15.75" customHeight="1" x14ac:dyDescent="0.25">
      <c r="A362" s="3" t="s">
        <v>678</v>
      </c>
      <c r="B362" s="3" t="s">
        <v>679</v>
      </c>
      <c r="C362" s="4">
        <v>44018</v>
      </c>
      <c r="D362" s="3" t="s">
        <v>669</v>
      </c>
      <c r="E362" s="3" t="s">
        <v>670</v>
      </c>
      <c r="F362" s="3" t="s">
        <v>2816</v>
      </c>
      <c r="G362" s="24"/>
      <c r="H362" s="25" t="s">
        <v>671</v>
      </c>
      <c r="I362" s="5">
        <v>1</v>
      </c>
      <c r="J362" s="5">
        <v>88.015371900826494</v>
      </c>
      <c r="K362" s="5">
        <f t="shared" si="83"/>
        <v>106.49860000000005</v>
      </c>
      <c r="L362" s="83">
        <f t="shared" si="77"/>
        <v>106.49860000000005</v>
      </c>
      <c r="M362" s="79">
        <f>+L362*0.85</f>
        <v>90.52381000000004</v>
      </c>
      <c r="N362" s="79">
        <f t="shared" si="87"/>
        <v>85.997619500000027</v>
      </c>
      <c r="O362" s="58"/>
      <c r="P362" s="92"/>
      <c r="Q362" s="7">
        <v>153.634352267769</v>
      </c>
      <c r="R362" s="75">
        <f t="shared" si="76"/>
        <v>185.8975662440005</v>
      </c>
      <c r="S362" s="51"/>
      <c r="T362" s="48"/>
      <c r="U362" s="55"/>
      <c r="V362" s="20"/>
      <c r="W362" s="20"/>
      <c r="X362" s="20"/>
      <c r="Y362" s="20"/>
    </row>
    <row r="363" spans="1:25" customFormat="1" ht="15.75" customHeight="1" x14ac:dyDescent="0.25">
      <c r="A363" s="3" t="s">
        <v>79</v>
      </c>
      <c r="B363" s="3" t="s">
        <v>80</v>
      </c>
      <c r="C363" s="4">
        <v>44018</v>
      </c>
      <c r="D363" s="3" t="s">
        <v>669</v>
      </c>
      <c r="E363" s="3" t="s">
        <v>670</v>
      </c>
      <c r="F363" s="3" t="s">
        <v>2816</v>
      </c>
      <c r="G363" s="24"/>
      <c r="H363" s="25" t="s">
        <v>671</v>
      </c>
      <c r="I363" s="5">
        <v>1</v>
      </c>
      <c r="J363" s="5">
        <v>806.82363636363596</v>
      </c>
      <c r="K363" s="5">
        <f t="shared" si="83"/>
        <v>976.25659999999948</v>
      </c>
      <c r="L363" s="83">
        <f t="shared" si="77"/>
        <v>976.25659999999948</v>
      </c>
      <c r="M363" s="79">
        <f>+L363*0.85</f>
        <v>829.81810999999959</v>
      </c>
      <c r="N363" s="79">
        <f t="shared" si="87"/>
        <v>788.32720449999954</v>
      </c>
      <c r="O363" s="58"/>
      <c r="P363" s="92"/>
      <c r="Q363" s="7">
        <v>1411.57022476364</v>
      </c>
      <c r="R363" s="75">
        <f t="shared" si="76"/>
        <v>1707.9999719640043</v>
      </c>
      <c r="S363" s="51"/>
      <c r="T363" s="48"/>
      <c r="U363" s="55"/>
      <c r="V363" s="20"/>
      <c r="W363" s="20"/>
      <c r="X363" s="20"/>
      <c r="Y363" s="20"/>
    </row>
    <row r="364" spans="1:25" customFormat="1" ht="15.75" customHeight="1" x14ac:dyDescent="0.25">
      <c r="A364" s="3" t="s">
        <v>680</v>
      </c>
      <c r="B364" s="3" t="s">
        <v>681</v>
      </c>
      <c r="C364" s="4">
        <v>44018</v>
      </c>
      <c r="D364" s="3" t="s">
        <v>669</v>
      </c>
      <c r="E364" s="3" t="s">
        <v>670</v>
      </c>
      <c r="F364" s="3" t="s">
        <v>2816</v>
      </c>
      <c r="G364" s="24"/>
      <c r="H364" s="25" t="s">
        <v>671</v>
      </c>
      <c r="I364" s="5">
        <v>1</v>
      </c>
      <c r="J364" s="5">
        <v>380.04520661156999</v>
      </c>
      <c r="K364" s="5">
        <f t="shared" si="83"/>
        <v>459.8546999999997</v>
      </c>
      <c r="L364" s="83">
        <f t="shared" si="77"/>
        <v>459.8546999999997</v>
      </c>
      <c r="M364" s="79"/>
      <c r="N364" s="79">
        <f t="shared" si="78"/>
        <v>436.86196499999971</v>
      </c>
      <c r="O364" s="58"/>
      <c r="P364" s="92"/>
      <c r="Q364" s="7">
        <v>665.29573733801601</v>
      </c>
      <c r="R364" s="75">
        <f t="shared" si="76"/>
        <v>805.00784217899934</v>
      </c>
      <c r="S364" s="51"/>
      <c r="T364" s="48"/>
      <c r="U364" s="55"/>
      <c r="V364" s="20"/>
      <c r="W364" s="20"/>
      <c r="X364" s="20"/>
      <c r="Y364" s="20"/>
    </row>
    <row r="365" spans="1:25" customFormat="1" ht="15.75" customHeight="1" x14ac:dyDescent="0.25">
      <c r="A365" s="3" t="s">
        <v>149</v>
      </c>
      <c r="B365" s="3" t="s">
        <v>150</v>
      </c>
      <c r="C365" s="4">
        <v>44018</v>
      </c>
      <c r="D365" s="3" t="s">
        <v>684</v>
      </c>
      <c r="E365" s="3" t="s">
        <v>685</v>
      </c>
      <c r="F365" s="3" t="s">
        <v>2817</v>
      </c>
      <c r="G365" s="24">
        <v>987</v>
      </c>
      <c r="H365" s="25" t="s">
        <v>686</v>
      </c>
      <c r="I365" s="5">
        <v>2</v>
      </c>
      <c r="J365" s="5">
        <v>176.041818181818</v>
      </c>
      <c r="K365" s="5">
        <f t="shared" si="83"/>
        <v>213.01059999999978</v>
      </c>
      <c r="L365" s="83">
        <f t="shared" si="77"/>
        <v>426.02119999999957</v>
      </c>
      <c r="M365" s="79">
        <f>+L365*0.85</f>
        <v>362.1180199999996</v>
      </c>
      <c r="N365" s="79">
        <f>+M365*0.95</f>
        <v>344.01211899999959</v>
      </c>
      <c r="O365" s="58"/>
      <c r="P365" s="92">
        <f>+N365+N366+N367</f>
        <v>1030.537632249999</v>
      </c>
      <c r="Q365" s="7">
        <v>552.20093359999896</v>
      </c>
      <c r="R365" s="75">
        <f t="shared" si="76"/>
        <v>668.16312965599877</v>
      </c>
      <c r="S365" s="51">
        <f>+R365+R366+R367</f>
        <v>1899.0061100119976</v>
      </c>
      <c r="T365" s="48">
        <v>1899</v>
      </c>
      <c r="U365" s="55">
        <f>+T365-P365</f>
        <v>868.46236775000102</v>
      </c>
      <c r="V365" s="20"/>
      <c r="W365" s="20"/>
      <c r="X365" s="20"/>
      <c r="Y365" s="20"/>
    </row>
    <row r="366" spans="1:25" customFormat="1" ht="15.75" customHeight="1" x14ac:dyDescent="0.25">
      <c r="A366" s="3" t="s">
        <v>298</v>
      </c>
      <c r="B366" s="3" t="s">
        <v>299</v>
      </c>
      <c r="C366" s="4">
        <v>44018</v>
      </c>
      <c r="D366" s="3" t="s">
        <v>684</v>
      </c>
      <c r="E366" s="3" t="s">
        <v>685</v>
      </c>
      <c r="F366" s="3" t="s">
        <v>2817</v>
      </c>
      <c r="G366" s="24"/>
      <c r="H366" s="25" t="s">
        <v>686</v>
      </c>
      <c r="I366" s="5">
        <v>1</v>
      </c>
      <c r="J366" s="5">
        <v>306.28190082644602</v>
      </c>
      <c r="K366" s="5">
        <f t="shared" si="83"/>
        <v>370.60109999999969</v>
      </c>
      <c r="L366" s="83">
        <f t="shared" si="77"/>
        <v>370.60109999999969</v>
      </c>
      <c r="M366" s="79"/>
      <c r="N366" s="79">
        <f t="shared" si="78"/>
        <v>352.07104499999969</v>
      </c>
      <c r="O366" s="58"/>
      <c r="P366" s="92"/>
      <c r="Q366" s="7">
        <v>480.36640761818097</v>
      </c>
      <c r="R366" s="75">
        <f t="shared" si="76"/>
        <v>581.24335321799902</v>
      </c>
      <c r="S366" s="51"/>
      <c r="T366" s="48"/>
      <c r="U366" s="55"/>
      <c r="V366" s="20"/>
      <c r="W366" s="20"/>
      <c r="X366" s="20"/>
      <c r="Y366" s="20"/>
    </row>
    <row r="367" spans="1:25" customFormat="1" ht="15.75" customHeight="1" x14ac:dyDescent="0.25">
      <c r="A367" s="3" t="s">
        <v>27</v>
      </c>
      <c r="B367" s="3" t="s">
        <v>28</v>
      </c>
      <c r="C367" s="4">
        <v>44018</v>
      </c>
      <c r="D367" s="3" t="s">
        <v>684</v>
      </c>
      <c r="E367" s="3" t="s">
        <v>685</v>
      </c>
      <c r="F367" s="3" t="s">
        <v>2817</v>
      </c>
      <c r="G367" s="24"/>
      <c r="H367" s="25" t="s">
        <v>686</v>
      </c>
      <c r="I367" s="5">
        <v>1</v>
      </c>
      <c r="J367" s="5">
        <v>342.30173553718998</v>
      </c>
      <c r="K367" s="5">
        <f t="shared" si="83"/>
        <v>414.18509999999986</v>
      </c>
      <c r="L367" s="83">
        <f t="shared" si="77"/>
        <v>414.18509999999986</v>
      </c>
      <c r="M367" s="79">
        <f t="shared" ref="M367:M368" si="88">+L367*0.85</f>
        <v>352.05733499999985</v>
      </c>
      <c r="N367" s="79">
        <f t="shared" ref="N367:N368" si="89">+M367*0.95</f>
        <v>334.45446824999982</v>
      </c>
      <c r="O367" s="58"/>
      <c r="P367" s="92"/>
      <c r="Q367" s="7">
        <v>536.85919598181795</v>
      </c>
      <c r="R367" s="75">
        <f t="shared" si="76"/>
        <v>649.59962713799973</v>
      </c>
      <c r="S367" s="51"/>
      <c r="T367" s="48"/>
      <c r="U367" s="55"/>
      <c r="V367" s="20"/>
      <c r="W367" s="20"/>
      <c r="X367" s="20"/>
      <c r="Y367" s="20"/>
    </row>
    <row r="368" spans="1:25" customFormat="1" ht="15.75" customHeight="1" x14ac:dyDescent="0.25">
      <c r="A368" s="3" t="s">
        <v>149</v>
      </c>
      <c r="B368" s="3" t="s">
        <v>150</v>
      </c>
      <c r="C368" s="4">
        <v>44018</v>
      </c>
      <c r="D368" s="3" t="s">
        <v>687</v>
      </c>
      <c r="E368" s="3" t="s">
        <v>688</v>
      </c>
      <c r="F368" s="3" t="s">
        <v>2818</v>
      </c>
      <c r="G368" s="24">
        <v>988</v>
      </c>
      <c r="H368" s="25" t="s">
        <v>689</v>
      </c>
      <c r="I368" s="5">
        <v>2</v>
      </c>
      <c r="J368" s="5">
        <v>176.041818181818</v>
      </c>
      <c r="K368" s="5">
        <f t="shared" si="83"/>
        <v>213.01059999999978</v>
      </c>
      <c r="L368" s="83">
        <f t="shared" si="77"/>
        <v>426.02119999999957</v>
      </c>
      <c r="M368" s="79">
        <f t="shared" si="88"/>
        <v>362.1180199999996</v>
      </c>
      <c r="N368" s="79">
        <f t="shared" si="89"/>
        <v>344.01211899999959</v>
      </c>
      <c r="O368" s="58"/>
      <c r="P368" s="92">
        <f>+N368+N369+N370</f>
        <v>1030.537632249999</v>
      </c>
      <c r="Q368" s="7">
        <v>552.20093359999896</v>
      </c>
      <c r="R368" s="75">
        <f t="shared" si="76"/>
        <v>668.16312965599877</v>
      </c>
      <c r="S368" s="51">
        <f>+R368+R369+R370</f>
        <v>1899.0061100119976</v>
      </c>
      <c r="T368" s="48">
        <v>1899</v>
      </c>
      <c r="U368" s="55">
        <f>+T368-P368</f>
        <v>868.46236775000102</v>
      </c>
      <c r="V368" s="20"/>
      <c r="W368" s="20"/>
      <c r="X368" s="20"/>
      <c r="Y368" s="20"/>
    </row>
    <row r="369" spans="1:25" customFormat="1" ht="15.75" customHeight="1" x14ac:dyDescent="0.25">
      <c r="A369" s="3" t="s">
        <v>298</v>
      </c>
      <c r="B369" s="3" t="s">
        <v>299</v>
      </c>
      <c r="C369" s="4">
        <v>44018</v>
      </c>
      <c r="D369" s="3" t="s">
        <v>687</v>
      </c>
      <c r="E369" s="3" t="s">
        <v>688</v>
      </c>
      <c r="F369" s="3" t="s">
        <v>2818</v>
      </c>
      <c r="G369" s="24"/>
      <c r="H369" s="25" t="s">
        <v>689</v>
      </c>
      <c r="I369" s="5">
        <v>1</v>
      </c>
      <c r="J369" s="5">
        <v>306.28190082644602</v>
      </c>
      <c r="K369" s="5">
        <f t="shared" ref="K369:K398" si="90">+J369*1.21</f>
        <v>370.60109999999969</v>
      </c>
      <c r="L369" s="83">
        <f t="shared" si="77"/>
        <v>370.60109999999969</v>
      </c>
      <c r="M369" s="79"/>
      <c r="N369" s="79">
        <f t="shared" si="78"/>
        <v>352.07104499999969</v>
      </c>
      <c r="O369" s="58"/>
      <c r="P369" s="92"/>
      <c r="Q369" s="7">
        <v>480.36640761818097</v>
      </c>
      <c r="R369" s="75">
        <f t="shared" si="76"/>
        <v>581.24335321799902</v>
      </c>
      <c r="S369" s="51"/>
      <c r="T369" s="48"/>
      <c r="U369" s="55"/>
      <c r="V369" s="20"/>
      <c r="W369" s="20"/>
      <c r="X369" s="20"/>
      <c r="Y369" s="20"/>
    </row>
    <row r="370" spans="1:25" customFormat="1" ht="15.75" customHeight="1" x14ac:dyDescent="0.25">
      <c r="A370" s="3" t="s">
        <v>27</v>
      </c>
      <c r="B370" s="3" t="s">
        <v>28</v>
      </c>
      <c r="C370" s="4">
        <v>44018</v>
      </c>
      <c r="D370" s="3" t="s">
        <v>687</v>
      </c>
      <c r="E370" s="3" t="s">
        <v>688</v>
      </c>
      <c r="F370" s="3" t="s">
        <v>2818</v>
      </c>
      <c r="G370" s="24"/>
      <c r="H370" s="25" t="s">
        <v>689</v>
      </c>
      <c r="I370" s="5">
        <v>1</v>
      </c>
      <c r="J370" s="5">
        <v>342.30173553718998</v>
      </c>
      <c r="K370" s="5">
        <f t="shared" si="90"/>
        <v>414.18509999999986</v>
      </c>
      <c r="L370" s="83">
        <f t="shared" si="77"/>
        <v>414.18509999999986</v>
      </c>
      <c r="M370" s="79">
        <f>+L370*0.85</f>
        <v>352.05733499999985</v>
      </c>
      <c r="N370" s="79">
        <f>+M370*0.95</f>
        <v>334.45446824999982</v>
      </c>
      <c r="O370" s="58"/>
      <c r="P370" s="92"/>
      <c r="Q370" s="7">
        <v>536.85919598181795</v>
      </c>
      <c r="R370" s="75">
        <f t="shared" si="76"/>
        <v>649.59962713799973</v>
      </c>
      <c r="S370" s="51"/>
      <c r="T370" s="48"/>
      <c r="U370" s="55"/>
      <c r="V370" s="20"/>
      <c r="W370" s="20"/>
      <c r="X370" s="20"/>
      <c r="Y370" s="20"/>
    </row>
    <row r="371" spans="1:25" customFormat="1" ht="15.75" customHeight="1" x14ac:dyDescent="0.25">
      <c r="A371" s="3" t="s">
        <v>606</v>
      </c>
      <c r="B371" s="3" t="s">
        <v>607</v>
      </c>
      <c r="C371" s="4">
        <v>44018</v>
      </c>
      <c r="D371" s="3" t="s">
        <v>690</v>
      </c>
      <c r="E371" s="3" t="s">
        <v>691</v>
      </c>
      <c r="F371" s="3" t="s">
        <v>2804</v>
      </c>
      <c r="G371" s="24">
        <v>989</v>
      </c>
      <c r="H371" s="25" t="s">
        <v>692</v>
      </c>
      <c r="I371" s="5">
        <v>1</v>
      </c>
      <c r="J371" s="5">
        <v>624.10363636363604</v>
      </c>
      <c r="K371" s="5">
        <f t="shared" si="90"/>
        <v>755.16539999999964</v>
      </c>
      <c r="L371" s="83">
        <f t="shared" si="77"/>
        <v>755.16539999999964</v>
      </c>
      <c r="M371" s="79"/>
      <c r="N371" s="79">
        <f t="shared" si="78"/>
        <v>717.4071299999996</v>
      </c>
      <c r="O371" s="58"/>
      <c r="P371" s="92">
        <f>+N371+N372</f>
        <v>995.42405049999957</v>
      </c>
      <c r="Q371" s="7">
        <v>1092.55582581818</v>
      </c>
      <c r="R371" s="75">
        <f t="shared" si="76"/>
        <v>1321.9925492399977</v>
      </c>
      <c r="S371" s="51">
        <f>+R371+R372</f>
        <v>1921.9912092799982</v>
      </c>
      <c r="T371" s="48">
        <v>1922</v>
      </c>
      <c r="U371" s="55">
        <f>+T371-P371</f>
        <v>926.57594950000043</v>
      </c>
      <c r="V371" s="20"/>
      <c r="W371" s="20"/>
      <c r="X371" s="20"/>
      <c r="Y371" s="20"/>
    </row>
    <row r="372" spans="1:25" customFormat="1" ht="15.75" customHeight="1" x14ac:dyDescent="0.25">
      <c r="A372" s="3" t="s">
        <v>506</v>
      </c>
      <c r="B372" s="3" t="s">
        <v>507</v>
      </c>
      <c r="C372" s="4">
        <v>44018</v>
      </c>
      <c r="D372" s="3" t="s">
        <v>690</v>
      </c>
      <c r="E372" s="3" t="s">
        <v>691</v>
      </c>
      <c r="F372" s="3" t="s">
        <v>2804</v>
      </c>
      <c r="G372" s="24"/>
      <c r="H372" s="25" t="s">
        <v>692</v>
      </c>
      <c r="I372" s="5">
        <v>1</v>
      </c>
      <c r="J372" s="5">
        <v>284.54000000000002</v>
      </c>
      <c r="K372" s="5">
        <f t="shared" si="90"/>
        <v>344.29340000000002</v>
      </c>
      <c r="L372" s="83">
        <f t="shared" si="77"/>
        <v>344.29340000000002</v>
      </c>
      <c r="M372" s="79">
        <f t="shared" ref="M372:M373" si="91">+L372*0.85</f>
        <v>292.64938999999998</v>
      </c>
      <c r="N372" s="79">
        <f t="shared" ref="N372:N373" si="92">+M372*0.95</f>
        <v>278.01692049999997</v>
      </c>
      <c r="O372" s="58"/>
      <c r="P372" s="92"/>
      <c r="Q372" s="7">
        <v>495.86666119008299</v>
      </c>
      <c r="R372" s="75">
        <f t="shared" si="76"/>
        <v>599.99866004000046</v>
      </c>
      <c r="S372" s="51"/>
      <c r="T372" s="48"/>
      <c r="U372" s="55"/>
      <c r="V372" s="20"/>
      <c r="W372" s="20"/>
      <c r="X372" s="20"/>
      <c r="Y372" s="20"/>
    </row>
    <row r="373" spans="1:25" customFormat="1" ht="15.75" customHeight="1" x14ac:dyDescent="0.25">
      <c r="A373" s="3" t="s">
        <v>149</v>
      </c>
      <c r="B373" s="3" t="s">
        <v>150</v>
      </c>
      <c r="C373" s="4">
        <v>44018</v>
      </c>
      <c r="D373" s="3" t="s">
        <v>693</v>
      </c>
      <c r="E373" s="3" t="s">
        <v>694</v>
      </c>
      <c r="F373" s="3" t="s">
        <v>2819</v>
      </c>
      <c r="G373" s="24">
        <v>990</v>
      </c>
      <c r="H373" s="25" t="s">
        <v>695</v>
      </c>
      <c r="I373" s="5">
        <v>2</v>
      </c>
      <c r="J373" s="5">
        <v>176.041818181818</v>
      </c>
      <c r="K373" s="5">
        <f t="shared" si="90"/>
        <v>213.01059999999978</v>
      </c>
      <c r="L373" s="83">
        <f t="shared" si="77"/>
        <v>426.02119999999957</v>
      </c>
      <c r="M373" s="79">
        <f t="shared" si="91"/>
        <v>362.1180199999996</v>
      </c>
      <c r="N373" s="79">
        <f t="shared" si="92"/>
        <v>344.01211899999959</v>
      </c>
      <c r="O373" s="58"/>
      <c r="P373" s="92">
        <f>+N373+N374+N375</f>
        <v>1030.537632249999</v>
      </c>
      <c r="Q373" s="7">
        <v>552.20093359999896</v>
      </c>
      <c r="R373" s="75">
        <f t="shared" si="76"/>
        <v>668.16312965599877</v>
      </c>
      <c r="S373" s="51">
        <f>+R373+R374+R375</f>
        <v>1899.0061100119976</v>
      </c>
      <c r="T373" s="48">
        <v>1899</v>
      </c>
      <c r="U373" s="55">
        <f>+T373-P373</f>
        <v>868.46236775000102</v>
      </c>
      <c r="V373" s="20"/>
      <c r="W373" s="20"/>
      <c r="X373" s="20"/>
      <c r="Y373" s="20"/>
    </row>
    <row r="374" spans="1:25" customFormat="1" ht="15.75" customHeight="1" x14ac:dyDescent="0.25">
      <c r="A374" s="3" t="s">
        <v>298</v>
      </c>
      <c r="B374" s="3" t="s">
        <v>299</v>
      </c>
      <c r="C374" s="4">
        <v>44018</v>
      </c>
      <c r="D374" s="3" t="s">
        <v>693</v>
      </c>
      <c r="E374" s="3" t="s">
        <v>694</v>
      </c>
      <c r="F374" s="3" t="s">
        <v>2819</v>
      </c>
      <c r="G374" s="24"/>
      <c r="H374" s="25" t="s">
        <v>695</v>
      </c>
      <c r="I374" s="5">
        <v>1</v>
      </c>
      <c r="J374" s="5">
        <v>306.28190082644602</v>
      </c>
      <c r="K374" s="5">
        <f t="shared" si="90"/>
        <v>370.60109999999969</v>
      </c>
      <c r="L374" s="83">
        <f t="shared" si="77"/>
        <v>370.60109999999969</v>
      </c>
      <c r="M374" s="79"/>
      <c r="N374" s="79">
        <f t="shared" si="78"/>
        <v>352.07104499999969</v>
      </c>
      <c r="O374" s="58"/>
      <c r="P374" s="92"/>
      <c r="Q374" s="7">
        <v>480.36640761818097</v>
      </c>
      <c r="R374" s="75">
        <f t="shared" si="76"/>
        <v>581.24335321799902</v>
      </c>
      <c r="S374" s="51"/>
      <c r="T374" s="48"/>
      <c r="U374" s="55"/>
      <c r="V374" s="20"/>
      <c r="W374" s="20"/>
      <c r="X374" s="20"/>
      <c r="Y374" s="20"/>
    </row>
    <row r="375" spans="1:25" customFormat="1" ht="15.75" customHeight="1" x14ac:dyDescent="0.25">
      <c r="A375" s="3" t="s">
        <v>27</v>
      </c>
      <c r="B375" s="3" t="s">
        <v>28</v>
      </c>
      <c r="C375" s="4">
        <v>44018</v>
      </c>
      <c r="D375" s="3" t="s">
        <v>693</v>
      </c>
      <c r="E375" s="3" t="s">
        <v>694</v>
      </c>
      <c r="F375" s="3" t="s">
        <v>2819</v>
      </c>
      <c r="G375" s="24"/>
      <c r="H375" s="25" t="s">
        <v>695</v>
      </c>
      <c r="I375" s="5">
        <v>1</v>
      </c>
      <c r="J375" s="5">
        <v>342.30173553718998</v>
      </c>
      <c r="K375" s="5">
        <f t="shared" si="90"/>
        <v>414.18509999999986</v>
      </c>
      <c r="L375" s="83">
        <f t="shared" si="77"/>
        <v>414.18509999999986</v>
      </c>
      <c r="M375" s="79">
        <f t="shared" ref="M375:M378" si="93">+L375*0.85</f>
        <v>352.05733499999985</v>
      </c>
      <c r="N375" s="79">
        <f t="shared" ref="N375:N378" si="94">+M375*0.95</f>
        <v>334.45446824999982</v>
      </c>
      <c r="O375" s="58"/>
      <c r="P375" s="92"/>
      <c r="Q375" s="7">
        <v>536.85919598181795</v>
      </c>
      <c r="R375" s="75">
        <f t="shared" si="76"/>
        <v>649.59962713799973</v>
      </c>
      <c r="S375" s="51"/>
      <c r="T375" s="48"/>
      <c r="U375" s="55"/>
      <c r="V375" s="20"/>
      <c r="W375" s="20"/>
      <c r="X375" s="20"/>
      <c r="Y375" s="20"/>
    </row>
    <row r="376" spans="1:25" customFormat="1" ht="15.75" customHeight="1" x14ac:dyDescent="0.25">
      <c r="A376" s="3" t="s">
        <v>701</v>
      </c>
      <c r="B376" s="3" t="s">
        <v>702</v>
      </c>
      <c r="C376" s="4">
        <v>44018</v>
      </c>
      <c r="D376" s="3" t="s">
        <v>696</v>
      </c>
      <c r="E376" s="3" t="s">
        <v>697</v>
      </c>
      <c r="F376" s="3" t="s">
        <v>2821</v>
      </c>
      <c r="G376" s="24">
        <v>993</v>
      </c>
      <c r="H376" s="25" t="s">
        <v>698</v>
      </c>
      <c r="I376" s="5">
        <v>1</v>
      </c>
      <c r="J376" s="5">
        <v>291.57652892561998</v>
      </c>
      <c r="K376" s="5">
        <f t="shared" si="90"/>
        <v>352.80760000000015</v>
      </c>
      <c r="L376" s="83">
        <f t="shared" si="77"/>
        <v>352.80760000000015</v>
      </c>
      <c r="M376" s="79">
        <f t="shared" si="93"/>
        <v>299.88646000000011</v>
      </c>
      <c r="N376" s="79">
        <f t="shared" si="94"/>
        <v>284.8921370000001</v>
      </c>
      <c r="O376" s="58"/>
      <c r="P376" s="92">
        <f>+N376+N377+N378</f>
        <v>852.76344349999977</v>
      </c>
      <c r="Q376" s="7">
        <v>510.74002689256201</v>
      </c>
      <c r="R376" s="75">
        <f t="shared" si="76"/>
        <v>617.99543254000002</v>
      </c>
      <c r="S376" s="51">
        <f>+R376+R377+R378</f>
        <v>1828.9770817539993</v>
      </c>
      <c r="T376" s="48">
        <v>1828.97</v>
      </c>
      <c r="U376" s="55">
        <f>+T376-P376</f>
        <v>976.20655650000026</v>
      </c>
      <c r="V376" s="20"/>
      <c r="W376" s="20"/>
      <c r="X376" s="20"/>
      <c r="Y376" s="20"/>
    </row>
    <row r="377" spans="1:25" customFormat="1" ht="15.75" customHeight="1" x14ac:dyDescent="0.25">
      <c r="A377" s="3" t="s">
        <v>145</v>
      </c>
      <c r="B377" s="3" t="s">
        <v>146</v>
      </c>
      <c r="C377" s="4">
        <v>44018</v>
      </c>
      <c r="D377" s="3" t="s">
        <v>696</v>
      </c>
      <c r="E377" s="3" t="s">
        <v>697</v>
      </c>
      <c r="F377" s="3" t="s">
        <v>2821</v>
      </c>
      <c r="G377" s="24"/>
      <c r="H377" s="25" t="s">
        <v>698</v>
      </c>
      <c r="I377" s="5">
        <v>1</v>
      </c>
      <c r="J377" s="5">
        <v>168.58239669421499</v>
      </c>
      <c r="K377" s="5">
        <f t="shared" si="90"/>
        <v>203.98470000000015</v>
      </c>
      <c r="L377" s="83">
        <f t="shared" si="77"/>
        <v>203.98470000000015</v>
      </c>
      <c r="M377" s="79">
        <f t="shared" si="93"/>
        <v>173.38699500000013</v>
      </c>
      <c r="N377" s="79">
        <f t="shared" si="94"/>
        <v>164.71764525000012</v>
      </c>
      <c r="O377" s="58"/>
      <c r="P377" s="92"/>
      <c r="Q377" s="7">
        <v>278.99880905702503</v>
      </c>
      <c r="R377" s="75">
        <f t="shared" si="76"/>
        <v>337.5885589590003</v>
      </c>
      <c r="S377" s="51"/>
      <c r="T377" s="48"/>
      <c r="U377" s="55"/>
      <c r="V377" s="20"/>
      <c r="W377" s="20"/>
      <c r="X377" s="20"/>
      <c r="Y377" s="20"/>
    </row>
    <row r="378" spans="1:25" customFormat="1" ht="15.75" customHeight="1" x14ac:dyDescent="0.25">
      <c r="A378" s="3" t="s">
        <v>699</v>
      </c>
      <c r="B378" s="3" t="s">
        <v>700</v>
      </c>
      <c r="C378" s="4">
        <v>44018</v>
      </c>
      <c r="D378" s="3" t="s">
        <v>696</v>
      </c>
      <c r="E378" s="3" t="s">
        <v>697</v>
      </c>
      <c r="F378" s="3" t="s">
        <v>2821</v>
      </c>
      <c r="G378" s="24"/>
      <c r="H378" s="25" t="s">
        <v>698</v>
      </c>
      <c r="I378" s="5">
        <v>1</v>
      </c>
      <c r="J378" s="5">
        <v>412.61280991735498</v>
      </c>
      <c r="K378" s="5">
        <f t="shared" si="90"/>
        <v>499.2614999999995</v>
      </c>
      <c r="L378" s="83">
        <f t="shared" si="77"/>
        <v>499.2614999999995</v>
      </c>
      <c r="M378" s="79">
        <f t="shared" si="93"/>
        <v>424.37227499999955</v>
      </c>
      <c r="N378" s="79">
        <f t="shared" si="94"/>
        <v>403.15366124999957</v>
      </c>
      <c r="O378" s="58"/>
      <c r="P378" s="92"/>
      <c r="Q378" s="7">
        <v>721.81247128512302</v>
      </c>
      <c r="R378" s="75">
        <f t="shared" si="76"/>
        <v>873.39309025499881</v>
      </c>
      <c r="S378" s="51"/>
      <c r="T378" s="48"/>
      <c r="U378" s="55"/>
      <c r="V378" s="20"/>
      <c r="W378" s="20"/>
      <c r="X378" s="20"/>
      <c r="Y378" s="20"/>
    </row>
    <row r="379" spans="1:25" customFormat="1" ht="15.75" customHeight="1" x14ac:dyDescent="0.25">
      <c r="A379" s="3" t="s">
        <v>708</v>
      </c>
      <c r="B379" s="3" t="s">
        <v>709</v>
      </c>
      <c r="C379" s="4">
        <v>44018</v>
      </c>
      <c r="D379" s="3" t="s">
        <v>705</v>
      </c>
      <c r="E379" s="3" t="s">
        <v>706</v>
      </c>
      <c r="F379" s="3" t="s">
        <v>2822</v>
      </c>
      <c r="G379" s="24">
        <v>994</v>
      </c>
      <c r="H379" s="25" t="s">
        <v>707</v>
      </c>
      <c r="I379" s="5">
        <v>1</v>
      </c>
      <c r="J379" s="5">
        <v>204.647107438017</v>
      </c>
      <c r="K379" s="5">
        <f t="shared" si="90"/>
        <v>247.62300000000056</v>
      </c>
      <c r="L379" s="83">
        <f t="shared" si="77"/>
        <v>247.62300000000056</v>
      </c>
      <c r="M379" s="79"/>
      <c r="N379" s="79">
        <f t="shared" si="78"/>
        <v>235.24185000000051</v>
      </c>
      <c r="O379" s="58"/>
      <c r="P379" s="92">
        <f>+N379+N380+N381</f>
        <v>423.23478500000044</v>
      </c>
      <c r="Q379" s="7">
        <v>358.03011446281101</v>
      </c>
      <c r="R379" s="75">
        <f t="shared" si="76"/>
        <v>433.21643850000129</v>
      </c>
      <c r="S379" s="51">
        <f>+R379+R380+R381</f>
        <v>779.71163406800042</v>
      </c>
      <c r="T379" s="48">
        <v>779.71</v>
      </c>
      <c r="U379" s="55">
        <f>+T379-P379</f>
        <v>356.47521499999959</v>
      </c>
      <c r="V379" s="20"/>
      <c r="W379" s="20"/>
      <c r="X379" s="20"/>
      <c r="Y379" s="20"/>
    </row>
    <row r="380" spans="1:25" customFormat="1" ht="15.75" customHeight="1" x14ac:dyDescent="0.25">
      <c r="A380" s="3" t="s">
        <v>703</v>
      </c>
      <c r="B380" s="3" t="s">
        <v>704</v>
      </c>
      <c r="C380" s="4">
        <v>44018</v>
      </c>
      <c r="D380" s="3" t="s">
        <v>705</v>
      </c>
      <c r="E380" s="3" t="s">
        <v>706</v>
      </c>
      <c r="F380" s="3" t="s">
        <v>2822</v>
      </c>
      <c r="G380" s="24"/>
      <c r="H380" s="25" t="s">
        <v>707</v>
      </c>
      <c r="I380" s="5">
        <v>1</v>
      </c>
      <c r="J380" s="5">
        <v>66.486694214875996</v>
      </c>
      <c r="K380" s="5">
        <f t="shared" si="90"/>
        <v>80.448899999999952</v>
      </c>
      <c r="L380" s="83">
        <f t="shared" si="77"/>
        <v>80.448899999999952</v>
      </c>
      <c r="M380" s="79"/>
      <c r="N380" s="79">
        <f t="shared" si="78"/>
        <v>76.426454999999947</v>
      </c>
      <c r="O380" s="58"/>
      <c r="P380" s="92"/>
      <c r="Q380" s="7">
        <v>116.52723974876</v>
      </c>
      <c r="R380" s="75">
        <f t="shared" si="76"/>
        <v>140.99796009599959</v>
      </c>
      <c r="S380" s="51"/>
      <c r="T380" s="48"/>
      <c r="U380" s="55"/>
      <c r="V380" s="20"/>
      <c r="W380" s="20"/>
      <c r="X380" s="20"/>
      <c r="Y380" s="20"/>
    </row>
    <row r="381" spans="1:25" customFormat="1" ht="15.75" customHeight="1" x14ac:dyDescent="0.25">
      <c r="A381" s="3" t="s">
        <v>182</v>
      </c>
      <c r="B381" s="3" t="s">
        <v>183</v>
      </c>
      <c r="C381" s="4">
        <v>44018</v>
      </c>
      <c r="D381" s="3" t="s">
        <v>705</v>
      </c>
      <c r="E381" s="3" t="s">
        <v>706</v>
      </c>
      <c r="F381" s="3" t="s">
        <v>2822</v>
      </c>
      <c r="G381" s="24"/>
      <c r="H381" s="25" t="s">
        <v>707</v>
      </c>
      <c r="I381" s="5">
        <v>1</v>
      </c>
      <c r="J381" s="5">
        <v>97.056528925619801</v>
      </c>
      <c r="K381" s="5">
        <f t="shared" si="90"/>
        <v>117.43839999999996</v>
      </c>
      <c r="L381" s="83">
        <f t="shared" si="77"/>
        <v>117.43839999999996</v>
      </c>
      <c r="M381" s="79"/>
      <c r="N381" s="79">
        <f t="shared" si="78"/>
        <v>111.56647999999996</v>
      </c>
      <c r="O381" s="58"/>
      <c r="P381" s="92"/>
      <c r="Q381" s="7">
        <v>169.83242600991699</v>
      </c>
      <c r="R381" s="75">
        <f t="shared" si="76"/>
        <v>205.49723547199955</v>
      </c>
      <c r="S381" s="51"/>
      <c r="T381" s="48"/>
      <c r="U381" s="55"/>
      <c r="V381" s="20"/>
      <c r="W381" s="20"/>
      <c r="X381" s="20"/>
      <c r="Y381" s="20"/>
    </row>
    <row r="382" spans="1:25" customFormat="1" ht="15.75" customHeight="1" x14ac:dyDescent="0.25">
      <c r="A382" s="3" t="s">
        <v>328</v>
      </c>
      <c r="B382" s="3" t="s">
        <v>329</v>
      </c>
      <c r="C382" s="4">
        <v>44018</v>
      </c>
      <c r="D382" s="3" t="s">
        <v>710</v>
      </c>
      <c r="E382" s="3" t="s">
        <v>711</v>
      </c>
      <c r="F382" s="3" t="s">
        <v>2823</v>
      </c>
      <c r="G382" s="24">
        <v>995</v>
      </c>
      <c r="H382" s="25" t="s">
        <v>712</v>
      </c>
      <c r="I382" s="5">
        <v>1</v>
      </c>
      <c r="J382" s="5">
        <v>289.52727272727299</v>
      </c>
      <c r="K382" s="5">
        <f t="shared" si="90"/>
        <v>350.32800000000032</v>
      </c>
      <c r="L382" s="83">
        <f t="shared" si="77"/>
        <v>350.32800000000032</v>
      </c>
      <c r="M382" s="79">
        <f>+L382*0.9</f>
        <v>315.29520000000031</v>
      </c>
      <c r="N382" s="79">
        <f t="shared" ref="N382:N387" si="95">+M382*0.95</f>
        <v>299.53044000000028</v>
      </c>
      <c r="O382" s="58"/>
      <c r="P382" s="92">
        <f>+N382+N383+N384</f>
        <v>654.03133800000001</v>
      </c>
      <c r="Q382" s="7">
        <v>507.43418400000002</v>
      </c>
      <c r="R382" s="75">
        <f t="shared" si="76"/>
        <v>613.99536264000005</v>
      </c>
      <c r="S382" s="51">
        <f>+R382+R383+R384</f>
        <v>1382.0367354100003</v>
      </c>
      <c r="T382" s="48">
        <v>1382.04</v>
      </c>
      <c r="U382" s="55">
        <f>+T382-P382</f>
        <v>728.00866199999996</v>
      </c>
      <c r="V382" s="20"/>
      <c r="W382" s="20"/>
      <c r="X382" s="20"/>
      <c r="Y382" s="20"/>
    </row>
    <row r="383" spans="1:25" customFormat="1" ht="15.75" customHeight="1" x14ac:dyDescent="0.25">
      <c r="A383" s="3" t="s">
        <v>459</v>
      </c>
      <c r="B383" s="3" t="s">
        <v>460</v>
      </c>
      <c r="C383" s="4">
        <v>44018</v>
      </c>
      <c r="D383" s="3" t="s">
        <v>710</v>
      </c>
      <c r="E383" s="3" t="s">
        <v>711</v>
      </c>
      <c r="F383" s="3" t="s">
        <v>2823</v>
      </c>
      <c r="G383" s="24"/>
      <c r="H383" s="25" t="s">
        <v>712</v>
      </c>
      <c r="I383" s="5">
        <v>1</v>
      </c>
      <c r="J383" s="5">
        <v>121.02528925619799</v>
      </c>
      <c r="K383" s="5">
        <f t="shared" si="90"/>
        <v>146.44059999999956</v>
      </c>
      <c r="L383" s="83">
        <f t="shared" si="77"/>
        <v>146.44059999999956</v>
      </c>
      <c r="M383" s="79">
        <f t="shared" ref="M383:M387" si="96">+L383*0.85</f>
        <v>124.47450999999963</v>
      </c>
      <c r="N383" s="79">
        <f t="shared" si="95"/>
        <v>118.25078449999964</v>
      </c>
      <c r="O383" s="58"/>
      <c r="P383" s="92"/>
      <c r="Q383" s="7">
        <v>211.727692289256</v>
      </c>
      <c r="R383" s="75">
        <f t="shared" si="76"/>
        <v>256.19050766999976</v>
      </c>
      <c r="S383" s="51"/>
      <c r="T383" s="48"/>
      <c r="U383" s="55"/>
      <c r="V383" s="20"/>
      <c r="W383" s="20"/>
      <c r="X383" s="20"/>
      <c r="Y383" s="20"/>
    </row>
    <row r="384" spans="1:25" customFormat="1" ht="15.75" customHeight="1" x14ac:dyDescent="0.25">
      <c r="A384" s="3" t="s">
        <v>713</v>
      </c>
      <c r="B384" s="3" t="s">
        <v>714</v>
      </c>
      <c r="C384" s="4">
        <v>44018</v>
      </c>
      <c r="D384" s="3" t="s">
        <v>710</v>
      </c>
      <c r="E384" s="3" t="s">
        <v>711</v>
      </c>
      <c r="F384" s="3" t="s">
        <v>2823</v>
      </c>
      <c r="G384" s="24"/>
      <c r="H384" s="25" t="s">
        <v>712</v>
      </c>
      <c r="I384" s="5">
        <v>1</v>
      </c>
      <c r="J384" s="5">
        <v>241.793223140496</v>
      </c>
      <c r="K384" s="5">
        <f t="shared" si="90"/>
        <v>292.56980000000016</v>
      </c>
      <c r="L384" s="83">
        <f t="shared" si="77"/>
        <v>292.56980000000016</v>
      </c>
      <c r="M384" s="79">
        <f t="shared" si="96"/>
        <v>248.68433000000013</v>
      </c>
      <c r="N384" s="79">
        <f t="shared" si="95"/>
        <v>236.25011350000011</v>
      </c>
      <c r="O384" s="58"/>
      <c r="P384" s="92"/>
      <c r="Q384" s="7">
        <v>423.01724388429801</v>
      </c>
      <c r="R384" s="75">
        <f t="shared" si="76"/>
        <v>511.85086510000059</v>
      </c>
      <c r="S384" s="51"/>
      <c r="T384" s="48"/>
      <c r="U384" s="55"/>
      <c r="V384" s="20"/>
      <c r="W384" s="20"/>
      <c r="X384" s="20"/>
      <c r="Y384" s="20"/>
    </row>
    <row r="385" spans="1:25" customFormat="1" ht="15.75" customHeight="1" x14ac:dyDescent="0.25">
      <c r="A385" s="3" t="s">
        <v>79</v>
      </c>
      <c r="B385" s="3" t="s">
        <v>80</v>
      </c>
      <c r="C385" s="4">
        <v>44018</v>
      </c>
      <c r="D385" s="3" t="s">
        <v>715</v>
      </c>
      <c r="E385" s="3" t="s">
        <v>716</v>
      </c>
      <c r="F385" s="3" t="s">
        <v>2824</v>
      </c>
      <c r="G385" s="24">
        <v>997</v>
      </c>
      <c r="H385" s="25" t="s">
        <v>717</v>
      </c>
      <c r="I385" s="5">
        <v>1</v>
      </c>
      <c r="J385" s="5">
        <v>806.82363636363596</v>
      </c>
      <c r="K385" s="5">
        <f t="shared" si="90"/>
        <v>976.25659999999948</v>
      </c>
      <c r="L385" s="83">
        <f t="shared" si="77"/>
        <v>976.25659999999948</v>
      </c>
      <c r="M385" s="79">
        <f t="shared" si="96"/>
        <v>829.81810999999959</v>
      </c>
      <c r="N385" s="79">
        <f t="shared" si="95"/>
        <v>788.32720449999954</v>
      </c>
      <c r="O385" s="58"/>
      <c r="P385" s="92">
        <f>+N385</f>
        <v>788.32720449999954</v>
      </c>
      <c r="Q385" s="7">
        <v>1411.57022476364</v>
      </c>
      <c r="R385" s="75">
        <f t="shared" si="76"/>
        <v>1707.9999719640043</v>
      </c>
      <c r="S385" s="52">
        <f>+R385</f>
        <v>1707.9999719640043</v>
      </c>
      <c r="T385" s="49">
        <v>2228</v>
      </c>
      <c r="U385" s="55">
        <f>+T385-P385</f>
        <v>1439.6727955000006</v>
      </c>
      <c r="V385" s="20"/>
      <c r="W385" s="20"/>
      <c r="X385" s="20"/>
      <c r="Y385" s="20"/>
    </row>
    <row r="386" spans="1:25" customFormat="1" ht="15.75" customHeight="1" x14ac:dyDescent="0.25">
      <c r="A386" s="3" t="s">
        <v>79</v>
      </c>
      <c r="B386" s="3" t="s">
        <v>80</v>
      </c>
      <c r="C386" s="4">
        <v>44019</v>
      </c>
      <c r="D386" s="3" t="s">
        <v>718</v>
      </c>
      <c r="E386" s="3" t="s">
        <v>719</v>
      </c>
      <c r="F386" s="3" t="s">
        <v>2847</v>
      </c>
      <c r="G386" s="24">
        <v>1019</v>
      </c>
      <c r="H386" s="25" t="s">
        <v>720</v>
      </c>
      <c r="I386" s="5">
        <v>1</v>
      </c>
      <c r="J386" s="5">
        <v>806.82363636363596</v>
      </c>
      <c r="K386" s="5">
        <f t="shared" si="90"/>
        <v>976.25659999999948</v>
      </c>
      <c r="L386" s="83">
        <f t="shared" si="77"/>
        <v>976.25659999999948</v>
      </c>
      <c r="M386" s="79">
        <f t="shared" si="96"/>
        <v>829.81810999999959</v>
      </c>
      <c r="N386" s="79">
        <f t="shared" si="95"/>
        <v>788.32720449999954</v>
      </c>
      <c r="O386" s="58"/>
      <c r="P386" s="92"/>
      <c r="Q386" s="7">
        <v>1411.57022476364</v>
      </c>
      <c r="R386" s="75">
        <f t="shared" ref="R386:R449" si="97">+Q386*1.21</f>
        <v>1707.9999719640043</v>
      </c>
      <c r="S386" s="51"/>
      <c r="T386" s="48">
        <v>1708</v>
      </c>
      <c r="U386" s="55">
        <f>+T386-P386</f>
        <v>1708</v>
      </c>
      <c r="V386" s="20"/>
      <c r="W386" s="20"/>
      <c r="X386" s="20"/>
      <c r="Y386" s="20"/>
    </row>
    <row r="387" spans="1:25" customFormat="1" ht="15.75" customHeight="1" x14ac:dyDescent="0.25">
      <c r="A387" s="3" t="s">
        <v>149</v>
      </c>
      <c r="B387" s="3" t="s">
        <v>150</v>
      </c>
      <c r="C387" s="4">
        <v>44019</v>
      </c>
      <c r="D387" s="3" t="s">
        <v>721</v>
      </c>
      <c r="E387" s="3" t="s">
        <v>722</v>
      </c>
      <c r="F387" s="3" t="s">
        <v>2830</v>
      </c>
      <c r="G387" s="24">
        <v>1000</v>
      </c>
      <c r="H387" s="25" t="s">
        <v>723</v>
      </c>
      <c r="I387" s="5">
        <v>2</v>
      </c>
      <c r="J387" s="5">
        <v>176.041818181818</v>
      </c>
      <c r="K387" s="5">
        <f t="shared" si="90"/>
        <v>213.01059999999978</v>
      </c>
      <c r="L387" s="83">
        <f t="shared" si="77"/>
        <v>426.02119999999957</v>
      </c>
      <c r="M387" s="79">
        <f t="shared" si="96"/>
        <v>362.1180199999996</v>
      </c>
      <c r="N387" s="79">
        <f t="shared" si="95"/>
        <v>344.01211899999959</v>
      </c>
      <c r="O387" s="58"/>
      <c r="P387" s="92">
        <f>+N387+N388+N389+N390</f>
        <v>2083.0535620000019</v>
      </c>
      <c r="Q387" s="7">
        <v>552.20093359999896</v>
      </c>
      <c r="R387" s="75">
        <f t="shared" si="97"/>
        <v>668.16312965599877</v>
      </c>
      <c r="S387" s="51">
        <f>+R387+R388+R389+R390</f>
        <v>3854.4959848430044</v>
      </c>
      <c r="T387" s="48">
        <v>3854.5</v>
      </c>
      <c r="U387" s="55">
        <f>+T387-P387</f>
        <v>1771.4464379999981</v>
      </c>
      <c r="V387" s="20"/>
      <c r="W387" s="20"/>
      <c r="X387" s="20"/>
      <c r="Y387" s="20"/>
    </row>
    <row r="388" spans="1:25" customFormat="1" ht="15.75" customHeight="1" x14ac:dyDescent="0.25">
      <c r="A388" s="3" t="s">
        <v>298</v>
      </c>
      <c r="B388" s="3" t="s">
        <v>299</v>
      </c>
      <c r="C388" s="4">
        <v>44019</v>
      </c>
      <c r="D388" s="3" t="s">
        <v>721</v>
      </c>
      <c r="E388" s="3" t="s">
        <v>722</v>
      </c>
      <c r="F388" s="3" t="s">
        <v>2830</v>
      </c>
      <c r="G388" s="24"/>
      <c r="H388" s="25" t="s">
        <v>723</v>
      </c>
      <c r="I388" s="5">
        <v>1</v>
      </c>
      <c r="J388" s="5">
        <v>306.28190082644602</v>
      </c>
      <c r="K388" s="5">
        <f t="shared" si="90"/>
        <v>370.60109999999969</v>
      </c>
      <c r="L388" s="83">
        <f t="shared" ref="L388:L451" si="98">+K388*I388</f>
        <v>370.60109999999969</v>
      </c>
      <c r="M388" s="79"/>
      <c r="N388" s="79">
        <f t="shared" ref="N388:N450" si="99">+L388*0.95</f>
        <v>352.07104499999969</v>
      </c>
      <c r="O388" s="58"/>
      <c r="P388" s="92"/>
      <c r="Q388" s="7">
        <v>480.36640761818097</v>
      </c>
      <c r="R388" s="75">
        <f t="shared" si="97"/>
        <v>581.24335321799902</v>
      </c>
      <c r="S388" s="51"/>
      <c r="T388" s="48"/>
      <c r="U388" s="55"/>
      <c r="V388" s="20"/>
      <c r="W388" s="20"/>
      <c r="X388" s="20"/>
      <c r="Y388" s="20"/>
    </row>
    <row r="389" spans="1:25" customFormat="1" ht="15.75" customHeight="1" x14ac:dyDescent="0.25">
      <c r="A389" s="3" t="s">
        <v>27</v>
      </c>
      <c r="B389" s="3" t="s">
        <v>28</v>
      </c>
      <c r="C389" s="4">
        <v>44019</v>
      </c>
      <c r="D389" s="3" t="s">
        <v>721</v>
      </c>
      <c r="E389" s="3" t="s">
        <v>722</v>
      </c>
      <c r="F389" s="3" t="s">
        <v>2830</v>
      </c>
      <c r="G389" s="24"/>
      <c r="H389" s="25" t="s">
        <v>723</v>
      </c>
      <c r="I389" s="5">
        <v>1</v>
      </c>
      <c r="J389" s="5">
        <v>342.30173553718998</v>
      </c>
      <c r="K389" s="5">
        <f t="shared" si="90"/>
        <v>414.18509999999986</v>
      </c>
      <c r="L389" s="83">
        <f t="shared" si="98"/>
        <v>414.18509999999986</v>
      </c>
      <c r="M389" s="79">
        <f t="shared" ref="M389:M390" si="100">+L389*0.85</f>
        <v>352.05733499999985</v>
      </c>
      <c r="N389" s="79">
        <f t="shared" ref="N389:N390" si="101">+M389*0.95</f>
        <v>334.45446824999982</v>
      </c>
      <c r="O389" s="58"/>
      <c r="P389" s="92"/>
      <c r="Q389" s="7">
        <v>536.85919598181795</v>
      </c>
      <c r="R389" s="75">
        <f t="shared" si="97"/>
        <v>649.59962713799973</v>
      </c>
      <c r="S389" s="51"/>
      <c r="T389" s="48"/>
      <c r="U389" s="55"/>
      <c r="V389" s="20"/>
      <c r="W389" s="20"/>
      <c r="X389" s="20"/>
      <c r="Y389" s="20"/>
    </row>
    <row r="390" spans="1:25" customFormat="1" ht="15.75" customHeight="1" x14ac:dyDescent="0.25">
      <c r="A390" s="3" t="s">
        <v>113</v>
      </c>
      <c r="B390" s="3" t="s">
        <v>114</v>
      </c>
      <c r="C390" s="4">
        <v>44019</v>
      </c>
      <c r="D390" s="3" t="s">
        <v>721</v>
      </c>
      <c r="E390" s="3" t="s">
        <v>722</v>
      </c>
      <c r="F390" s="3" t="s">
        <v>2830</v>
      </c>
      <c r="G390" s="24"/>
      <c r="H390" s="25" t="s">
        <v>723</v>
      </c>
      <c r="I390" s="5">
        <v>1</v>
      </c>
      <c r="J390" s="5">
        <v>1077.2109917355399</v>
      </c>
      <c r="K390" s="5">
        <f t="shared" si="90"/>
        <v>1303.4253000000033</v>
      </c>
      <c r="L390" s="83">
        <f t="shared" si="98"/>
        <v>1303.4253000000033</v>
      </c>
      <c r="M390" s="79">
        <f t="shared" si="100"/>
        <v>1107.9115050000028</v>
      </c>
      <c r="N390" s="79">
        <f t="shared" si="101"/>
        <v>1052.5159297500027</v>
      </c>
      <c r="O390" s="58"/>
      <c r="P390" s="92"/>
      <c r="Q390" s="7">
        <v>1616.1073345710799</v>
      </c>
      <c r="R390" s="75">
        <f t="shared" si="97"/>
        <v>1955.4898748310068</v>
      </c>
      <c r="S390" s="51"/>
      <c r="T390" s="48"/>
      <c r="U390" s="55"/>
      <c r="V390" s="20"/>
      <c r="W390" s="20"/>
      <c r="X390" s="20"/>
      <c r="Y390" s="20"/>
    </row>
    <row r="391" spans="1:25" customFormat="1" ht="15.75" customHeight="1" x14ac:dyDescent="0.25">
      <c r="A391" s="3" t="s">
        <v>733</v>
      </c>
      <c r="B391" s="3" t="s">
        <v>734</v>
      </c>
      <c r="C391" s="4">
        <v>44019</v>
      </c>
      <c r="D391" s="3" t="s">
        <v>726</v>
      </c>
      <c r="E391" s="3" t="s">
        <v>727</v>
      </c>
      <c r="F391" s="3" t="s">
        <v>2831</v>
      </c>
      <c r="G391" s="24">
        <v>1001</v>
      </c>
      <c r="H391" s="25" t="s">
        <v>728</v>
      </c>
      <c r="I391" s="5">
        <v>1</v>
      </c>
      <c r="J391" s="5">
        <v>215.176115702479</v>
      </c>
      <c r="K391" s="5">
        <f t="shared" si="90"/>
        <v>260.36309999999958</v>
      </c>
      <c r="L391" s="83">
        <f t="shared" si="98"/>
        <v>260.36309999999958</v>
      </c>
      <c r="M391" s="79"/>
      <c r="N391" s="79">
        <f t="shared" si="99"/>
        <v>247.3449449999996</v>
      </c>
      <c r="O391" s="58"/>
      <c r="P391" s="92">
        <f>+N391+N392+N393+N394+N395</f>
        <v>1577.1724962500004</v>
      </c>
      <c r="Q391" s="7">
        <v>376.45922146611503</v>
      </c>
      <c r="R391" s="75">
        <f t="shared" si="97"/>
        <v>455.51565797399917</v>
      </c>
      <c r="S391" s="51">
        <f>+R391+R392+R393+R394+R395</f>
        <v>3027.7759520570012</v>
      </c>
      <c r="T391" s="48">
        <v>3027.76</v>
      </c>
      <c r="U391" s="55">
        <f>+T391-P391</f>
        <v>1450.5875037499998</v>
      </c>
      <c r="V391" s="20"/>
      <c r="W391" s="20"/>
      <c r="X391" s="20"/>
      <c r="Y391" s="20"/>
    </row>
    <row r="392" spans="1:25" customFormat="1" ht="15.75" customHeight="1" x14ac:dyDescent="0.25">
      <c r="A392" s="3" t="s">
        <v>724</v>
      </c>
      <c r="B392" s="3" t="s">
        <v>725</v>
      </c>
      <c r="C392" s="4">
        <v>44019</v>
      </c>
      <c r="D392" s="3" t="s">
        <v>726</v>
      </c>
      <c r="E392" s="3" t="s">
        <v>727</v>
      </c>
      <c r="F392" s="3" t="s">
        <v>2831</v>
      </c>
      <c r="G392" s="24"/>
      <c r="H392" s="25" t="s">
        <v>728</v>
      </c>
      <c r="I392" s="5">
        <v>1</v>
      </c>
      <c r="J392" s="5">
        <v>386.645867768595</v>
      </c>
      <c r="K392" s="5">
        <f t="shared" si="90"/>
        <v>467.84149999999994</v>
      </c>
      <c r="L392" s="83">
        <f t="shared" si="98"/>
        <v>467.84149999999994</v>
      </c>
      <c r="M392" s="79">
        <f t="shared" ref="M392" si="102">+L392*0.85</f>
        <v>397.66527499999995</v>
      </c>
      <c r="N392" s="79">
        <f>+M392*0.95</f>
        <v>377.78201124999993</v>
      </c>
      <c r="O392" s="58"/>
      <c r="P392" s="92"/>
      <c r="Q392" s="7">
        <v>676.86225611570205</v>
      </c>
      <c r="R392" s="75">
        <f t="shared" si="97"/>
        <v>819.00332989999947</v>
      </c>
      <c r="S392" s="51"/>
      <c r="T392" s="48"/>
      <c r="U392" s="55"/>
      <c r="V392" s="20"/>
      <c r="W392" s="20"/>
      <c r="X392" s="20"/>
      <c r="Y392" s="20"/>
    </row>
    <row r="393" spans="1:25" customFormat="1" ht="15.75" customHeight="1" x14ac:dyDescent="0.25">
      <c r="A393" s="3" t="s">
        <v>729</v>
      </c>
      <c r="B393" s="3" t="s">
        <v>730</v>
      </c>
      <c r="C393" s="4">
        <v>44019</v>
      </c>
      <c r="D393" s="3" t="s">
        <v>726</v>
      </c>
      <c r="E393" s="3" t="s">
        <v>727</v>
      </c>
      <c r="F393" s="3" t="s">
        <v>2831</v>
      </c>
      <c r="G393" s="24"/>
      <c r="H393" s="25" t="s">
        <v>728</v>
      </c>
      <c r="I393" s="5">
        <v>1</v>
      </c>
      <c r="J393" s="5">
        <v>275.03710743801702</v>
      </c>
      <c r="K393" s="5">
        <f t="shared" si="90"/>
        <v>332.79490000000055</v>
      </c>
      <c r="L393" s="83">
        <f t="shared" si="98"/>
        <v>332.79490000000055</v>
      </c>
      <c r="M393" s="79"/>
      <c r="N393" s="79">
        <f t="shared" si="99"/>
        <v>316.15515500000049</v>
      </c>
      <c r="O393" s="58"/>
      <c r="P393" s="92"/>
      <c r="Q393" s="7">
        <v>481.18016983388497</v>
      </c>
      <c r="R393" s="75">
        <f t="shared" si="97"/>
        <v>582.2280054990008</v>
      </c>
      <c r="S393" s="51"/>
      <c r="T393" s="48"/>
      <c r="U393" s="55"/>
      <c r="V393" s="20"/>
      <c r="W393" s="20"/>
      <c r="X393" s="20"/>
      <c r="Y393" s="20"/>
    </row>
    <row r="394" spans="1:25" customFormat="1" ht="15.75" customHeight="1" x14ac:dyDescent="0.25">
      <c r="A394" s="3" t="s">
        <v>731</v>
      </c>
      <c r="B394" s="3" t="s">
        <v>732</v>
      </c>
      <c r="C394" s="4">
        <v>44019</v>
      </c>
      <c r="D394" s="3" t="s">
        <v>726</v>
      </c>
      <c r="E394" s="3" t="s">
        <v>727</v>
      </c>
      <c r="F394" s="3" t="s">
        <v>2831</v>
      </c>
      <c r="G394" s="24"/>
      <c r="H394" s="25" t="s">
        <v>728</v>
      </c>
      <c r="I394" s="5">
        <v>1</v>
      </c>
      <c r="J394" s="5">
        <v>343.117107438017</v>
      </c>
      <c r="K394" s="5">
        <f t="shared" si="90"/>
        <v>415.17170000000056</v>
      </c>
      <c r="L394" s="83">
        <f t="shared" si="98"/>
        <v>415.17170000000056</v>
      </c>
      <c r="M394" s="79"/>
      <c r="N394" s="79">
        <f t="shared" si="99"/>
        <v>394.41311500000052</v>
      </c>
      <c r="O394" s="58"/>
      <c r="P394" s="92"/>
      <c r="Q394" s="7">
        <v>600.27651712066199</v>
      </c>
      <c r="R394" s="75">
        <f t="shared" si="97"/>
        <v>726.33458571600102</v>
      </c>
      <c r="S394" s="51"/>
      <c r="T394" s="48"/>
      <c r="U394" s="55"/>
      <c r="V394" s="20"/>
      <c r="W394" s="20"/>
      <c r="X394" s="20"/>
      <c r="Y394" s="20"/>
    </row>
    <row r="395" spans="1:25" customFormat="1" ht="15.75" customHeight="1" x14ac:dyDescent="0.25">
      <c r="A395" s="3" t="s">
        <v>252</v>
      </c>
      <c r="B395" s="3" t="s">
        <v>253</v>
      </c>
      <c r="C395" s="4">
        <v>44019</v>
      </c>
      <c r="D395" s="3" t="s">
        <v>726</v>
      </c>
      <c r="E395" s="3" t="s">
        <v>727</v>
      </c>
      <c r="F395" s="3" t="s">
        <v>2831</v>
      </c>
      <c r="G395" s="24"/>
      <c r="H395" s="25" t="s">
        <v>728</v>
      </c>
      <c r="I395" s="5">
        <v>1</v>
      </c>
      <c r="J395" s="5">
        <v>210.07157024793401</v>
      </c>
      <c r="K395" s="5">
        <f t="shared" si="90"/>
        <v>254.18660000000014</v>
      </c>
      <c r="L395" s="83">
        <f t="shared" si="98"/>
        <v>254.18660000000014</v>
      </c>
      <c r="M395" s="79"/>
      <c r="N395" s="79">
        <f t="shared" si="99"/>
        <v>241.47727000000012</v>
      </c>
      <c r="O395" s="58"/>
      <c r="P395" s="92"/>
      <c r="Q395" s="7">
        <v>367.51601071735598</v>
      </c>
      <c r="R395" s="75">
        <f t="shared" si="97"/>
        <v>444.69437296800072</v>
      </c>
      <c r="S395" s="51"/>
      <c r="T395" s="48"/>
      <c r="U395" s="55"/>
      <c r="V395" s="20"/>
      <c r="W395" s="20"/>
      <c r="X395" s="20"/>
      <c r="Y395" s="20"/>
    </row>
    <row r="396" spans="1:25" customFormat="1" ht="15.75" customHeight="1" x14ac:dyDescent="0.25">
      <c r="A396" s="3" t="s">
        <v>740</v>
      </c>
      <c r="B396" s="3" t="s">
        <v>741</v>
      </c>
      <c r="C396" s="4">
        <v>44019</v>
      </c>
      <c r="D396" s="3" t="s">
        <v>735</v>
      </c>
      <c r="E396" s="3" t="s">
        <v>736</v>
      </c>
      <c r="F396" s="3" t="s">
        <v>2832</v>
      </c>
      <c r="G396" s="24">
        <v>1002</v>
      </c>
      <c r="H396" s="25" t="s">
        <v>737</v>
      </c>
      <c r="I396" s="5">
        <v>1</v>
      </c>
      <c r="J396" s="5">
        <v>486.33611570247899</v>
      </c>
      <c r="K396" s="5">
        <f t="shared" si="90"/>
        <v>588.46669999999961</v>
      </c>
      <c r="L396" s="83">
        <f t="shared" si="98"/>
        <v>588.46669999999961</v>
      </c>
      <c r="M396" s="79"/>
      <c r="N396" s="79">
        <f t="shared" si="99"/>
        <v>559.04336499999965</v>
      </c>
      <c r="O396" s="58"/>
      <c r="P396" s="92">
        <f>+N396+N397+N398+N399</f>
        <v>1750.0232197499995</v>
      </c>
      <c r="Q396" s="7">
        <v>697.45948689008196</v>
      </c>
      <c r="R396" s="75">
        <f t="shared" si="97"/>
        <v>843.9259791369991</v>
      </c>
      <c r="S396" s="51">
        <f>+R396+R397+R398+R399</f>
        <v>3264.7475311349986</v>
      </c>
      <c r="T396" s="48">
        <v>3264.75</v>
      </c>
      <c r="U396" s="55">
        <f>+T396-P396</f>
        <v>1514.7267802500005</v>
      </c>
      <c r="V396" s="20"/>
      <c r="W396" s="20"/>
      <c r="X396" s="20"/>
      <c r="Y396" s="20"/>
    </row>
    <row r="397" spans="1:25" customFormat="1" ht="15.75" customHeight="1" x14ac:dyDescent="0.25">
      <c r="A397" s="3" t="s">
        <v>149</v>
      </c>
      <c r="B397" s="3" t="s">
        <v>150</v>
      </c>
      <c r="C397" s="4">
        <v>44019</v>
      </c>
      <c r="D397" s="3" t="s">
        <v>735</v>
      </c>
      <c r="E397" s="3" t="s">
        <v>736</v>
      </c>
      <c r="F397" s="3" t="s">
        <v>2832</v>
      </c>
      <c r="G397" s="24"/>
      <c r="H397" s="25" t="s">
        <v>737</v>
      </c>
      <c r="I397" s="5">
        <v>2</v>
      </c>
      <c r="J397" s="5">
        <v>176.041818181818</v>
      </c>
      <c r="K397" s="5">
        <f t="shared" si="90"/>
        <v>213.01059999999978</v>
      </c>
      <c r="L397" s="83">
        <f t="shared" si="98"/>
        <v>426.02119999999957</v>
      </c>
      <c r="M397" s="79">
        <f t="shared" ref="M397:M398" si="103">+L397*0.85</f>
        <v>362.1180199999996</v>
      </c>
      <c r="N397" s="79">
        <f t="shared" ref="N397:N398" si="104">+M397*0.95</f>
        <v>344.01211899999959</v>
      </c>
      <c r="O397" s="58"/>
      <c r="P397" s="92"/>
      <c r="Q397" s="7">
        <v>615.97032181818099</v>
      </c>
      <c r="R397" s="75">
        <f t="shared" si="97"/>
        <v>745.32408939999902</v>
      </c>
      <c r="S397" s="51"/>
      <c r="T397" s="48"/>
      <c r="U397" s="55"/>
      <c r="V397" s="20"/>
      <c r="W397" s="20"/>
      <c r="X397" s="20"/>
      <c r="Y397" s="20"/>
    </row>
    <row r="398" spans="1:25" customFormat="1" ht="15.75" customHeight="1" x14ac:dyDescent="0.25">
      <c r="A398" s="3" t="s">
        <v>738</v>
      </c>
      <c r="B398" s="3" t="s">
        <v>739</v>
      </c>
      <c r="C398" s="4">
        <v>44019</v>
      </c>
      <c r="D398" s="3" t="s">
        <v>735</v>
      </c>
      <c r="E398" s="3" t="s">
        <v>736</v>
      </c>
      <c r="F398" s="3" t="s">
        <v>2832</v>
      </c>
      <c r="G398" s="24"/>
      <c r="H398" s="25" t="s">
        <v>737</v>
      </c>
      <c r="I398" s="5">
        <v>1</v>
      </c>
      <c r="J398" s="5">
        <v>366.29991735537197</v>
      </c>
      <c r="K398" s="5">
        <f t="shared" si="90"/>
        <v>443.2229000000001</v>
      </c>
      <c r="L398" s="83">
        <f t="shared" si="98"/>
        <v>443.2229000000001</v>
      </c>
      <c r="M398" s="79">
        <f t="shared" si="103"/>
        <v>376.73946500000005</v>
      </c>
      <c r="N398" s="79">
        <f t="shared" si="104"/>
        <v>357.90249175000002</v>
      </c>
      <c r="O398" s="58"/>
      <c r="P398" s="92"/>
      <c r="Q398" s="7">
        <v>641.32522130413201</v>
      </c>
      <c r="R398" s="75">
        <f t="shared" si="97"/>
        <v>776.00351777799972</v>
      </c>
      <c r="S398" s="51"/>
      <c r="T398" s="48"/>
      <c r="U398" s="55"/>
      <c r="V398" s="20"/>
      <c r="W398" s="20"/>
      <c r="X398" s="20"/>
      <c r="Y398" s="20"/>
    </row>
    <row r="399" spans="1:25" customFormat="1" ht="15.75" customHeight="1" x14ac:dyDescent="0.25">
      <c r="A399" s="3" t="s">
        <v>38</v>
      </c>
      <c r="B399" s="3" t="s">
        <v>39</v>
      </c>
      <c r="C399" s="4">
        <v>44019</v>
      </c>
      <c r="D399" s="3" t="s">
        <v>735</v>
      </c>
      <c r="E399" s="3" t="s">
        <v>736</v>
      </c>
      <c r="F399" s="3" t="s">
        <v>2832</v>
      </c>
      <c r="G399" s="24"/>
      <c r="H399" s="25" t="s">
        <v>737</v>
      </c>
      <c r="I399" s="5">
        <v>1</v>
      </c>
      <c r="J399" s="5">
        <v>531.82388429752098</v>
      </c>
      <c r="K399" s="5">
        <f>(+J399*1.21)*0.8</f>
        <v>514.80552000000023</v>
      </c>
      <c r="L399" s="83">
        <f t="shared" si="98"/>
        <v>514.80552000000023</v>
      </c>
      <c r="M399" s="79"/>
      <c r="N399" s="79">
        <f t="shared" si="99"/>
        <v>489.06524400000018</v>
      </c>
      <c r="O399" s="58"/>
      <c r="P399" s="92"/>
      <c r="Q399" s="7">
        <v>743.38342547107504</v>
      </c>
      <c r="R399" s="75">
        <f t="shared" si="97"/>
        <v>899.49394482000082</v>
      </c>
      <c r="S399" s="51"/>
      <c r="T399" s="48"/>
      <c r="U399" s="55"/>
      <c r="V399" s="20"/>
      <c r="W399" s="20"/>
      <c r="X399" s="20"/>
      <c r="Y399" s="20"/>
    </row>
    <row r="400" spans="1:25" customFormat="1" ht="15.75" customHeight="1" x14ac:dyDescent="0.25">
      <c r="A400" s="3" t="s">
        <v>79</v>
      </c>
      <c r="B400" s="3" t="s">
        <v>80</v>
      </c>
      <c r="C400" s="4">
        <v>44019</v>
      </c>
      <c r="D400" s="3" t="s">
        <v>742</v>
      </c>
      <c r="E400" s="3" t="s">
        <v>743</v>
      </c>
      <c r="F400" s="3" t="s">
        <v>2833</v>
      </c>
      <c r="G400" s="24">
        <v>1003</v>
      </c>
      <c r="H400" s="25" t="s">
        <v>744</v>
      </c>
      <c r="I400" s="5">
        <v>1</v>
      </c>
      <c r="J400" s="5">
        <v>806.82363636363596</v>
      </c>
      <c r="K400" s="5">
        <f t="shared" ref="K400:K422" si="105">+J400*1.21</f>
        <v>976.25659999999948</v>
      </c>
      <c r="L400" s="83">
        <f t="shared" si="98"/>
        <v>976.25659999999948</v>
      </c>
      <c r="M400" s="79">
        <f t="shared" ref="M400:M402" si="106">+L400*0.85</f>
        <v>829.81810999999959</v>
      </c>
      <c r="N400" s="79">
        <f t="shared" ref="N400:N402" si="107">+M400*0.95</f>
        <v>788.32720449999954</v>
      </c>
      <c r="O400" s="58"/>
      <c r="P400" s="92">
        <f>+N400</f>
        <v>788.32720449999954</v>
      </c>
      <c r="Q400" s="7">
        <v>1411.57022476364</v>
      </c>
      <c r="R400" s="75">
        <f t="shared" si="97"/>
        <v>1707.9999719640043</v>
      </c>
      <c r="S400" s="51">
        <f>+R400</f>
        <v>1707.9999719640043</v>
      </c>
      <c r="T400" s="48">
        <v>1708</v>
      </c>
      <c r="U400" s="55">
        <f>+T400-P400</f>
        <v>919.67279550000046</v>
      </c>
      <c r="V400" s="20"/>
      <c r="W400" s="20"/>
      <c r="X400" s="20"/>
      <c r="Y400" s="20"/>
    </row>
    <row r="401" spans="1:25" customFormat="1" ht="15.75" customHeight="1" x14ac:dyDescent="0.25">
      <c r="A401" s="3" t="s">
        <v>432</v>
      </c>
      <c r="B401" s="3" t="s">
        <v>433</v>
      </c>
      <c r="C401" s="4">
        <v>44019</v>
      </c>
      <c r="D401" s="3" t="s">
        <v>745</v>
      </c>
      <c r="E401" s="3" t="s">
        <v>746</v>
      </c>
      <c r="F401" s="3" t="s">
        <v>2834</v>
      </c>
      <c r="G401" s="24">
        <v>1004</v>
      </c>
      <c r="H401" s="25" t="s">
        <v>747</v>
      </c>
      <c r="I401" s="5">
        <v>1</v>
      </c>
      <c r="J401" s="5">
        <v>660.18702479338799</v>
      </c>
      <c r="K401" s="5">
        <f t="shared" si="105"/>
        <v>798.82629999999949</v>
      </c>
      <c r="L401" s="83">
        <f t="shared" si="98"/>
        <v>798.82629999999949</v>
      </c>
      <c r="M401" s="79">
        <f t="shared" si="106"/>
        <v>679.00235499999951</v>
      </c>
      <c r="N401" s="79">
        <f t="shared" si="107"/>
        <v>645.05223724999951</v>
      </c>
      <c r="O401" s="58"/>
      <c r="P401" s="92">
        <f>+N401</f>
        <v>645.05223724999951</v>
      </c>
      <c r="Q401" s="7">
        <v>1268.3711176438001</v>
      </c>
      <c r="R401" s="75">
        <f t="shared" si="97"/>
        <v>1534.729052348998</v>
      </c>
      <c r="S401" s="51">
        <f>+R401</f>
        <v>1534.729052348998</v>
      </c>
      <c r="T401" s="48">
        <v>1534.74</v>
      </c>
      <c r="U401" s="55">
        <f>+T401-P401</f>
        <v>889.6877627500005</v>
      </c>
      <c r="V401" s="20"/>
      <c r="W401" s="20"/>
      <c r="X401" s="20"/>
      <c r="Y401" s="20"/>
    </row>
    <row r="402" spans="1:25" customFormat="1" ht="15.75" customHeight="1" x14ac:dyDescent="0.25">
      <c r="A402" s="3" t="s">
        <v>79</v>
      </c>
      <c r="B402" s="3" t="s">
        <v>80</v>
      </c>
      <c r="C402" s="4">
        <v>44019</v>
      </c>
      <c r="D402" s="3" t="s">
        <v>750</v>
      </c>
      <c r="E402" s="3" t="s">
        <v>751</v>
      </c>
      <c r="F402" s="3" t="s">
        <v>2835</v>
      </c>
      <c r="G402" s="24">
        <v>1005</v>
      </c>
      <c r="H402" s="25" t="s">
        <v>752</v>
      </c>
      <c r="I402" s="5">
        <v>1</v>
      </c>
      <c r="J402" s="5">
        <v>806.82363636363596</v>
      </c>
      <c r="K402" s="5">
        <f t="shared" si="105"/>
        <v>976.25659999999948</v>
      </c>
      <c r="L402" s="83">
        <f t="shared" si="98"/>
        <v>976.25659999999948</v>
      </c>
      <c r="M402" s="79">
        <f t="shared" si="106"/>
        <v>829.81810999999959</v>
      </c>
      <c r="N402" s="79">
        <f t="shared" si="107"/>
        <v>788.32720449999954</v>
      </c>
      <c r="O402" s="58"/>
      <c r="P402" s="92">
        <f>+N402+N403+N404</f>
        <v>1273.5324844999991</v>
      </c>
      <c r="Q402" s="7">
        <v>1411.57022476364</v>
      </c>
      <c r="R402" s="75">
        <f t="shared" si="97"/>
        <v>1707.9999719640043</v>
      </c>
      <c r="S402" s="51">
        <f>+R402+R403+R404</f>
        <v>2601.516036794003</v>
      </c>
      <c r="T402" s="48">
        <v>2601.5300000000002</v>
      </c>
      <c r="U402" s="55">
        <f>+T402-P402</f>
        <v>1327.9975155000011</v>
      </c>
      <c r="V402" s="20"/>
      <c r="W402" s="20"/>
      <c r="X402" s="20"/>
      <c r="Y402" s="20"/>
    </row>
    <row r="403" spans="1:25" customFormat="1" ht="15.75" customHeight="1" x14ac:dyDescent="0.25">
      <c r="A403" s="3" t="s">
        <v>748</v>
      </c>
      <c r="B403" s="3" t="s">
        <v>749</v>
      </c>
      <c r="C403" s="4">
        <v>44019</v>
      </c>
      <c r="D403" s="3" t="s">
        <v>750</v>
      </c>
      <c r="E403" s="3" t="s">
        <v>751</v>
      </c>
      <c r="F403" s="3" t="s">
        <v>2835</v>
      </c>
      <c r="G403" s="24"/>
      <c r="H403" s="25" t="s">
        <v>752</v>
      </c>
      <c r="I403" s="5">
        <v>1</v>
      </c>
      <c r="J403" s="5">
        <v>202.046115702479</v>
      </c>
      <c r="K403" s="5">
        <f t="shared" si="105"/>
        <v>244.47579999999959</v>
      </c>
      <c r="L403" s="83">
        <f t="shared" si="98"/>
        <v>244.47579999999959</v>
      </c>
      <c r="M403" s="79"/>
      <c r="N403" s="79">
        <f t="shared" si="99"/>
        <v>232.25200999999961</v>
      </c>
      <c r="O403" s="58"/>
      <c r="P403" s="92"/>
      <c r="Q403" s="7">
        <v>353.465536193388</v>
      </c>
      <c r="R403" s="75">
        <f t="shared" si="97"/>
        <v>427.69329879399947</v>
      </c>
      <c r="S403" s="51"/>
      <c r="T403" s="48"/>
      <c r="U403" s="55"/>
      <c r="V403" s="20"/>
      <c r="W403" s="20"/>
      <c r="X403" s="20"/>
      <c r="Y403" s="20"/>
    </row>
    <row r="404" spans="1:25" customFormat="1" ht="15.75" customHeight="1" x14ac:dyDescent="0.25">
      <c r="A404" s="3" t="s">
        <v>753</v>
      </c>
      <c r="B404" s="3" t="s">
        <v>754</v>
      </c>
      <c r="C404" s="4">
        <v>44019</v>
      </c>
      <c r="D404" s="3" t="s">
        <v>750</v>
      </c>
      <c r="E404" s="3" t="s">
        <v>751</v>
      </c>
      <c r="F404" s="3" t="s">
        <v>2835</v>
      </c>
      <c r="G404" s="24"/>
      <c r="H404" s="25" t="s">
        <v>752</v>
      </c>
      <c r="I404" s="5">
        <v>1</v>
      </c>
      <c r="J404" s="5">
        <v>220.055041322314</v>
      </c>
      <c r="K404" s="5">
        <f t="shared" si="105"/>
        <v>266.26659999999993</v>
      </c>
      <c r="L404" s="83">
        <f t="shared" si="98"/>
        <v>266.26659999999993</v>
      </c>
      <c r="M404" s="79"/>
      <c r="N404" s="79">
        <f t="shared" si="99"/>
        <v>252.95326999999992</v>
      </c>
      <c r="O404" s="58"/>
      <c r="P404" s="92"/>
      <c r="Q404" s="7">
        <v>384.97749259173497</v>
      </c>
      <c r="R404" s="75">
        <f t="shared" si="97"/>
        <v>465.82276603599928</v>
      </c>
      <c r="S404" s="51"/>
      <c r="T404" s="48"/>
      <c r="U404" s="55"/>
      <c r="V404" s="20"/>
      <c r="W404" s="20"/>
      <c r="X404" s="20"/>
      <c r="Y404" s="20"/>
    </row>
    <row r="405" spans="1:25" customFormat="1" ht="15.75" customHeight="1" x14ac:dyDescent="0.25">
      <c r="A405" s="3" t="s">
        <v>149</v>
      </c>
      <c r="B405" s="3" t="s">
        <v>150</v>
      </c>
      <c r="C405" s="4">
        <v>44019</v>
      </c>
      <c r="D405" s="3" t="s">
        <v>755</v>
      </c>
      <c r="E405" s="3" t="s">
        <v>756</v>
      </c>
      <c r="F405" s="3" t="s">
        <v>2836</v>
      </c>
      <c r="G405" s="24">
        <v>1006</v>
      </c>
      <c r="H405" s="25" t="s">
        <v>757</v>
      </c>
      <c r="I405" s="5">
        <v>2</v>
      </c>
      <c r="J405" s="5">
        <v>176.041818181818</v>
      </c>
      <c r="K405" s="5">
        <f t="shared" si="105"/>
        <v>213.01059999999978</v>
      </c>
      <c r="L405" s="83">
        <f t="shared" si="98"/>
        <v>426.02119999999957</v>
      </c>
      <c r="M405" s="79">
        <f t="shared" ref="M405" si="108">+L405*0.85</f>
        <v>362.1180199999996</v>
      </c>
      <c r="N405" s="79">
        <f>+M405*0.95</f>
        <v>344.01211899999959</v>
      </c>
      <c r="O405" s="58"/>
      <c r="P405" s="92">
        <f>+N405+N406+N407+N408</f>
        <v>1175.6661349999986</v>
      </c>
      <c r="Q405" s="7">
        <v>552.20093359999896</v>
      </c>
      <c r="R405" s="75">
        <f t="shared" si="97"/>
        <v>668.16312965599877</v>
      </c>
      <c r="S405" s="51">
        <f>+R405+R406+R407+R408</f>
        <v>2212.4980540079969</v>
      </c>
      <c r="T405" s="48">
        <v>2212.5</v>
      </c>
      <c r="U405" s="55">
        <f>+T405-P405</f>
        <v>1036.8338650000014</v>
      </c>
      <c r="V405" s="20"/>
      <c r="W405" s="20"/>
      <c r="X405" s="20"/>
      <c r="Y405" s="20"/>
    </row>
    <row r="406" spans="1:25" customFormat="1" ht="15.75" customHeight="1" x14ac:dyDescent="0.25">
      <c r="A406" s="3" t="s">
        <v>298</v>
      </c>
      <c r="B406" s="3" t="s">
        <v>299</v>
      </c>
      <c r="C406" s="4">
        <v>44019</v>
      </c>
      <c r="D406" s="3" t="s">
        <v>755</v>
      </c>
      <c r="E406" s="3" t="s">
        <v>756</v>
      </c>
      <c r="F406" s="3" t="s">
        <v>2836</v>
      </c>
      <c r="G406" s="24"/>
      <c r="H406" s="25" t="s">
        <v>757</v>
      </c>
      <c r="I406" s="5">
        <v>1</v>
      </c>
      <c r="J406" s="5">
        <v>306.28190082644602</v>
      </c>
      <c r="K406" s="5">
        <f t="shared" si="105"/>
        <v>370.60109999999969</v>
      </c>
      <c r="L406" s="83">
        <f t="shared" si="98"/>
        <v>370.60109999999969</v>
      </c>
      <c r="M406" s="79"/>
      <c r="N406" s="79">
        <f t="shared" si="99"/>
        <v>352.07104499999969</v>
      </c>
      <c r="O406" s="58"/>
      <c r="P406" s="92"/>
      <c r="Q406" s="7">
        <v>480.36640761818097</v>
      </c>
      <c r="R406" s="75">
        <f t="shared" si="97"/>
        <v>581.24335321799902</v>
      </c>
      <c r="S406" s="51"/>
      <c r="T406" s="48"/>
      <c r="U406" s="55"/>
      <c r="V406" s="20"/>
      <c r="W406" s="20"/>
      <c r="X406" s="20"/>
      <c r="Y406" s="20"/>
    </row>
    <row r="407" spans="1:25" customFormat="1" ht="15.75" customHeight="1" x14ac:dyDescent="0.25">
      <c r="A407" s="3" t="s">
        <v>27</v>
      </c>
      <c r="B407" s="3" t="s">
        <v>28</v>
      </c>
      <c r="C407" s="4">
        <v>44019</v>
      </c>
      <c r="D407" s="3" t="s">
        <v>755</v>
      </c>
      <c r="E407" s="3" t="s">
        <v>756</v>
      </c>
      <c r="F407" s="3" t="s">
        <v>2836</v>
      </c>
      <c r="G407" s="24"/>
      <c r="H407" s="25" t="s">
        <v>757</v>
      </c>
      <c r="I407" s="5">
        <v>1</v>
      </c>
      <c r="J407" s="5">
        <v>342.30173553718998</v>
      </c>
      <c r="K407" s="5">
        <f t="shared" si="105"/>
        <v>414.18509999999986</v>
      </c>
      <c r="L407" s="83">
        <f t="shared" si="98"/>
        <v>414.18509999999986</v>
      </c>
      <c r="M407" s="79">
        <f t="shared" ref="M407:M409" si="109">+L407*0.85</f>
        <v>352.05733499999985</v>
      </c>
      <c r="N407" s="79">
        <f t="shared" ref="N407:N409" si="110">+M407*0.95</f>
        <v>334.45446824999982</v>
      </c>
      <c r="O407" s="58"/>
      <c r="P407" s="92"/>
      <c r="Q407" s="7">
        <v>536.85919598181795</v>
      </c>
      <c r="R407" s="75">
        <f t="shared" si="97"/>
        <v>649.59962713799973</v>
      </c>
      <c r="S407" s="51"/>
      <c r="T407" s="48"/>
      <c r="U407" s="55"/>
      <c r="V407" s="20"/>
      <c r="W407" s="20"/>
      <c r="X407" s="20"/>
      <c r="Y407" s="20"/>
    </row>
    <row r="408" spans="1:25" customFormat="1" ht="15.75" customHeight="1" x14ac:dyDescent="0.25">
      <c r="A408" s="3" t="s">
        <v>377</v>
      </c>
      <c r="B408" s="3" t="s">
        <v>378</v>
      </c>
      <c r="C408" s="4">
        <v>44019</v>
      </c>
      <c r="D408" s="3" t="s">
        <v>755</v>
      </c>
      <c r="E408" s="3" t="s">
        <v>756</v>
      </c>
      <c r="F408" s="3" t="s">
        <v>2836</v>
      </c>
      <c r="G408" s="24"/>
      <c r="H408" s="25" t="s">
        <v>757</v>
      </c>
      <c r="I408" s="5">
        <v>1</v>
      </c>
      <c r="J408" s="5">
        <v>148.53363636363599</v>
      </c>
      <c r="K408" s="5">
        <f t="shared" si="105"/>
        <v>179.72569999999953</v>
      </c>
      <c r="L408" s="83">
        <f t="shared" si="98"/>
        <v>179.72569999999953</v>
      </c>
      <c r="M408" s="79">
        <f t="shared" si="109"/>
        <v>152.76684499999959</v>
      </c>
      <c r="N408" s="79">
        <f t="shared" si="110"/>
        <v>145.1285027499996</v>
      </c>
      <c r="O408" s="58"/>
      <c r="P408" s="92"/>
      <c r="Q408" s="7">
        <v>259.084251236363</v>
      </c>
      <c r="R408" s="75">
        <f t="shared" si="97"/>
        <v>313.49194399599924</v>
      </c>
      <c r="S408" s="51"/>
      <c r="T408" s="48"/>
      <c r="U408" s="55"/>
      <c r="V408" s="20"/>
      <c r="W408" s="20"/>
      <c r="X408" s="20"/>
      <c r="Y408" s="20"/>
    </row>
    <row r="409" spans="1:25" customFormat="1" ht="15.75" customHeight="1" x14ac:dyDescent="0.25">
      <c r="A409" s="3" t="s">
        <v>149</v>
      </c>
      <c r="B409" s="3" t="s">
        <v>150</v>
      </c>
      <c r="C409" s="4">
        <v>44019</v>
      </c>
      <c r="D409" s="3" t="s">
        <v>758</v>
      </c>
      <c r="E409" s="3" t="s">
        <v>759</v>
      </c>
      <c r="F409" s="3" t="s">
        <v>2837</v>
      </c>
      <c r="G409" s="24">
        <v>1007</v>
      </c>
      <c r="H409" s="25" t="s">
        <v>760</v>
      </c>
      <c r="I409" s="5">
        <v>2</v>
      </c>
      <c r="J409" s="5">
        <v>176.041818181818</v>
      </c>
      <c r="K409" s="5">
        <f t="shared" si="105"/>
        <v>213.01059999999978</v>
      </c>
      <c r="L409" s="83">
        <f t="shared" si="98"/>
        <v>426.02119999999957</v>
      </c>
      <c r="M409" s="79">
        <f t="shared" si="109"/>
        <v>362.1180199999996</v>
      </c>
      <c r="N409" s="79">
        <f t="shared" si="110"/>
        <v>344.01211899999959</v>
      </c>
      <c r="O409" s="58"/>
      <c r="P409" s="92">
        <f>+N409+N410+N411</f>
        <v>1030.537632249999</v>
      </c>
      <c r="Q409" s="7">
        <v>552.20093359999896</v>
      </c>
      <c r="R409" s="75">
        <f t="shared" si="97"/>
        <v>668.16312965599877</v>
      </c>
      <c r="S409" s="51">
        <f>+R409+R410+R411</f>
        <v>1899.0061100119976</v>
      </c>
      <c r="T409" s="48">
        <v>1899</v>
      </c>
      <c r="U409" s="55">
        <f>+T409-P409</f>
        <v>868.46236775000102</v>
      </c>
      <c r="V409" s="20"/>
      <c r="W409" s="20"/>
      <c r="X409" s="20"/>
      <c r="Y409" s="20"/>
    </row>
    <row r="410" spans="1:25" customFormat="1" ht="15.75" customHeight="1" x14ac:dyDescent="0.25">
      <c r="A410" s="3" t="s">
        <v>298</v>
      </c>
      <c r="B410" s="3" t="s">
        <v>299</v>
      </c>
      <c r="C410" s="4">
        <v>44019</v>
      </c>
      <c r="D410" s="3" t="s">
        <v>758</v>
      </c>
      <c r="E410" s="3" t="s">
        <v>759</v>
      </c>
      <c r="F410" s="3" t="s">
        <v>2837</v>
      </c>
      <c r="G410" s="24"/>
      <c r="H410" s="25" t="s">
        <v>760</v>
      </c>
      <c r="I410" s="5">
        <v>1</v>
      </c>
      <c r="J410" s="5">
        <v>306.28190082644602</v>
      </c>
      <c r="K410" s="5">
        <f t="shared" si="105"/>
        <v>370.60109999999969</v>
      </c>
      <c r="L410" s="83">
        <f t="shared" si="98"/>
        <v>370.60109999999969</v>
      </c>
      <c r="M410" s="79"/>
      <c r="N410" s="79">
        <f t="shared" si="99"/>
        <v>352.07104499999969</v>
      </c>
      <c r="O410" s="58"/>
      <c r="P410" s="92"/>
      <c r="Q410" s="7">
        <v>480.36640761818097</v>
      </c>
      <c r="R410" s="75">
        <f t="shared" si="97"/>
        <v>581.24335321799902</v>
      </c>
      <c r="S410" s="51"/>
      <c r="T410" s="48"/>
      <c r="U410" s="55"/>
      <c r="V410" s="20"/>
      <c r="W410" s="20"/>
      <c r="X410" s="20"/>
      <c r="Y410" s="20"/>
    </row>
    <row r="411" spans="1:25" customFormat="1" ht="15.75" customHeight="1" x14ac:dyDescent="0.25">
      <c r="A411" s="3" t="s">
        <v>27</v>
      </c>
      <c r="B411" s="3" t="s">
        <v>28</v>
      </c>
      <c r="C411" s="4">
        <v>44019</v>
      </c>
      <c r="D411" s="3" t="s">
        <v>758</v>
      </c>
      <c r="E411" s="3" t="s">
        <v>759</v>
      </c>
      <c r="F411" s="3" t="s">
        <v>2837</v>
      </c>
      <c r="G411" s="24"/>
      <c r="H411" s="25" t="s">
        <v>760</v>
      </c>
      <c r="I411" s="5">
        <v>1</v>
      </c>
      <c r="J411" s="5">
        <v>342.30173553718998</v>
      </c>
      <c r="K411" s="5">
        <f t="shared" si="105"/>
        <v>414.18509999999986</v>
      </c>
      <c r="L411" s="83">
        <f t="shared" si="98"/>
        <v>414.18509999999986</v>
      </c>
      <c r="M411" s="79">
        <f t="shared" ref="M411:M412" si="111">+L411*0.85</f>
        <v>352.05733499999985</v>
      </c>
      <c r="N411" s="79">
        <f t="shared" ref="N411:N412" si="112">+M411*0.95</f>
        <v>334.45446824999982</v>
      </c>
      <c r="O411" s="58"/>
      <c r="P411" s="92"/>
      <c r="Q411" s="7">
        <v>536.85919598181795</v>
      </c>
      <c r="R411" s="75">
        <f t="shared" si="97"/>
        <v>649.59962713799973</v>
      </c>
      <c r="S411" s="51"/>
      <c r="T411" s="48"/>
      <c r="U411" s="55"/>
      <c r="V411" s="20"/>
      <c r="W411" s="20"/>
      <c r="X411" s="20"/>
      <c r="Y411" s="20"/>
    </row>
    <row r="412" spans="1:25" customFormat="1" ht="15.75" customHeight="1" x14ac:dyDescent="0.25">
      <c r="A412" s="3" t="s">
        <v>764</v>
      </c>
      <c r="B412" s="3" t="s">
        <v>765</v>
      </c>
      <c r="C412" s="4">
        <v>44019</v>
      </c>
      <c r="D412" s="3" t="s">
        <v>761</v>
      </c>
      <c r="E412" s="3" t="s">
        <v>762</v>
      </c>
      <c r="F412" s="3" t="s">
        <v>2838</v>
      </c>
      <c r="G412" s="24">
        <v>1008</v>
      </c>
      <c r="H412" s="25" t="s">
        <v>763</v>
      </c>
      <c r="I412" s="5">
        <v>1</v>
      </c>
      <c r="J412" s="5">
        <v>454.34768595041299</v>
      </c>
      <c r="K412" s="5">
        <f t="shared" si="105"/>
        <v>549.7606999999997</v>
      </c>
      <c r="L412" s="83">
        <f t="shared" si="98"/>
        <v>549.7606999999997</v>
      </c>
      <c r="M412" s="79">
        <f t="shared" si="111"/>
        <v>467.29659499999974</v>
      </c>
      <c r="N412" s="79">
        <f t="shared" si="112"/>
        <v>443.93176524999973</v>
      </c>
      <c r="O412" s="58"/>
      <c r="P412" s="92">
        <f>+N412+N413+N414</f>
        <v>1478.3853972500006</v>
      </c>
      <c r="Q412" s="7">
        <v>795.04029826033002</v>
      </c>
      <c r="R412" s="75">
        <f t="shared" si="97"/>
        <v>961.99876089499935</v>
      </c>
      <c r="S412" s="51">
        <f>+R412+R413+R414</f>
        <v>3136.0022340550049</v>
      </c>
      <c r="T412" s="48">
        <v>3136</v>
      </c>
      <c r="U412" s="55">
        <f>+T412-P412</f>
        <v>1657.6146027499994</v>
      </c>
      <c r="V412" s="20"/>
      <c r="W412" s="20"/>
      <c r="X412" s="20"/>
      <c r="Y412" s="20"/>
    </row>
    <row r="413" spans="1:25" customFormat="1" ht="15.75" customHeight="1" x14ac:dyDescent="0.25">
      <c r="A413" s="3" t="s">
        <v>87</v>
      </c>
      <c r="B413" s="3" t="s">
        <v>88</v>
      </c>
      <c r="C413" s="4">
        <v>44019</v>
      </c>
      <c r="D413" s="3" t="s">
        <v>761</v>
      </c>
      <c r="E413" s="3" t="s">
        <v>762</v>
      </c>
      <c r="F413" s="3" t="s">
        <v>2838</v>
      </c>
      <c r="G413" s="24"/>
      <c r="H413" s="25" t="s">
        <v>763</v>
      </c>
      <c r="I413" s="5">
        <v>1</v>
      </c>
      <c r="J413" s="5">
        <v>181.74231404958701</v>
      </c>
      <c r="K413" s="5">
        <f t="shared" si="105"/>
        <v>219.90820000000028</v>
      </c>
      <c r="L413" s="83">
        <f t="shared" si="98"/>
        <v>219.90820000000028</v>
      </c>
      <c r="M413" s="79"/>
      <c r="N413" s="79">
        <f t="shared" si="99"/>
        <v>208.91279000000026</v>
      </c>
      <c r="O413" s="58"/>
      <c r="P413" s="92"/>
      <c r="Q413" s="7">
        <v>318.17990405289299</v>
      </c>
      <c r="R413" s="75">
        <f t="shared" si="97"/>
        <v>384.9976839040005</v>
      </c>
      <c r="S413" s="51"/>
      <c r="T413" s="48"/>
      <c r="U413" s="55"/>
      <c r="V413" s="20"/>
      <c r="W413" s="20"/>
      <c r="X413" s="20"/>
      <c r="Y413" s="20"/>
    </row>
    <row r="414" spans="1:25" customFormat="1" ht="15.75" customHeight="1" x14ac:dyDescent="0.25">
      <c r="A414" s="3" t="s">
        <v>565</v>
      </c>
      <c r="B414" s="3" t="s">
        <v>566</v>
      </c>
      <c r="C414" s="4">
        <v>44019</v>
      </c>
      <c r="D414" s="3" t="s">
        <v>761</v>
      </c>
      <c r="E414" s="3" t="s">
        <v>762</v>
      </c>
      <c r="F414" s="3" t="s">
        <v>2838</v>
      </c>
      <c r="G414" s="24"/>
      <c r="H414" s="25" t="s">
        <v>763</v>
      </c>
      <c r="I414" s="5">
        <v>1</v>
      </c>
      <c r="J414" s="5">
        <v>844.91041322314095</v>
      </c>
      <c r="K414" s="5">
        <f t="shared" si="105"/>
        <v>1022.3416000000005</v>
      </c>
      <c r="L414" s="83">
        <f t="shared" si="98"/>
        <v>1022.3416000000005</v>
      </c>
      <c r="M414" s="79">
        <f t="shared" ref="M414:M415" si="113">+L414*0.85</f>
        <v>868.99036000000046</v>
      </c>
      <c r="N414" s="79">
        <f t="shared" ref="N414:N415" si="114">+M414*0.95</f>
        <v>825.54084200000045</v>
      </c>
      <c r="O414" s="58"/>
      <c r="P414" s="92"/>
      <c r="Q414" s="7">
        <v>1478.51718120331</v>
      </c>
      <c r="R414" s="75">
        <f t="shared" si="97"/>
        <v>1789.0057892560051</v>
      </c>
      <c r="S414" s="51"/>
      <c r="T414" s="48"/>
      <c r="U414" s="55"/>
      <c r="V414" s="20"/>
      <c r="W414" s="20"/>
      <c r="X414" s="20"/>
      <c r="Y414" s="20"/>
    </row>
    <row r="415" spans="1:25" customFormat="1" ht="15.75" customHeight="1" x14ac:dyDescent="0.25">
      <c r="A415" s="3" t="s">
        <v>79</v>
      </c>
      <c r="B415" s="3" t="s">
        <v>80</v>
      </c>
      <c r="C415" s="4">
        <v>44019</v>
      </c>
      <c r="D415" s="3" t="s">
        <v>766</v>
      </c>
      <c r="E415" s="3" t="s">
        <v>767</v>
      </c>
      <c r="F415" s="3" t="s">
        <v>2839</v>
      </c>
      <c r="G415" s="24">
        <v>1009</v>
      </c>
      <c r="H415" s="25" t="s">
        <v>768</v>
      </c>
      <c r="I415" s="5">
        <v>1</v>
      </c>
      <c r="J415" s="5">
        <v>806.82363636363596</v>
      </c>
      <c r="K415" s="5">
        <f t="shared" si="105"/>
        <v>976.25659999999948</v>
      </c>
      <c r="L415" s="83">
        <f t="shared" si="98"/>
        <v>976.25659999999948</v>
      </c>
      <c r="M415" s="79">
        <f t="shared" si="113"/>
        <v>829.81810999999959</v>
      </c>
      <c r="N415" s="79">
        <f t="shared" si="114"/>
        <v>788.32720449999954</v>
      </c>
      <c r="O415" s="58"/>
      <c r="P415" s="92">
        <f>+SUM(N415:N420)</f>
        <v>2168.2524832499985</v>
      </c>
      <c r="Q415" s="7">
        <v>1411.57022476364</v>
      </c>
      <c r="R415" s="75">
        <f t="shared" si="97"/>
        <v>1707.9999719640043</v>
      </c>
      <c r="S415" s="51">
        <f>+SUM(R415:R420)</f>
        <v>4379.0024144940016</v>
      </c>
      <c r="T415" s="48">
        <v>4379</v>
      </c>
      <c r="U415" s="55">
        <f>+T415-P415</f>
        <v>2210.7475167500015</v>
      </c>
      <c r="V415" s="20"/>
      <c r="W415" s="20"/>
      <c r="X415" s="20"/>
      <c r="Y415" s="20"/>
    </row>
    <row r="416" spans="1:25" customFormat="1" ht="15.75" customHeight="1" x14ac:dyDescent="0.25">
      <c r="A416" s="3" t="s">
        <v>298</v>
      </c>
      <c r="B416" s="3" t="s">
        <v>299</v>
      </c>
      <c r="C416" s="4">
        <v>44019</v>
      </c>
      <c r="D416" s="3" t="s">
        <v>766</v>
      </c>
      <c r="E416" s="3" t="s">
        <v>767</v>
      </c>
      <c r="F416" s="3" t="s">
        <v>2839</v>
      </c>
      <c r="G416" s="24"/>
      <c r="H416" s="25" t="s">
        <v>768</v>
      </c>
      <c r="I416" s="5">
        <v>1</v>
      </c>
      <c r="J416" s="5">
        <v>306.28190082644602</v>
      </c>
      <c r="K416" s="5">
        <f t="shared" si="105"/>
        <v>370.60109999999969</v>
      </c>
      <c r="L416" s="83">
        <f t="shared" si="98"/>
        <v>370.60109999999969</v>
      </c>
      <c r="M416" s="79"/>
      <c r="N416" s="79">
        <f t="shared" si="99"/>
        <v>352.07104499999969</v>
      </c>
      <c r="O416" s="58"/>
      <c r="P416" s="92"/>
      <c r="Q416" s="7">
        <v>480.36640761818097</v>
      </c>
      <c r="R416" s="75">
        <f t="shared" si="97"/>
        <v>581.24335321799902</v>
      </c>
      <c r="S416" s="51"/>
      <c r="T416" s="48"/>
      <c r="U416" s="55"/>
      <c r="V416" s="20"/>
      <c r="W416" s="20"/>
      <c r="X416" s="20"/>
      <c r="Y416" s="20"/>
    </row>
    <row r="417" spans="1:25" customFormat="1" ht="15.75" customHeight="1" x14ac:dyDescent="0.25">
      <c r="A417" s="3" t="s">
        <v>27</v>
      </c>
      <c r="B417" s="3" t="s">
        <v>28</v>
      </c>
      <c r="C417" s="4">
        <v>44019</v>
      </c>
      <c r="D417" s="3" t="s">
        <v>766</v>
      </c>
      <c r="E417" s="3" t="s">
        <v>767</v>
      </c>
      <c r="F417" s="3" t="s">
        <v>2839</v>
      </c>
      <c r="G417" s="24"/>
      <c r="H417" s="25" t="s">
        <v>768</v>
      </c>
      <c r="I417" s="5">
        <v>1</v>
      </c>
      <c r="J417" s="5">
        <v>342.30173553718998</v>
      </c>
      <c r="K417" s="5">
        <f t="shared" si="105"/>
        <v>414.18509999999986</v>
      </c>
      <c r="L417" s="83">
        <f t="shared" si="98"/>
        <v>414.18509999999986</v>
      </c>
      <c r="M417" s="79">
        <f t="shared" ref="M417:M422" si="115">+L417*0.85</f>
        <v>352.05733499999985</v>
      </c>
      <c r="N417" s="79">
        <f t="shared" ref="N417:N422" si="116">+M417*0.95</f>
        <v>334.45446824999982</v>
      </c>
      <c r="O417" s="58"/>
      <c r="P417" s="92"/>
      <c r="Q417" s="7">
        <v>536.85919598181795</v>
      </c>
      <c r="R417" s="75">
        <f t="shared" si="97"/>
        <v>649.59962713799973</v>
      </c>
      <c r="S417" s="51"/>
      <c r="T417" s="48"/>
      <c r="U417" s="55"/>
      <c r="V417" s="20"/>
      <c r="W417" s="20"/>
      <c r="X417" s="20"/>
      <c r="Y417" s="20"/>
    </row>
    <row r="418" spans="1:25" customFormat="1" ht="15.75" customHeight="1" x14ac:dyDescent="0.25">
      <c r="A418" s="3" t="s">
        <v>337</v>
      </c>
      <c r="B418" s="3" t="s">
        <v>338</v>
      </c>
      <c r="C418" s="4">
        <v>44019</v>
      </c>
      <c r="D418" s="3" t="s">
        <v>766</v>
      </c>
      <c r="E418" s="3" t="s">
        <v>767</v>
      </c>
      <c r="F418" s="3" t="s">
        <v>2839</v>
      </c>
      <c r="G418" s="24"/>
      <c r="H418" s="25" t="s">
        <v>768</v>
      </c>
      <c r="I418" s="5">
        <v>1</v>
      </c>
      <c r="J418" s="5">
        <v>66.008760330578497</v>
      </c>
      <c r="K418" s="5">
        <f t="shared" si="105"/>
        <v>79.870599999999982</v>
      </c>
      <c r="L418" s="83">
        <f t="shared" si="98"/>
        <v>79.870599999999982</v>
      </c>
      <c r="M418" s="79">
        <f t="shared" si="115"/>
        <v>67.89000999999999</v>
      </c>
      <c r="N418" s="79">
        <f t="shared" si="116"/>
        <v>64.495509499999983</v>
      </c>
      <c r="O418" s="58"/>
      <c r="P418" s="92"/>
      <c r="Q418" s="7">
        <v>127.27347105619801</v>
      </c>
      <c r="R418" s="75">
        <f t="shared" si="97"/>
        <v>154.00089997799958</v>
      </c>
      <c r="S418" s="51"/>
      <c r="T418" s="48"/>
      <c r="U418" s="55"/>
      <c r="V418" s="20"/>
      <c r="W418" s="20"/>
      <c r="X418" s="20"/>
      <c r="Y418" s="20"/>
    </row>
    <row r="419" spans="1:25" customFormat="1" ht="15.75" customHeight="1" x14ac:dyDescent="0.25">
      <c r="A419" s="3" t="s">
        <v>149</v>
      </c>
      <c r="B419" s="3" t="s">
        <v>150</v>
      </c>
      <c r="C419" s="4">
        <v>44019</v>
      </c>
      <c r="D419" s="3" t="s">
        <v>766</v>
      </c>
      <c r="E419" s="3" t="s">
        <v>767</v>
      </c>
      <c r="F419" s="3" t="s">
        <v>2839</v>
      </c>
      <c r="G419" s="24"/>
      <c r="H419" s="25" t="s">
        <v>768</v>
      </c>
      <c r="I419" s="5">
        <v>2</v>
      </c>
      <c r="J419" s="5">
        <v>176.041818181818</v>
      </c>
      <c r="K419" s="5">
        <f t="shared" si="105"/>
        <v>213.01059999999978</v>
      </c>
      <c r="L419" s="83">
        <f t="shared" si="98"/>
        <v>426.02119999999957</v>
      </c>
      <c r="M419" s="79">
        <f t="shared" si="115"/>
        <v>362.1180199999996</v>
      </c>
      <c r="N419" s="79">
        <f t="shared" si="116"/>
        <v>344.01211899999959</v>
      </c>
      <c r="O419" s="58"/>
      <c r="P419" s="92"/>
      <c r="Q419" s="7">
        <v>552.20093359999896</v>
      </c>
      <c r="R419" s="75">
        <f t="shared" si="97"/>
        <v>668.16312965599877</v>
      </c>
      <c r="S419" s="51"/>
      <c r="T419" s="48"/>
      <c r="U419" s="55"/>
      <c r="V419" s="20"/>
      <c r="W419" s="20"/>
      <c r="X419" s="20"/>
      <c r="Y419" s="20"/>
    </row>
    <row r="420" spans="1:25" customFormat="1" ht="15.75" customHeight="1" x14ac:dyDescent="0.25">
      <c r="A420" s="3" t="s">
        <v>701</v>
      </c>
      <c r="B420" s="3" t="s">
        <v>702</v>
      </c>
      <c r="C420" s="4">
        <v>44019</v>
      </c>
      <c r="D420" s="3" t="s">
        <v>766</v>
      </c>
      <c r="E420" s="3" t="s">
        <v>767</v>
      </c>
      <c r="F420" s="3" t="s">
        <v>2839</v>
      </c>
      <c r="G420" s="24"/>
      <c r="H420" s="25" t="s">
        <v>768</v>
      </c>
      <c r="I420" s="5">
        <v>1</v>
      </c>
      <c r="J420" s="5">
        <v>291.57652892561998</v>
      </c>
      <c r="K420" s="5">
        <f t="shared" si="105"/>
        <v>352.80760000000015</v>
      </c>
      <c r="L420" s="83">
        <f t="shared" si="98"/>
        <v>352.80760000000015</v>
      </c>
      <c r="M420" s="79">
        <f t="shared" si="115"/>
        <v>299.88646000000011</v>
      </c>
      <c r="N420" s="79">
        <f t="shared" si="116"/>
        <v>284.8921370000001</v>
      </c>
      <c r="O420" s="58"/>
      <c r="P420" s="92"/>
      <c r="Q420" s="7">
        <v>510.74002689256201</v>
      </c>
      <c r="R420" s="75">
        <f t="shared" si="97"/>
        <v>617.99543254000002</v>
      </c>
      <c r="S420" s="51"/>
      <c r="T420" s="48"/>
      <c r="U420" s="55"/>
      <c r="V420" s="20"/>
      <c r="W420" s="20"/>
      <c r="X420" s="20"/>
      <c r="Y420" s="20"/>
    </row>
    <row r="421" spans="1:25" customFormat="1" ht="15.75" customHeight="1" x14ac:dyDescent="0.25">
      <c r="A421" s="3" t="s">
        <v>153</v>
      </c>
      <c r="B421" s="3" t="s">
        <v>154</v>
      </c>
      <c r="C421" s="4">
        <v>44019</v>
      </c>
      <c r="D421" s="3" t="s">
        <v>769</v>
      </c>
      <c r="E421" s="3" t="s">
        <v>770</v>
      </c>
      <c r="F421" s="3" t="s">
        <v>2840</v>
      </c>
      <c r="G421" s="24">
        <v>1010</v>
      </c>
      <c r="H421" s="25" t="s">
        <v>771</v>
      </c>
      <c r="I421" s="5">
        <v>1</v>
      </c>
      <c r="J421" s="5">
        <v>130.33471074380199</v>
      </c>
      <c r="K421" s="5">
        <f t="shared" si="105"/>
        <v>157.70500000000041</v>
      </c>
      <c r="L421" s="83">
        <f t="shared" si="98"/>
        <v>157.70500000000041</v>
      </c>
      <c r="M421" s="79">
        <f t="shared" si="115"/>
        <v>134.04925000000034</v>
      </c>
      <c r="N421" s="79">
        <f t="shared" si="116"/>
        <v>127.34678750000032</v>
      </c>
      <c r="O421" s="58"/>
      <c r="P421" s="92">
        <f>+N421+N422</f>
        <v>571.27855275000002</v>
      </c>
      <c r="Q421" s="7">
        <v>228.106597355373</v>
      </c>
      <c r="R421" s="75">
        <f t="shared" si="97"/>
        <v>276.00898280000132</v>
      </c>
      <c r="S421" s="51">
        <f>+R421+R422</f>
        <v>1238.0077436950007</v>
      </c>
      <c r="T421" s="48">
        <v>1238</v>
      </c>
      <c r="U421" s="55">
        <f>+T421-P421</f>
        <v>666.72144724999998</v>
      </c>
      <c r="V421" s="20"/>
      <c r="W421" s="20"/>
      <c r="X421" s="20"/>
      <c r="Y421" s="20"/>
    </row>
    <row r="422" spans="1:25" customFormat="1" ht="15.75" customHeight="1" x14ac:dyDescent="0.25">
      <c r="A422" s="3" t="s">
        <v>764</v>
      </c>
      <c r="B422" s="3" t="s">
        <v>765</v>
      </c>
      <c r="C422" s="4">
        <v>44019</v>
      </c>
      <c r="D422" s="3" t="s">
        <v>769</v>
      </c>
      <c r="E422" s="3" t="s">
        <v>770</v>
      </c>
      <c r="F422" s="3" t="s">
        <v>2840</v>
      </c>
      <c r="G422" s="24"/>
      <c r="H422" s="25" t="s">
        <v>771</v>
      </c>
      <c r="I422" s="5">
        <v>1</v>
      </c>
      <c r="J422" s="5">
        <v>454.34768595041299</v>
      </c>
      <c r="K422" s="5">
        <f t="shared" si="105"/>
        <v>549.7606999999997</v>
      </c>
      <c r="L422" s="83">
        <f t="shared" si="98"/>
        <v>549.7606999999997</v>
      </c>
      <c r="M422" s="79">
        <f t="shared" si="115"/>
        <v>467.29659499999974</v>
      </c>
      <c r="N422" s="79">
        <f t="shared" si="116"/>
        <v>443.93176524999973</v>
      </c>
      <c r="O422" s="58"/>
      <c r="P422" s="92"/>
      <c r="Q422" s="7">
        <v>795.04029826033002</v>
      </c>
      <c r="R422" s="75">
        <f t="shared" si="97"/>
        <v>961.99876089499935</v>
      </c>
      <c r="S422" s="51"/>
      <c r="T422" s="48"/>
      <c r="U422" s="55"/>
      <c r="V422" s="20"/>
      <c r="W422" s="20"/>
      <c r="X422" s="20"/>
      <c r="Y422" s="20"/>
    </row>
    <row r="423" spans="1:25" customFormat="1" ht="15.75" customHeight="1" x14ac:dyDescent="0.25">
      <c r="A423" s="3" t="s">
        <v>777</v>
      </c>
      <c r="B423" s="3" t="s">
        <v>778</v>
      </c>
      <c r="C423" s="4">
        <v>44019</v>
      </c>
      <c r="D423" s="3" t="s">
        <v>774</v>
      </c>
      <c r="E423" s="3" t="s">
        <v>775</v>
      </c>
      <c r="F423" s="3" t="s">
        <v>2841</v>
      </c>
      <c r="G423" s="24">
        <v>1011</v>
      </c>
      <c r="H423" s="25" t="s">
        <v>776</v>
      </c>
      <c r="I423" s="5">
        <v>1</v>
      </c>
      <c r="J423" s="5">
        <v>531.82388429752098</v>
      </c>
      <c r="K423" s="5">
        <f>(+J423*1.21)*0.8</f>
        <v>514.80552000000023</v>
      </c>
      <c r="L423" s="83">
        <f t="shared" si="98"/>
        <v>514.80552000000023</v>
      </c>
      <c r="M423" s="79"/>
      <c r="N423" s="79">
        <f t="shared" si="99"/>
        <v>489.06524400000018</v>
      </c>
      <c r="O423" s="58"/>
      <c r="P423" s="92">
        <f>+N423+N424+N425</f>
        <v>1909.7944335000002</v>
      </c>
      <c r="Q423" s="7">
        <v>743.38342547107504</v>
      </c>
      <c r="R423" s="75">
        <f t="shared" si="97"/>
        <v>899.49394482000082</v>
      </c>
      <c r="S423" s="51">
        <f>+R423+R424+R425</f>
        <v>3772.0854711820057</v>
      </c>
      <c r="T423" s="48">
        <v>3772.1</v>
      </c>
      <c r="U423" s="55">
        <f>+T423-P423</f>
        <v>1862.3055664999997</v>
      </c>
      <c r="V423" s="20"/>
      <c r="W423" s="20"/>
      <c r="X423" s="20"/>
      <c r="Y423" s="20"/>
    </row>
    <row r="424" spans="1:25" customFormat="1" ht="15.75" customHeight="1" x14ac:dyDescent="0.25">
      <c r="A424" s="3" t="s">
        <v>772</v>
      </c>
      <c r="B424" s="3" t="s">
        <v>773</v>
      </c>
      <c r="C424" s="4">
        <v>44019</v>
      </c>
      <c r="D424" s="3" t="s">
        <v>774</v>
      </c>
      <c r="E424" s="3" t="s">
        <v>775</v>
      </c>
      <c r="F424" s="3" t="s">
        <v>2841</v>
      </c>
      <c r="G424" s="24"/>
      <c r="H424" s="25" t="s">
        <v>776</v>
      </c>
      <c r="I424" s="5">
        <v>1</v>
      </c>
      <c r="J424" s="5">
        <v>550.15396694214905</v>
      </c>
      <c r="K424" s="5">
        <f t="shared" ref="K424:K431" si="117">+J424*1.21</f>
        <v>665.6863000000003</v>
      </c>
      <c r="L424" s="83">
        <f t="shared" si="98"/>
        <v>665.6863000000003</v>
      </c>
      <c r="M424" s="79"/>
      <c r="N424" s="79">
        <f t="shared" si="99"/>
        <v>632.40198500000031</v>
      </c>
      <c r="O424" s="58"/>
      <c r="P424" s="92"/>
      <c r="Q424" s="7">
        <v>962.47235900661201</v>
      </c>
      <c r="R424" s="75">
        <f t="shared" si="97"/>
        <v>1164.5915543980004</v>
      </c>
      <c r="S424" s="51"/>
      <c r="T424" s="48"/>
      <c r="U424" s="55"/>
      <c r="V424" s="20"/>
      <c r="W424" s="20"/>
      <c r="X424" s="20"/>
      <c r="Y424" s="20"/>
    </row>
    <row r="425" spans="1:25" customFormat="1" ht="15.75" customHeight="1" x14ac:dyDescent="0.25">
      <c r="A425" s="3" t="s">
        <v>79</v>
      </c>
      <c r="B425" s="3" t="s">
        <v>80</v>
      </c>
      <c r="C425" s="4">
        <v>44019</v>
      </c>
      <c r="D425" s="3" t="s">
        <v>774</v>
      </c>
      <c r="E425" s="3" t="s">
        <v>775</v>
      </c>
      <c r="F425" s="3" t="s">
        <v>2841</v>
      </c>
      <c r="G425" s="24"/>
      <c r="H425" s="25" t="s">
        <v>776</v>
      </c>
      <c r="I425" s="5">
        <v>1</v>
      </c>
      <c r="J425" s="5">
        <v>806.82363636363596</v>
      </c>
      <c r="K425" s="5">
        <f t="shared" si="117"/>
        <v>976.25659999999948</v>
      </c>
      <c r="L425" s="83">
        <f t="shared" si="98"/>
        <v>976.25659999999948</v>
      </c>
      <c r="M425" s="79">
        <f t="shared" ref="M425:M426" si="118">+L425*0.85</f>
        <v>829.81810999999959</v>
      </c>
      <c r="N425" s="79">
        <f t="shared" ref="N425:N426" si="119">+M425*0.95</f>
        <v>788.32720449999954</v>
      </c>
      <c r="O425" s="58"/>
      <c r="P425" s="92"/>
      <c r="Q425" s="7">
        <v>1411.57022476364</v>
      </c>
      <c r="R425" s="75">
        <f t="shared" si="97"/>
        <v>1707.9999719640043</v>
      </c>
      <c r="S425" s="51"/>
      <c r="T425" s="48"/>
      <c r="U425" s="55"/>
      <c r="V425" s="20"/>
      <c r="W425" s="20"/>
      <c r="X425" s="20"/>
      <c r="Y425" s="20"/>
    </row>
    <row r="426" spans="1:25" customFormat="1" ht="15.75" customHeight="1" x14ac:dyDescent="0.25">
      <c r="A426" s="3" t="s">
        <v>149</v>
      </c>
      <c r="B426" s="3" t="s">
        <v>150</v>
      </c>
      <c r="C426" s="4">
        <v>44019</v>
      </c>
      <c r="D426" s="3" t="s">
        <v>779</v>
      </c>
      <c r="E426" s="3" t="s">
        <v>780</v>
      </c>
      <c r="F426" s="3" t="s">
        <v>2842</v>
      </c>
      <c r="G426" s="24">
        <v>1012</v>
      </c>
      <c r="H426" s="25" t="s">
        <v>781</v>
      </c>
      <c r="I426" s="5">
        <v>2</v>
      </c>
      <c r="J426" s="5">
        <v>176.041818181818</v>
      </c>
      <c r="K426" s="5">
        <f t="shared" si="117"/>
        <v>213.01059999999978</v>
      </c>
      <c r="L426" s="83">
        <f t="shared" si="98"/>
        <v>426.02119999999957</v>
      </c>
      <c r="M426" s="79">
        <f t="shared" si="118"/>
        <v>362.1180199999996</v>
      </c>
      <c r="N426" s="79">
        <f t="shared" si="119"/>
        <v>344.01211899999959</v>
      </c>
      <c r="O426" s="58"/>
      <c r="P426" s="92">
        <f>+N426+N427+N428</f>
        <v>1030.537632249999</v>
      </c>
      <c r="Q426" s="7">
        <v>552.20093359999896</v>
      </c>
      <c r="R426" s="75">
        <f t="shared" si="97"/>
        <v>668.16312965599877</v>
      </c>
      <c r="S426" s="51">
        <f>+R426+R427+R428</f>
        <v>1899.0061100119976</v>
      </c>
      <c r="T426" s="48">
        <v>1899</v>
      </c>
      <c r="U426" s="55">
        <f>+T426-P426</f>
        <v>868.46236775000102</v>
      </c>
      <c r="V426" s="20"/>
      <c r="W426" s="20"/>
      <c r="X426" s="20"/>
      <c r="Y426" s="20"/>
    </row>
    <row r="427" spans="1:25" customFormat="1" ht="15.75" customHeight="1" x14ac:dyDescent="0.25">
      <c r="A427" s="3" t="s">
        <v>298</v>
      </c>
      <c r="B427" s="3" t="s">
        <v>299</v>
      </c>
      <c r="C427" s="4">
        <v>44019</v>
      </c>
      <c r="D427" s="3" t="s">
        <v>779</v>
      </c>
      <c r="E427" s="3" t="s">
        <v>780</v>
      </c>
      <c r="F427" s="3" t="s">
        <v>2842</v>
      </c>
      <c r="G427" s="24"/>
      <c r="H427" s="25" t="s">
        <v>781</v>
      </c>
      <c r="I427" s="5">
        <v>1</v>
      </c>
      <c r="J427" s="5">
        <v>306.28190082644602</v>
      </c>
      <c r="K427" s="5">
        <f t="shared" si="117"/>
        <v>370.60109999999969</v>
      </c>
      <c r="L427" s="83">
        <f t="shared" si="98"/>
        <v>370.60109999999969</v>
      </c>
      <c r="M427" s="79"/>
      <c r="N427" s="79">
        <f t="shared" si="99"/>
        <v>352.07104499999969</v>
      </c>
      <c r="O427" s="58"/>
      <c r="P427" s="92"/>
      <c r="Q427" s="7">
        <v>480.36640761818097</v>
      </c>
      <c r="R427" s="75">
        <f t="shared" si="97"/>
        <v>581.24335321799902</v>
      </c>
      <c r="S427" s="51"/>
      <c r="T427" s="48"/>
      <c r="U427" s="55"/>
      <c r="V427" s="20"/>
      <c r="W427" s="20"/>
      <c r="X427" s="20"/>
      <c r="Y427" s="20"/>
    </row>
    <row r="428" spans="1:25" customFormat="1" ht="15.75" customHeight="1" x14ac:dyDescent="0.25">
      <c r="A428" s="3" t="s">
        <v>27</v>
      </c>
      <c r="B428" s="3" t="s">
        <v>28</v>
      </c>
      <c r="C428" s="4">
        <v>44019</v>
      </c>
      <c r="D428" s="3" t="s">
        <v>779</v>
      </c>
      <c r="E428" s="3" t="s">
        <v>780</v>
      </c>
      <c r="F428" s="3" t="s">
        <v>2842</v>
      </c>
      <c r="G428" s="24"/>
      <c r="H428" s="25" t="s">
        <v>781</v>
      </c>
      <c r="I428" s="5">
        <v>1</v>
      </c>
      <c r="J428" s="5">
        <v>342.30173553718998</v>
      </c>
      <c r="K428" s="5">
        <f t="shared" si="117"/>
        <v>414.18509999999986</v>
      </c>
      <c r="L428" s="83">
        <f t="shared" si="98"/>
        <v>414.18509999999986</v>
      </c>
      <c r="M428" s="79">
        <f t="shared" ref="M428:M429" si="120">+L428*0.85</f>
        <v>352.05733499999985</v>
      </c>
      <c r="N428" s="79">
        <f t="shared" ref="N428:N429" si="121">+M428*0.95</f>
        <v>334.45446824999982</v>
      </c>
      <c r="O428" s="58"/>
      <c r="P428" s="92"/>
      <c r="Q428" s="7">
        <v>536.85919598181795</v>
      </c>
      <c r="R428" s="75">
        <f t="shared" si="97"/>
        <v>649.59962713799973</v>
      </c>
      <c r="S428" s="51"/>
      <c r="T428" s="48"/>
      <c r="U428" s="55"/>
      <c r="V428" s="20"/>
      <c r="W428" s="20"/>
      <c r="X428" s="20"/>
      <c r="Y428" s="20"/>
    </row>
    <row r="429" spans="1:25" customFormat="1" ht="15.75" customHeight="1" x14ac:dyDescent="0.25">
      <c r="A429" s="3" t="s">
        <v>149</v>
      </c>
      <c r="B429" s="3" t="s">
        <v>150</v>
      </c>
      <c r="C429" s="4">
        <v>44019</v>
      </c>
      <c r="D429" s="3" t="s">
        <v>782</v>
      </c>
      <c r="E429" s="3" t="s">
        <v>783</v>
      </c>
      <c r="F429" s="3" t="s">
        <v>2843</v>
      </c>
      <c r="G429" s="24">
        <v>1014</v>
      </c>
      <c r="H429" s="25" t="s">
        <v>784</v>
      </c>
      <c r="I429" s="5">
        <v>2</v>
      </c>
      <c r="J429" s="5">
        <v>176.041818181818</v>
      </c>
      <c r="K429" s="5">
        <f t="shared" si="117"/>
        <v>213.01059999999978</v>
      </c>
      <c r="L429" s="83">
        <f t="shared" si="98"/>
        <v>426.02119999999957</v>
      </c>
      <c r="M429" s="79">
        <f t="shared" si="120"/>
        <v>362.1180199999996</v>
      </c>
      <c r="N429" s="79">
        <f t="shared" si="121"/>
        <v>344.01211899999959</v>
      </c>
      <c r="O429" s="58"/>
      <c r="P429" s="92">
        <f>+N429+N430+N431</f>
        <v>1030.537632249999</v>
      </c>
      <c r="Q429" s="7">
        <v>552.20093359999896</v>
      </c>
      <c r="R429" s="75">
        <f t="shared" si="97"/>
        <v>668.16312965599877</v>
      </c>
      <c r="S429" s="51">
        <f>+R429+R430+R431</f>
        <v>1899.0061100119976</v>
      </c>
      <c r="T429" s="48">
        <v>1899</v>
      </c>
      <c r="U429" s="55">
        <f>+T429-P429</f>
        <v>868.46236775000102</v>
      </c>
      <c r="V429" s="20"/>
      <c r="W429" s="20"/>
      <c r="X429" s="20"/>
      <c r="Y429" s="20"/>
    </row>
    <row r="430" spans="1:25" customFormat="1" ht="15.75" customHeight="1" x14ac:dyDescent="0.25">
      <c r="A430" s="3" t="s">
        <v>298</v>
      </c>
      <c r="B430" s="3" t="s">
        <v>299</v>
      </c>
      <c r="C430" s="4">
        <v>44019</v>
      </c>
      <c r="D430" s="3" t="s">
        <v>782</v>
      </c>
      <c r="E430" s="3" t="s">
        <v>783</v>
      </c>
      <c r="F430" s="3" t="s">
        <v>2843</v>
      </c>
      <c r="G430" s="24"/>
      <c r="H430" s="25" t="s">
        <v>784</v>
      </c>
      <c r="I430" s="5">
        <v>1</v>
      </c>
      <c r="J430" s="5">
        <v>306.28190082644602</v>
      </c>
      <c r="K430" s="5">
        <f t="shared" si="117"/>
        <v>370.60109999999969</v>
      </c>
      <c r="L430" s="83">
        <f t="shared" si="98"/>
        <v>370.60109999999969</v>
      </c>
      <c r="M430" s="79"/>
      <c r="N430" s="79">
        <f t="shared" si="99"/>
        <v>352.07104499999969</v>
      </c>
      <c r="O430" s="58"/>
      <c r="P430" s="92"/>
      <c r="Q430" s="7">
        <v>480.36640761818097</v>
      </c>
      <c r="R430" s="75">
        <f t="shared" si="97"/>
        <v>581.24335321799902</v>
      </c>
      <c r="S430" s="51"/>
      <c r="T430" s="48"/>
      <c r="U430" s="55"/>
      <c r="V430" s="20"/>
      <c r="W430" s="20"/>
      <c r="X430" s="20"/>
      <c r="Y430" s="20"/>
    </row>
    <row r="431" spans="1:25" customFormat="1" ht="15.75" customHeight="1" x14ac:dyDescent="0.25">
      <c r="A431" s="3" t="s">
        <v>27</v>
      </c>
      <c r="B431" s="3" t="s">
        <v>28</v>
      </c>
      <c r="C431" s="4">
        <v>44019</v>
      </c>
      <c r="D431" s="3" t="s">
        <v>782</v>
      </c>
      <c r="E431" s="3" t="s">
        <v>783</v>
      </c>
      <c r="F431" s="3" t="s">
        <v>2843</v>
      </c>
      <c r="G431" s="24"/>
      <c r="H431" s="25" t="s">
        <v>784</v>
      </c>
      <c r="I431" s="5">
        <v>1</v>
      </c>
      <c r="J431" s="5">
        <v>342.30173553718998</v>
      </c>
      <c r="K431" s="5">
        <f t="shared" si="117"/>
        <v>414.18509999999986</v>
      </c>
      <c r="L431" s="83">
        <f t="shared" si="98"/>
        <v>414.18509999999986</v>
      </c>
      <c r="M431" s="79">
        <f t="shared" ref="M431" si="122">+L431*0.85</f>
        <v>352.05733499999985</v>
      </c>
      <c r="N431" s="79">
        <f>+M431*0.95</f>
        <v>334.45446824999982</v>
      </c>
      <c r="O431" s="58"/>
      <c r="P431" s="92"/>
      <c r="Q431" s="7">
        <v>536.85919598181795</v>
      </c>
      <c r="R431" s="75">
        <f t="shared" si="97"/>
        <v>649.59962713799973</v>
      </c>
      <c r="S431" s="51"/>
      <c r="T431" s="48"/>
      <c r="U431" s="55"/>
      <c r="V431" s="20"/>
      <c r="W431" s="20"/>
      <c r="X431" s="20"/>
      <c r="Y431" s="20"/>
    </row>
    <row r="432" spans="1:25" customFormat="1" ht="15.75" customHeight="1" x14ac:dyDescent="0.25">
      <c r="A432" s="3" t="s">
        <v>394</v>
      </c>
      <c r="B432" s="3" t="s">
        <v>395</v>
      </c>
      <c r="C432" s="4">
        <v>44019</v>
      </c>
      <c r="D432" s="3" t="s">
        <v>785</v>
      </c>
      <c r="E432" s="3" t="s">
        <v>786</v>
      </c>
      <c r="F432" s="3" t="s">
        <v>2844</v>
      </c>
      <c r="G432" s="24">
        <v>1015</v>
      </c>
      <c r="H432" s="25" t="s">
        <v>787</v>
      </c>
      <c r="I432" s="5">
        <v>1</v>
      </c>
      <c r="J432" s="12">
        <v>1129</v>
      </c>
      <c r="K432" s="5">
        <f>J432*1.21</f>
        <v>1366.09</v>
      </c>
      <c r="L432" s="83">
        <f t="shared" si="98"/>
        <v>1366.09</v>
      </c>
      <c r="M432" s="79"/>
      <c r="N432" s="79">
        <f t="shared" si="99"/>
        <v>1297.7855</v>
      </c>
      <c r="O432" s="58"/>
      <c r="P432" s="92">
        <f>+N432</f>
        <v>1297.7855</v>
      </c>
      <c r="Q432" s="7">
        <v>3400.8366143471098</v>
      </c>
      <c r="R432" s="75">
        <f t="shared" si="97"/>
        <v>4115.012303360003</v>
      </c>
      <c r="S432" s="51">
        <f>+R432</f>
        <v>4115.012303360003</v>
      </c>
      <c r="T432" s="48">
        <v>4115</v>
      </c>
      <c r="U432" s="55">
        <f>+T432-P432</f>
        <v>2817.2145</v>
      </c>
      <c r="V432" s="20"/>
      <c r="W432" s="20"/>
      <c r="X432" s="20"/>
      <c r="Y432" s="20"/>
    </row>
    <row r="433" spans="1:25" customFormat="1" ht="15.75" customHeight="1" x14ac:dyDescent="0.25">
      <c r="A433" s="3" t="s">
        <v>789</v>
      </c>
      <c r="B433" s="3" t="s">
        <v>790</v>
      </c>
      <c r="C433" s="4">
        <v>44019</v>
      </c>
      <c r="D433" s="3" t="s">
        <v>788</v>
      </c>
      <c r="E433" s="3" t="s">
        <v>786</v>
      </c>
      <c r="F433" s="3" t="s">
        <v>2844</v>
      </c>
      <c r="G433" s="24">
        <v>1027</v>
      </c>
      <c r="H433" s="25" t="s">
        <v>787</v>
      </c>
      <c r="I433" s="5">
        <v>1</v>
      </c>
      <c r="J433" s="5">
        <v>659.09768595041305</v>
      </c>
      <c r="K433" s="5">
        <f t="shared" ref="K433:K451" si="123">+J433*1.21</f>
        <v>797.50819999999976</v>
      </c>
      <c r="L433" s="83">
        <f t="shared" si="98"/>
        <v>797.50819999999976</v>
      </c>
      <c r="M433" s="79">
        <f>+L433*0.85</f>
        <v>677.8819699999998</v>
      </c>
      <c r="N433" s="79">
        <f>+M433*0.95</f>
        <v>643.98787149999976</v>
      </c>
      <c r="O433" s="58"/>
      <c r="P433" s="92">
        <f>+N433+N434</f>
        <v>825.95638150000002</v>
      </c>
      <c r="Q433" s="7">
        <v>1153.1968572000001</v>
      </c>
      <c r="R433" s="75">
        <f t="shared" si="97"/>
        <v>1395.368197212</v>
      </c>
      <c r="S433" s="51">
        <f>+R433+R434</f>
        <v>1730.4603351900005</v>
      </c>
      <c r="T433" s="48">
        <v>1730.47</v>
      </c>
      <c r="U433" s="55">
        <f>+T433-P433</f>
        <v>904.51361850000001</v>
      </c>
      <c r="V433" s="20"/>
      <c r="W433" s="20"/>
      <c r="X433" s="20"/>
      <c r="Y433" s="20"/>
    </row>
    <row r="434" spans="1:25" customFormat="1" ht="15.75" customHeight="1" x14ac:dyDescent="0.25">
      <c r="A434" s="3" t="s">
        <v>306</v>
      </c>
      <c r="B434" s="3" t="s">
        <v>307</v>
      </c>
      <c r="C434" s="4">
        <v>44019</v>
      </c>
      <c r="D434" s="3" t="s">
        <v>788</v>
      </c>
      <c r="E434" s="3" t="s">
        <v>786</v>
      </c>
      <c r="F434" s="3" t="s">
        <v>2844</v>
      </c>
      <c r="G434" s="24"/>
      <c r="H434" s="25" t="s">
        <v>787</v>
      </c>
      <c r="I434" s="5">
        <v>1</v>
      </c>
      <c r="J434" s="5">
        <v>158.30231404958701</v>
      </c>
      <c r="K434" s="5">
        <f t="shared" si="123"/>
        <v>191.54580000000027</v>
      </c>
      <c r="L434" s="83">
        <f t="shared" si="98"/>
        <v>191.54580000000027</v>
      </c>
      <c r="M434" s="79"/>
      <c r="N434" s="79">
        <f t="shared" si="99"/>
        <v>181.96851000000024</v>
      </c>
      <c r="O434" s="58"/>
      <c r="P434" s="92"/>
      <c r="Q434" s="7">
        <v>276.935651221488</v>
      </c>
      <c r="R434" s="75">
        <f t="shared" si="97"/>
        <v>335.09213797800049</v>
      </c>
      <c r="S434" s="51"/>
      <c r="T434" s="48"/>
      <c r="U434" s="55"/>
      <c r="V434" s="20"/>
      <c r="W434" s="20"/>
      <c r="X434" s="20"/>
      <c r="Y434" s="20"/>
    </row>
    <row r="435" spans="1:25" customFormat="1" ht="15.75" customHeight="1" x14ac:dyDescent="0.25">
      <c r="A435" s="3" t="s">
        <v>793</v>
      </c>
      <c r="B435" s="3" t="s">
        <v>794</v>
      </c>
      <c r="C435" s="4">
        <v>44019</v>
      </c>
      <c r="D435" s="3" t="s">
        <v>791</v>
      </c>
      <c r="E435" s="3" t="s">
        <v>614</v>
      </c>
      <c r="F435" s="3" t="s">
        <v>2802</v>
      </c>
      <c r="G435" s="24"/>
      <c r="H435" s="87" t="s">
        <v>615</v>
      </c>
      <c r="I435" s="5">
        <v>1</v>
      </c>
      <c r="J435" s="5">
        <v>306.85917355371902</v>
      </c>
      <c r="K435" s="5">
        <f t="shared" si="123"/>
        <v>371.2996</v>
      </c>
      <c r="L435" s="83">
        <f t="shared" si="98"/>
        <v>371.2996</v>
      </c>
      <c r="M435" s="79"/>
      <c r="N435" s="79">
        <f t="shared" si="99"/>
        <v>352.73462000000001</v>
      </c>
      <c r="O435" s="58"/>
      <c r="P435" s="92">
        <f>+N435+N436+N437+N438</f>
        <v>0</v>
      </c>
      <c r="Q435" s="7">
        <v>536.85012413223103</v>
      </c>
      <c r="R435" s="75">
        <f t="shared" si="97"/>
        <v>649.58865019999951</v>
      </c>
      <c r="S435" s="51">
        <f>+R435+R436+R437+R438</f>
        <v>0</v>
      </c>
      <c r="T435" s="48"/>
      <c r="U435" s="55"/>
      <c r="V435" s="20"/>
      <c r="W435" s="20"/>
      <c r="X435" s="20"/>
      <c r="Y435" s="20"/>
    </row>
    <row r="436" spans="1:25" customFormat="1" ht="15.75" customHeight="1" x14ac:dyDescent="0.25">
      <c r="A436" s="3" t="s">
        <v>461</v>
      </c>
      <c r="B436" s="3" t="s">
        <v>462</v>
      </c>
      <c r="C436" s="4">
        <v>44019</v>
      </c>
      <c r="D436" s="3" t="s">
        <v>792</v>
      </c>
      <c r="E436" s="3" t="s">
        <v>614</v>
      </c>
      <c r="F436" s="3" t="s">
        <v>2802</v>
      </c>
      <c r="G436" s="24"/>
      <c r="H436" s="87" t="s">
        <v>615</v>
      </c>
      <c r="I436" s="5">
        <v>-1</v>
      </c>
      <c r="J436" s="5">
        <v>145.23256198347099</v>
      </c>
      <c r="K436" s="5">
        <f t="shared" si="123"/>
        <v>175.73139999999989</v>
      </c>
      <c r="L436" s="83">
        <f t="shared" si="98"/>
        <v>-175.73139999999989</v>
      </c>
      <c r="M436" s="79">
        <f>+L436*0.85</f>
        <v>-149.37168999999992</v>
      </c>
      <c r="N436" s="79">
        <f>+M436*0.95</f>
        <v>-141.90310549999992</v>
      </c>
      <c r="O436" s="58"/>
      <c r="P436" s="92"/>
      <c r="Q436" s="7">
        <v>-254.08436719008199</v>
      </c>
      <c r="R436" s="75">
        <f t="shared" si="97"/>
        <v>-307.44208429999918</v>
      </c>
      <c r="S436" s="51"/>
      <c r="T436" s="48"/>
      <c r="U436" s="55"/>
      <c r="V436" s="20"/>
      <c r="W436" s="20"/>
      <c r="X436" s="20"/>
      <c r="Y436" s="20"/>
    </row>
    <row r="437" spans="1:25" customFormat="1" ht="15.75" customHeight="1" x14ac:dyDescent="0.25">
      <c r="A437" s="3" t="s">
        <v>793</v>
      </c>
      <c r="B437" s="3" t="s">
        <v>794</v>
      </c>
      <c r="C437" s="4">
        <v>44019</v>
      </c>
      <c r="D437" s="3" t="s">
        <v>792</v>
      </c>
      <c r="E437" s="3" t="s">
        <v>614</v>
      </c>
      <c r="F437" s="3" t="s">
        <v>2802</v>
      </c>
      <c r="G437" s="24"/>
      <c r="H437" s="87" t="s">
        <v>615</v>
      </c>
      <c r="I437" s="5">
        <v>-1</v>
      </c>
      <c r="J437" s="5">
        <v>306.85917355371902</v>
      </c>
      <c r="K437" s="5">
        <f t="shared" si="123"/>
        <v>371.2996</v>
      </c>
      <c r="L437" s="83">
        <f t="shared" si="98"/>
        <v>-371.2996</v>
      </c>
      <c r="M437" s="79"/>
      <c r="N437" s="79">
        <f t="shared" si="99"/>
        <v>-352.73462000000001</v>
      </c>
      <c r="O437" s="58"/>
      <c r="P437" s="92"/>
      <c r="Q437" s="7">
        <v>-536.85012413223103</v>
      </c>
      <c r="R437" s="75">
        <f t="shared" si="97"/>
        <v>-649.58865019999951</v>
      </c>
      <c r="S437" s="51"/>
      <c r="T437" s="48"/>
      <c r="U437" s="55"/>
      <c r="V437" s="20"/>
      <c r="W437" s="20"/>
      <c r="X437" s="20"/>
      <c r="Y437" s="20"/>
    </row>
    <row r="438" spans="1:25" customFormat="1" ht="15.75" customHeight="1" x14ac:dyDescent="0.25">
      <c r="A438" s="3" t="s">
        <v>461</v>
      </c>
      <c r="B438" s="3" t="s">
        <v>462</v>
      </c>
      <c r="C438" s="4">
        <v>44019</v>
      </c>
      <c r="D438" s="3" t="s">
        <v>791</v>
      </c>
      <c r="E438" s="3" t="s">
        <v>614</v>
      </c>
      <c r="F438" s="3" t="s">
        <v>2802</v>
      </c>
      <c r="G438" s="24"/>
      <c r="H438" s="87" t="s">
        <v>615</v>
      </c>
      <c r="I438" s="5">
        <v>1</v>
      </c>
      <c r="J438" s="5">
        <v>145.23256198347099</v>
      </c>
      <c r="K438" s="5">
        <f t="shared" si="123"/>
        <v>175.73139999999989</v>
      </c>
      <c r="L438" s="83">
        <f t="shared" si="98"/>
        <v>175.73139999999989</v>
      </c>
      <c r="M438" s="79">
        <f>+L438*0.85</f>
        <v>149.37168999999992</v>
      </c>
      <c r="N438" s="79">
        <f>+M438*0.95</f>
        <v>141.90310549999992</v>
      </c>
      <c r="O438" s="58"/>
      <c r="P438" s="92"/>
      <c r="Q438" s="7">
        <v>254.08436719008199</v>
      </c>
      <c r="R438" s="75">
        <f t="shared" si="97"/>
        <v>307.44208429999918</v>
      </c>
      <c r="S438" s="51"/>
      <c r="T438" s="48"/>
      <c r="U438" s="55"/>
      <c r="V438" s="20"/>
      <c r="W438" s="20"/>
      <c r="X438" s="20"/>
      <c r="Y438" s="20"/>
    </row>
    <row r="439" spans="1:25" customFormat="1" ht="15.75" customHeight="1" x14ac:dyDescent="0.25">
      <c r="A439" s="3" t="s">
        <v>793</v>
      </c>
      <c r="B439" s="3" t="s">
        <v>794</v>
      </c>
      <c r="C439" s="4">
        <v>44019</v>
      </c>
      <c r="D439" s="3" t="s">
        <v>795</v>
      </c>
      <c r="E439" s="3" t="s">
        <v>796</v>
      </c>
      <c r="F439" s="3" t="s">
        <v>2845</v>
      </c>
      <c r="G439" s="24">
        <v>1017</v>
      </c>
      <c r="H439" s="25" t="s">
        <v>797</v>
      </c>
      <c r="I439" s="5">
        <v>1</v>
      </c>
      <c r="J439" s="5">
        <v>306.85917355371902</v>
      </c>
      <c r="K439" s="5">
        <f t="shared" si="123"/>
        <v>371.2996</v>
      </c>
      <c r="L439" s="83">
        <f t="shared" si="98"/>
        <v>371.2996</v>
      </c>
      <c r="M439" s="79"/>
      <c r="N439" s="79">
        <f t="shared" si="99"/>
        <v>352.73462000000001</v>
      </c>
      <c r="O439" s="58"/>
      <c r="P439" s="92">
        <f>+N439+N440</f>
        <v>494.63772549999993</v>
      </c>
      <c r="Q439" s="7">
        <v>536.85012413223103</v>
      </c>
      <c r="R439" s="75">
        <f t="shared" si="97"/>
        <v>649.58865019999951</v>
      </c>
      <c r="S439" s="51">
        <f>+R439+R440</f>
        <v>957.03073449999874</v>
      </c>
      <c r="T439" s="48">
        <v>957.03</v>
      </c>
      <c r="U439" s="55">
        <f>+T439-P439</f>
        <v>462.39227450000004</v>
      </c>
      <c r="V439" s="20"/>
      <c r="W439" s="20"/>
      <c r="X439" s="20"/>
      <c r="Y439" s="20"/>
    </row>
    <row r="440" spans="1:25" customFormat="1" ht="15.75" customHeight="1" x14ac:dyDescent="0.25">
      <c r="A440" s="3" t="s">
        <v>461</v>
      </c>
      <c r="B440" s="3" t="s">
        <v>462</v>
      </c>
      <c r="C440" s="4">
        <v>44019</v>
      </c>
      <c r="D440" s="3" t="s">
        <v>795</v>
      </c>
      <c r="E440" s="3" t="s">
        <v>796</v>
      </c>
      <c r="F440" s="3" t="s">
        <v>2845</v>
      </c>
      <c r="G440" s="24"/>
      <c r="H440" s="25" t="s">
        <v>797</v>
      </c>
      <c r="I440" s="5">
        <v>1</v>
      </c>
      <c r="J440" s="5">
        <v>145.23256198347099</v>
      </c>
      <c r="K440" s="5">
        <f t="shared" si="123"/>
        <v>175.73139999999989</v>
      </c>
      <c r="L440" s="83">
        <f t="shared" si="98"/>
        <v>175.73139999999989</v>
      </c>
      <c r="M440" s="79">
        <f>+L440*0.85</f>
        <v>149.37168999999992</v>
      </c>
      <c r="N440" s="79">
        <f>+M440*0.95</f>
        <v>141.90310549999992</v>
      </c>
      <c r="O440" s="58"/>
      <c r="P440" s="92"/>
      <c r="Q440" s="7">
        <v>254.08436719008199</v>
      </c>
      <c r="R440" s="75">
        <f t="shared" si="97"/>
        <v>307.44208429999918</v>
      </c>
      <c r="S440" s="51"/>
      <c r="T440" s="48"/>
      <c r="U440" s="55"/>
      <c r="V440" s="20"/>
      <c r="W440" s="20"/>
      <c r="X440" s="20"/>
      <c r="Y440" s="20"/>
    </row>
    <row r="441" spans="1:25" customFormat="1" ht="15.75" customHeight="1" x14ac:dyDescent="0.25">
      <c r="A441" s="3" t="s">
        <v>50</v>
      </c>
      <c r="B441" s="3" t="s">
        <v>51</v>
      </c>
      <c r="C441" s="4">
        <v>44019</v>
      </c>
      <c r="D441" s="3" t="s">
        <v>798</v>
      </c>
      <c r="E441" s="3" t="s">
        <v>799</v>
      </c>
      <c r="F441" s="3" t="s">
        <v>2846</v>
      </c>
      <c r="G441" s="24">
        <v>1018</v>
      </c>
      <c r="H441" s="25" t="s">
        <v>800</v>
      </c>
      <c r="I441" s="5">
        <v>1</v>
      </c>
      <c r="J441" s="5">
        <v>206.79719008264499</v>
      </c>
      <c r="K441" s="5">
        <f t="shared" si="123"/>
        <v>250.22460000000044</v>
      </c>
      <c r="L441" s="83">
        <f t="shared" si="98"/>
        <v>250.22460000000044</v>
      </c>
      <c r="M441" s="79"/>
      <c r="N441" s="79">
        <f t="shared" si="99"/>
        <v>237.7133700000004</v>
      </c>
      <c r="O441" s="58"/>
      <c r="P441" s="92">
        <f>+N441+N442+N443+N444+N445</f>
        <v>1590.5928137500002</v>
      </c>
      <c r="Q441" s="7">
        <v>361.99020935206698</v>
      </c>
      <c r="R441" s="75">
        <f t="shared" si="97"/>
        <v>438.00815331600103</v>
      </c>
      <c r="S441" s="51">
        <f>+R441+R442+R443+R444+R445</f>
        <v>3364.497125936005</v>
      </c>
      <c r="T441" s="48">
        <v>3364.5</v>
      </c>
      <c r="U441" s="55">
        <f>+T441-P441</f>
        <v>1773.9071862499998</v>
      </c>
      <c r="V441" s="20"/>
      <c r="W441" s="20"/>
      <c r="X441" s="20"/>
      <c r="Y441" s="20"/>
    </row>
    <row r="442" spans="1:25" customFormat="1" ht="15.75" customHeight="1" x14ac:dyDescent="0.25">
      <c r="A442" s="3" t="s">
        <v>216</v>
      </c>
      <c r="B442" s="3" t="s">
        <v>217</v>
      </c>
      <c r="C442" s="4">
        <v>44019</v>
      </c>
      <c r="D442" s="3" t="s">
        <v>798</v>
      </c>
      <c r="E442" s="3" t="s">
        <v>799</v>
      </c>
      <c r="F442" s="3" t="s">
        <v>2846</v>
      </c>
      <c r="G442" s="24"/>
      <c r="H442" s="25" t="s">
        <v>800</v>
      </c>
      <c r="I442" s="5">
        <v>1</v>
      </c>
      <c r="J442" s="5">
        <v>629.37776859504095</v>
      </c>
      <c r="K442" s="5">
        <f t="shared" si="123"/>
        <v>761.54709999999955</v>
      </c>
      <c r="L442" s="83">
        <f t="shared" si="98"/>
        <v>761.54709999999955</v>
      </c>
      <c r="M442" s="79">
        <f t="shared" ref="M442:M446" si="124">+L442*0.85</f>
        <v>647.31503499999963</v>
      </c>
      <c r="N442" s="79">
        <f t="shared" ref="N442:N446" si="125">+M442*0.95</f>
        <v>614.94928324999967</v>
      </c>
      <c r="O442" s="58"/>
      <c r="P442" s="92"/>
      <c r="Q442" s="7">
        <v>1101.18451904463</v>
      </c>
      <c r="R442" s="75">
        <f t="shared" si="97"/>
        <v>1332.4332680440023</v>
      </c>
      <c r="S442" s="51"/>
      <c r="T442" s="48"/>
      <c r="U442" s="55"/>
      <c r="V442" s="20"/>
      <c r="W442" s="20"/>
      <c r="X442" s="20"/>
      <c r="Y442" s="20"/>
    </row>
    <row r="443" spans="1:25" customFormat="1" ht="15.75" customHeight="1" x14ac:dyDescent="0.25">
      <c r="A443" s="3" t="s">
        <v>801</v>
      </c>
      <c r="B443" s="3" t="s">
        <v>802</v>
      </c>
      <c r="C443" s="4">
        <v>44019</v>
      </c>
      <c r="D443" s="3" t="s">
        <v>798</v>
      </c>
      <c r="E443" s="3" t="s">
        <v>799</v>
      </c>
      <c r="F443" s="3" t="s">
        <v>2846</v>
      </c>
      <c r="G443" s="24"/>
      <c r="H443" s="25" t="s">
        <v>800</v>
      </c>
      <c r="I443" s="5">
        <v>1</v>
      </c>
      <c r="J443" s="5">
        <v>284.54000000000002</v>
      </c>
      <c r="K443" s="5">
        <f t="shared" si="123"/>
        <v>344.29340000000002</v>
      </c>
      <c r="L443" s="83">
        <f t="shared" si="98"/>
        <v>344.29340000000002</v>
      </c>
      <c r="M443" s="79">
        <f t="shared" si="124"/>
        <v>292.64938999999998</v>
      </c>
      <c r="N443" s="79">
        <f t="shared" si="125"/>
        <v>278.01692049999997</v>
      </c>
      <c r="O443" s="58"/>
      <c r="P443" s="92"/>
      <c r="Q443" s="7">
        <v>495.86666119008299</v>
      </c>
      <c r="R443" s="75">
        <f t="shared" si="97"/>
        <v>599.99866004000046</v>
      </c>
      <c r="S443" s="51"/>
      <c r="T443" s="48"/>
      <c r="U443" s="55"/>
      <c r="V443" s="20"/>
      <c r="W443" s="20"/>
      <c r="X443" s="20"/>
      <c r="Y443" s="20"/>
    </row>
    <row r="444" spans="1:25" customFormat="1" ht="15.75" customHeight="1" x14ac:dyDescent="0.25">
      <c r="A444" s="3" t="s">
        <v>803</v>
      </c>
      <c r="B444" s="3" t="s">
        <v>804</v>
      </c>
      <c r="C444" s="4">
        <v>44019</v>
      </c>
      <c r="D444" s="3" t="s">
        <v>798</v>
      </c>
      <c r="E444" s="3" t="s">
        <v>799</v>
      </c>
      <c r="F444" s="3" t="s">
        <v>2846</v>
      </c>
      <c r="G444" s="24"/>
      <c r="H444" s="25" t="s">
        <v>800</v>
      </c>
      <c r="I444" s="5">
        <v>1</v>
      </c>
      <c r="J444" s="5">
        <v>284.54000000000002</v>
      </c>
      <c r="K444" s="5">
        <f t="shared" si="123"/>
        <v>344.29340000000002</v>
      </c>
      <c r="L444" s="83">
        <f t="shared" si="98"/>
        <v>344.29340000000002</v>
      </c>
      <c r="M444" s="79">
        <f t="shared" si="124"/>
        <v>292.64938999999998</v>
      </c>
      <c r="N444" s="79">
        <f t="shared" si="125"/>
        <v>278.01692049999997</v>
      </c>
      <c r="O444" s="58"/>
      <c r="P444" s="92"/>
      <c r="Q444" s="7">
        <v>495.86666119008299</v>
      </c>
      <c r="R444" s="75">
        <f t="shared" si="97"/>
        <v>599.99866004000046</v>
      </c>
      <c r="S444" s="51"/>
      <c r="T444" s="48"/>
      <c r="U444" s="55"/>
      <c r="V444" s="20"/>
      <c r="W444" s="20"/>
      <c r="X444" s="20"/>
      <c r="Y444" s="20"/>
    </row>
    <row r="445" spans="1:25" customFormat="1" ht="15.75" customHeight="1" x14ac:dyDescent="0.25">
      <c r="A445" s="3" t="s">
        <v>311</v>
      </c>
      <c r="B445" s="3" t="s">
        <v>312</v>
      </c>
      <c r="C445" s="4">
        <v>44019</v>
      </c>
      <c r="D445" s="3" t="s">
        <v>798</v>
      </c>
      <c r="E445" s="3" t="s">
        <v>799</v>
      </c>
      <c r="F445" s="3" t="s">
        <v>2846</v>
      </c>
      <c r="G445" s="24"/>
      <c r="H445" s="25" t="s">
        <v>800</v>
      </c>
      <c r="I445" s="5">
        <v>2</v>
      </c>
      <c r="J445" s="5">
        <v>93.082066115702503</v>
      </c>
      <c r="K445" s="5">
        <f t="shared" si="123"/>
        <v>112.62930000000003</v>
      </c>
      <c r="L445" s="83">
        <f t="shared" si="98"/>
        <v>225.25860000000006</v>
      </c>
      <c r="M445" s="79">
        <f t="shared" si="124"/>
        <v>191.46981000000005</v>
      </c>
      <c r="N445" s="79">
        <f t="shared" si="125"/>
        <v>181.89631950000003</v>
      </c>
      <c r="O445" s="58"/>
      <c r="P445" s="92"/>
      <c r="Q445" s="7">
        <v>325.66808636033102</v>
      </c>
      <c r="R445" s="75">
        <f t="shared" si="97"/>
        <v>394.05838449600054</v>
      </c>
      <c r="S445" s="51"/>
      <c r="T445" s="48"/>
      <c r="U445" s="55"/>
      <c r="V445" s="20"/>
      <c r="W445" s="20"/>
      <c r="X445" s="20"/>
      <c r="Y445" s="20"/>
    </row>
    <row r="446" spans="1:25" customFormat="1" ht="15.75" customHeight="1" x14ac:dyDescent="0.25">
      <c r="A446" s="3" t="s">
        <v>149</v>
      </c>
      <c r="B446" s="3" t="s">
        <v>150</v>
      </c>
      <c r="C446" s="4">
        <v>44019</v>
      </c>
      <c r="D446" s="3" t="s">
        <v>805</v>
      </c>
      <c r="E446" s="3" t="s">
        <v>806</v>
      </c>
      <c r="F446" s="3" t="s">
        <v>2848</v>
      </c>
      <c r="G446" s="24">
        <v>1021</v>
      </c>
      <c r="H446" s="25" t="s">
        <v>807</v>
      </c>
      <c r="I446" s="5">
        <v>2</v>
      </c>
      <c r="J446" s="5">
        <v>176.041818181818</v>
      </c>
      <c r="K446" s="5">
        <f t="shared" si="123"/>
        <v>213.01059999999978</v>
      </c>
      <c r="L446" s="83">
        <f t="shared" si="98"/>
        <v>426.02119999999957</v>
      </c>
      <c r="M446" s="79">
        <f t="shared" si="124"/>
        <v>362.1180199999996</v>
      </c>
      <c r="N446" s="79">
        <f t="shared" si="125"/>
        <v>344.01211899999959</v>
      </c>
      <c r="O446" s="58"/>
      <c r="P446" s="92">
        <f>+N446+N447+N448</f>
        <v>1030.537632249999</v>
      </c>
      <c r="Q446" s="7">
        <v>552.20093359999896</v>
      </c>
      <c r="R446" s="75">
        <f t="shared" si="97"/>
        <v>668.16312965599877</v>
      </c>
      <c r="S446" s="51">
        <f>+R446+R447+R448</f>
        <v>1899.0061100119976</v>
      </c>
      <c r="T446" s="48">
        <v>1899</v>
      </c>
      <c r="U446" s="55">
        <f>+T446-P446</f>
        <v>868.46236775000102</v>
      </c>
      <c r="V446" s="20"/>
      <c r="W446" s="20"/>
      <c r="X446" s="20"/>
      <c r="Y446" s="20"/>
    </row>
    <row r="447" spans="1:25" customFormat="1" ht="15.75" customHeight="1" x14ac:dyDescent="0.25">
      <c r="A447" s="3" t="s">
        <v>298</v>
      </c>
      <c r="B447" s="3" t="s">
        <v>299</v>
      </c>
      <c r="C447" s="4">
        <v>44019</v>
      </c>
      <c r="D447" s="3" t="s">
        <v>805</v>
      </c>
      <c r="E447" s="3" t="s">
        <v>806</v>
      </c>
      <c r="F447" s="3" t="s">
        <v>2848</v>
      </c>
      <c r="G447" s="24"/>
      <c r="H447" s="25" t="s">
        <v>807</v>
      </c>
      <c r="I447" s="5">
        <v>1</v>
      </c>
      <c r="J447" s="5">
        <v>306.28190082644602</v>
      </c>
      <c r="K447" s="5">
        <f t="shared" si="123"/>
        <v>370.60109999999969</v>
      </c>
      <c r="L447" s="83">
        <f t="shared" si="98"/>
        <v>370.60109999999969</v>
      </c>
      <c r="M447" s="79"/>
      <c r="N447" s="79">
        <f t="shared" si="99"/>
        <v>352.07104499999969</v>
      </c>
      <c r="O447" s="58"/>
      <c r="P447" s="92"/>
      <c r="Q447" s="7">
        <v>480.36640761818097</v>
      </c>
      <c r="R447" s="75">
        <f t="shared" si="97"/>
        <v>581.24335321799902</v>
      </c>
      <c r="S447" s="51"/>
      <c r="T447" s="48"/>
      <c r="U447" s="55"/>
      <c r="V447" s="20"/>
      <c r="W447" s="20"/>
      <c r="X447" s="20"/>
      <c r="Y447" s="20"/>
    </row>
    <row r="448" spans="1:25" customFormat="1" ht="15.75" customHeight="1" x14ac:dyDescent="0.25">
      <c r="A448" s="3" t="s">
        <v>27</v>
      </c>
      <c r="B448" s="3" t="s">
        <v>28</v>
      </c>
      <c r="C448" s="4">
        <v>44019</v>
      </c>
      <c r="D448" s="3" t="s">
        <v>805</v>
      </c>
      <c r="E448" s="3" t="s">
        <v>806</v>
      </c>
      <c r="F448" s="3" t="s">
        <v>2848</v>
      </c>
      <c r="G448" s="24"/>
      <c r="H448" s="25" t="s">
        <v>807</v>
      </c>
      <c r="I448" s="5">
        <v>1</v>
      </c>
      <c r="J448" s="5">
        <v>342.30173553718998</v>
      </c>
      <c r="K448" s="5">
        <f t="shared" si="123"/>
        <v>414.18509999999986</v>
      </c>
      <c r="L448" s="83">
        <f t="shared" si="98"/>
        <v>414.18509999999986</v>
      </c>
      <c r="M448" s="79">
        <f t="shared" ref="M448:M449" si="126">+L448*0.85</f>
        <v>352.05733499999985</v>
      </c>
      <c r="N448" s="79">
        <f t="shared" ref="N448:N449" si="127">+M448*0.95</f>
        <v>334.45446824999982</v>
      </c>
      <c r="O448" s="58"/>
      <c r="P448" s="92"/>
      <c r="Q448" s="7">
        <v>536.85919598181795</v>
      </c>
      <c r="R448" s="75">
        <f t="shared" si="97"/>
        <v>649.59962713799973</v>
      </c>
      <c r="S448" s="51"/>
      <c r="T448" s="48"/>
      <c r="U448" s="55"/>
      <c r="V448" s="20"/>
      <c r="W448" s="20"/>
      <c r="X448" s="20"/>
      <c r="Y448" s="20"/>
    </row>
    <row r="449" spans="1:25" customFormat="1" ht="15.75" customHeight="1" x14ac:dyDescent="0.25">
      <c r="A449" s="3" t="s">
        <v>149</v>
      </c>
      <c r="B449" s="3" t="s">
        <v>150</v>
      </c>
      <c r="C449" s="4">
        <v>44019</v>
      </c>
      <c r="D449" s="3" t="s">
        <v>808</v>
      </c>
      <c r="E449" s="3" t="s">
        <v>809</v>
      </c>
      <c r="F449" s="3" t="s">
        <v>2849</v>
      </c>
      <c r="G449" s="24">
        <v>1022</v>
      </c>
      <c r="H449" s="25" t="s">
        <v>810</v>
      </c>
      <c r="I449" s="5">
        <v>2</v>
      </c>
      <c r="J449" s="5">
        <v>176.041818181818</v>
      </c>
      <c r="K449" s="5">
        <f t="shared" si="123"/>
        <v>213.01059999999978</v>
      </c>
      <c r="L449" s="83">
        <f t="shared" si="98"/>
        <v>426.02119999999957</v>
      </c>
      <c r="M449" s="79">
        <f t="shared" si="126"/>
        <v>362.1180199999996</v>
      </c>
      <c r="N449" s="79">
        <f t="shared" si="127"/>
        <v>344.01211899999959</v>
      </c>
      <c r="O449" s="58"/>
      <c r="P449" s="92">
        <f>+N449+N450+N451</f>
        <v>1030.537632249999</v>
      </c>
      <c r="Q449" s="7">
        <v>552.20093359999896</v>
      </c>
      <c r="R449" s="75">
        <f t="shared" si="97"/>
        <v>668.16312965599877</v>
      </c>
      <c r="S449" s="51">
        <f>+R449+R450+R451</f>
        <v>1899.0061100119976</v>
      </c>
      <c r="T449" s="48">
        <v>1899</v>
      </c>
      <c r="U449" s="55">
        <f>+T449-P449</f>
        <v>868.46236775000102</v>
      </c>
      <c r="V449" s="20"/>
      <c r="W449" s="20"/>
      <c r="X449" s="20"/>
      <c r="Y449" s="20"/>
    </row>
    <row r="450" spans="1:25" customFormat="1" ht="15.75" customHeight="1" x14ac:dyDescent="0.25">
      <c r="A450" s="3" t="s">
        <v>298</v>
      </c>
      <c r="B450" s="3" t="s">
        <v>299</v>
      </c>
      <c r="C450" s="4">
        <v>44019</v>
      </c>
      <c r="D450" s="3" t="s">
        <v>808</v>
      </c>
      <c r="E450" s="3" t="s">
        <v>809</v>
      </c>
      <c r="F450" s="3" t="s">
        <v>2849</v>
      </c>
      <c r="G450" s="24"/>
      <c r="H450" s="25" t="s">
        <v>810</v>
      </c>
      <c r="I450" s="5">
        <v>1</v>
      </c>
      <c r="J450" s="5">
        <v>306.28190082644602</v>
      </c>
      <c r="K450" s="5">
        <f t="shared" si="123"/>
        <v>370.60109999999969</v>
      </c>
      <c r="L450" s="83">
        <f t="shared" si="98"/>
        <v>370.60109999999969</v>
      </c>
      <c r="M450" s="79"/>
      <c r="N450" s="79">
        <f t="shared" si="99"/>
        <v>352.07104499999969</v>
      </c>
      <c r="O450" s="58"/>
      <c r="P450" s="92"/>
      <c r="Q450" s="7">
        <v>480.36640761818097</v>
      </c>
      <c r="R450" s="75">
        <f t="shared" ref="R450:R513" si="128">+Q450*1.21</f>
        <v>581.24335321799902</v>
      </c>
      <c r="S450" s="51"/>
      <c r="T450" s="48"/>
      <c r="U450" s="55"/>
      <c r="V450" s="20"/>
      <c r="W450" s="20"/>
      <c r="X450" s="20"/>
      <c r="Y450" s="20"/>
    </row>
    <row r="451" spans="1:25" customFormat="1" ht="15.75" customHeight="1" x14ac:dyDescent="0.25">
      <c r="A451" s="3" t="s">
        <v>27</v>
      </c>
      <c r="B451" s="3" t="s">
        <v>28</v>
      </c>
      <c r="C451" s="4">
        <v>44019</v>
      </c>
      <c r="D451" s="3" t="s">
        <v>808</v>
      </c>
      <c r="E451" s="3" t="s">
        <v>809</v>
      </c>
      <c r="F451" s="3" t="s">
        <v>2849</v>
      </c>
      <c r="G451" s="24"/>
      <c r="H451" s="25" t="s">
        <v>810</v>
      </c>
      <c r="I451" s="5">
        <v>1</v>
      </c>
      <c r="J451" s="5">
        <v>342.30173553718998</v>
      </c>
      <c r="K451" s="5">
        <f t="shared" si="123"/>
        <v>414.18509999999986</v>
      </c>
      <c r="L451" s="83">
        <f t="shared" si="98"/>
        <v>414.18509999999986</v>
      </c>
      <c r="M451" s="79">
        <f>+L451*0.85</f>
        <v>352.05733499999985</v>
      </c>
      <c r="N451" s="79">
        <f>+M451*0.95</f>
        <v>334.45446824999982</v>
      </c>
      <c r="O451" s="58"/>
      <c r="P451" s="92"/>
      <c r="Q451" s="7">
        <v>536.85919598181795</v>
      </c>
      <c r="R451" s="75">
        <f t="shared" si="128"/>
        <v>649.59962713799973</v>
      </c>
      <c r="S451" s="51"/>
      <c r="T451" s="48"/>
      <c r="U451" s="55"/>
      <c r="V451" s="20"/>
      <c r="W451" s="20"/>
      <c r="X451" s="20"/>
      <c r="Y451" s="20"/>
    </row>
    <row r="452" spans="1:25" customFormat="1" ht="15.75" customHeight="1" x14ac:dyDescent="0.25">
      <c r="A452" s="3" t="s">
        <v>777</v>
      </c>
      <c r="B452" s="3" t="s">
        <v>778</v>
      </c>
      <c r="C452" s="4">
        <v>44019</v>
      </c>
      <c r="D452" s="3" t="s">
        <v>811</v>
      </c>
      <c r="E452" s="3" t="s">
        <v>812</v>
      </c>
      <c r="F452" s="3" t="s">
        <v>2850</v>
      </c>
      <c r="G452" s="24">
        <v>1023</v>
      </c>
      <c r="H452" s="25" t="s">
        <v>813</v>
      </c>
      <c r="I452" s="5">
        <v>1</v>
      </c>
      <c r="J452" s="5">
        <v>531.82388429752098</v>
      </c>
      <c r="K452" s="5">
        <f>(+J452*1.21)*0.8</f>
        <v>514.80552000000023</v>
      </c>
      <c r="L452" s="83">
        <f t="shared" ref="L452:L515" si="129">+K452*I452</f>
        <v>514.80552000000023</v>
      </c>
      <c r="M452" s="79"/>
      <c r="N452" s="79">
        <f t="shared" ref="N452:N513" si="130">+L452*0.95</f>
        <v>489.06524400000018</v>
      </c>
      <c r="O452" s="58"/>
      <c r="P452" s="92">
        <f>+N452+N453+N454+N455+N456</f>
        <v>1703.027631749999</v>
      </c>
      <c r="Q452" s="7">
        <v>743.38342547107504</v>
      </c>
      <c r="R452" s="75">
        <f t="shared" si="128"/>
        <v>899.49394482000082</v>
      </c>
      <c r="S452" s="51">
        <f>+R452+R453+R454+R455+R456</f>
        <v>3196.5033803419974</v>
      </c>
      <c r="T452" s="48">
        <v>3196.5</v>
      </c>
      <c r="U452" s="55">
        <f>+T452-P452</f>
        <v>1493.472368250001</v>
      </c>
      <c r="V452" s="20"/>
      <c r="W452" s="20"/>
      <c r="X452" s="20"/>
      <c r="Y452" s="20"/>
    </row>
    <row r="453" spans="1:25" customFormat="1" ht="15.75" customHeight="1" x14ac:dyDescent="0.25">
      <c r="A453" s="3" t="s">
        <v>298</v>
      </c>
      <c r="B453" s="3" t="s">
        <v>299</v>
      </c>
      <c r="C453" s="4">
        <v>44019</v>
      </c>
      <c r="D453" s="3" t="s">
        <v>811</v>
      </c>
      <c r="E453" s="3" t="s">
        <v>812</v>
      </c>
      <c r="F453" s="3" t="s">
        <v>2850</v>
      </c>
      <c r="G453" s="24"/>
      <c r="H453" s="25" t="s">
        <v>813</v>
      </c>
      <c r="I453" s="5">
        <v>1</v>
      </c>
      <c r="J453" s="5">
        <v>306.28190082644602</v>
      </c>
      <c r="K453" s="5">
        <f t="shared" ref="K453:K463" si="131">+J453*1.21</f>
        <v>370.60109999999969</v>
      </c>
      <c r="L453" s="83">
        <f t="shared" si="129"/>
        <v>370.60109999999969</v>
      </c>
      <c r="M453" s="79"/>
      <c r="N453" s="79">
        <f t="shared" si="130"/>
        <v>352.07104499999969</v>
      </c>
      <c r="O453" s="58"/>
      <c r="P453" s="92"/>
      <c r="Q453" s="7">
        <v>480.36640761818097</v>
      </c>
      <c r="R453" s="75">
        <f t="shared" si="128"/>
        <v>581.24335321799902</v>
      </c>
      <c r="S453" s="51"/>
      <c r="T453" s="48"/>
      <c r="U453" s="55"/>
      <c r="V453" s="20"/>
      <c r="W453" s="20"/>
      <c r="X453" s="20"/>
      <c r="Y453" s="20"/>
    </row>
    <row r="454" spans="1:25" customFormat="1" ht="15.75" customHeight="1" x14ac:dyDescent="0.25">
      <c r="A454" s="3" t="s">
        <v>27</v>
      </c>
      <c r="B454" s="3" t="s">
        <v>28</v>
      </c>
      <c r="C454" s="4">
        <v>44019</v>
      </c>
      <c r="D454" s="3" t="s">
        <v>811</v>
      </c>
      <c r="E454" s="3" t="s">
        <v>812</v>
      </c>
      <c r="F454" s="3" t="s">
        <v>2850</v>
      </c>
      <c r="G454" s="24"/>
      <c r="H454" s="25" t="s">
        <v>813</v>
      </c>
      <c r="I454" s="5">
        <v>1</v>
      </c>
      <c r="J454" s="5">
        <v>342.30173553718998</v>
      </c>
      <c r="K454" s="5">
        <f t="shared" si="131"/>
        <v>414.18509999999986</v>
      </c>
      <c r="L454" s="83">
        <f t="shared" si="129"/>
        <v>414.18509999999986</v>
      </c>
      <c r="M454" s="79">
        <f t="shared" ref="M454:M456" si="132">+L454*0.85</f>
        <v>352.05733499999985</v>
      </c>
      <c r="N454" s="79">
        <f t="shared" ref="N454:N456" si="133">+M454*0.95</f>
        <v>334.45446824999982</v>
      </c>
      <c r="O454" s="58"/>
      <c r="P454" s="92"/>
      <c r="Q454" s="7">
        <v>536.85919598181795</v>
      </c>
      <c r="R454" s="75">
        <f t="shared" si="128"/>
        <v>649.59962713799973</v>
      </c>
      <c r="S454" s="51"/>
      <c r="T454" s="48"/>
      <c r="U454" s="55"/>
      <c r="V454" s="20"/>
      <c r="W454" s="20"/>
      <c r="X454" s="20"/>
      <c r="Y454" s="20"/>
    </row>
    <row r="455" spans="1:25" customFormat="1" ht="15.75" customHeight="1" x14ac:dyDescent="0.25">
      <c r="A455" s="3" t="s">
        <v>353</v>
      </c>
      <c r="B455" s="3" t="s">
        <v>354</v>
      </c>
      <c r="C455" s="4">
        <v>44019</v>
      </c>
      <c r="D455" s="3" t="s">
        <v>811</v>
      </c>
      <c r="E455" s="3" t="s">
        <v>812</v>
      </c>
      <c r="F455" s="3" t="s">
        <v>2850</v>
      </c>
      <c r="G455" s="24"/>
      <c r="H455" s="25" t="s">
        <v>813</v>
      </c>
      <c r="I455" s="5">
        <v>1</v>
      </c>
      <c r="J455" s="5">
        <v>187.72842975206601</v>
      </c>
      <c r="K455" s="5">
        <f t="shared" si="131"/>
        <v>227.15139999999985</v>
      </c>
      <c r="L455" s="83">
        <f t="shared" si="129"/>
        <v>227.15139999999985</v>
      </c>
      <c r="M455" s="79">
        <f t="shared" si="132"/>
        <v>193.07868999999988</v>
      </c>
      <c r="N455" s="79">
        <f t="shared" si="133"/>
        <v>183.42475549999989</v>
      </c>
      <c r="O455" s="58"/>
      <c r="P455" s="92"/>
      <c r="Q455" s="7">
        <v>328.92836819008198</v>
      </c>
      <c r="R455" s="75">
        <f t="shared" si="128"/>
        <v>398.00332550999917</v>
      </c>
      <c r="S455" s="51"/>
      <c r="T455" s="48"/>
      <c r="U455" s="55"/>
      <c r="V455" s="20"/>
      <c r="W455" s="20"/>
      <c r="X455" s="20"/>
      <c r="Y455" s="20"/>
    </row>
    <row r="456" spans="1:25" customFormat="1" ht="15.75" customHeight="1" x14ac:dyDescent="0.25">
      <c r="A456" s="3" t="s">
        <v>149</v>
      </c>
      <c r="B456" s="3" t="s">
        <v>150</v>
      </c>
      <c r="C456" s="4">
        <v>44019</v>
      </c>
      <c r="D456" s="3" t="s">
        <v>811</v>
      </c>
      <c r="E456" s="3" t="s">
        <v>812</v>
      </c>
      <c r="F456" s="3" t="s">
        <v>2850</v>
      </c>
      <c r="G456" s="24"/>
      <c r="H456" s="25" t="s">
        <v>813</v>
      </c>
      <c r="I456" s="5">
        <v>2</v>
      </c>
      <c r="J456" s="5">
        <v>176.041818181818</v>
      </c>
      <c r="K456" s="5">
        <f t="shared" si="131"/>
        <v>213.01059999999978</v>
      </c>
      <c r="L456" s="83">
        <f t="shared" si="129"/>
        <v>426.02119999999957</v>
      </c>
      <c r="M456" s="79">
        <f t="shared" si="132"/>
        <v>362.1180199999996</v>
      </c>
      <c r="N456" s="79">
        <f t="shared" si="133"/>
        <v>344.01211899999959</v>
      </c>
      <c r="O456" s="58"/>
      <c r="P456" s="92"/>
      <c r="Q456" s="7">
        <v>552.20093359999896</v>
      </c>
      <c r="R456" s="75">
        <f t="shared" si="128"/>
        <v>668.16312965599877</v>
      </c>
      <c r="S456" s="51"/>
      <c r="T456" s="48"/>
      <c r="U456" s="55"/>
      <c r="V456" s="20"/>
      <c r="W456" s="20"/>
      <c r="X456" s="20"/>
      <c r="Y456" s="20"/>
    </row>
    <row r="457" spans="1:25" customFormat="1" ht="15.75" customHeight="1" x14ac:dyDescent="0.25">
      <c r="A457" s="3" t="s">
        <v>50</v>
      </c>
      <c r="B457" s="3" t="s">
        <v>51</v>
      </c>
      <c r="C457" s="4">
        <v>44019</v>
      </c>
      <c r="D457" s="3" t="s">
        <v>814</v>
      </c>
      <c r="E457" s="3" t="s">
        <v>815</v>
      </c>
      <c r="F457" s="3" t="s">
        <v>2851</v>
      </c>
      <c r="G457" s="24">
        <v>1025</v>
      </c>
      <c r="H457" s="25" t="s">
        <v>816</v>
      </c>
      <c r="I457" s="5">
        <v>1</v>
      </c>
      <c r="J457" s="5">
        <v>206.79719008264499</v>
      </c>
      <c r="K457" s="5">
        <f t="shared" si="131"/>
        <v>250.22460000000044</v>
      </c>
      <c r="L457" s="83">
        <f t="shared" si="129"/>
        <v>250.22460000000044</v>
      </c>
      <c r="M457" s="79"/>
      <c r="N457" s="79">
        <f t="shared" si="130"/>
        <v>237.7133700000004</v>
      </c>
      <c r="O457" s="58"/>
      <c r="P457" s="92">
        <f>+N457+N458+N459+N460</f>
        <v>1268.2510022499994</v>
      </c>
      <c r="Q457" s="7">
        <v>361.99020935206698</v>
      </c>
      <c r="R457" s="75">
        <f t="shared" si="128"/>
        <v>438.00815331600103</v>
      </c>
      <c r="S457" s="51">
        <f>+R457+R458+R459+R460</f>
        <v>2337.0142633279984</v>
      </c>
      <c r="T457" s="48">
        <v>2337</v>
      </c>
      <c r="U457" s="55">
        <f>+T457-P457</f>
        <v>1068.7489977500006</v>
      </c>
      <c r="V457" s="20"/>
      <c r="W457" s="20"/>
      <c r="X457" s="20"/>
      <c r="Y457" s="20"/>
    </row>
    <row r="458" spans="1:25" customFormat="1" ht="15.75" customHeight="1" x14ac:dyDescent="0.25">
      <c r="A458" s="3" t="s">
        <v>298</v>
      </c>
      <c r="B458" s="3" t="s">
        <v>299</v>
      </c>
      <c r="C458" s="4">
        <v>44019</v>
      </c>
      <c r="D458" s="3" t="s">
        <v>814</v>
      </c>
      <c r="E458" s="3" t="s">
        <v>815</v>
      </c>
      <c r="F458" s="3" t="s">
        <v>2851</v>
      </c>
      <c r="G458" s="24"/>
      <c r="H458" s="25" t="s">
        <v>816</v>
      </c>
      <c r="I458" s="5">
        <v>1</v>
      </c>
      <c r="J458" s="5">
        <v>306.28190082644602</v>
      </c>
      <c r="K458" s="5">
        <f t="shared" si="131"/>
        <v>370.60109999999969</v>
      </c>
      <c r="L458" s="83">
        <f t="shared" si="129"/>
        <v>370.60109999999969</v>
      </c>
      <c r="M458" s="79"/>
      <c r="N458" s="79">
        <f t="shared" si="130"/>
        <v>352.07104499999969</v>
      </c>
      <c r="O458" s="58"/>
      <c r="P458" s="92"/>
      <c r="Q458" s="7">
        <v>480.36640761818097</v>
      </c>
      <c r="R458" s="75">
        <f t="shared" si="128"/>
        <v>581.24335321799902</v>
      </c>
      <c r="S458" s="51"/>
      <c r="T458" s="48"/>
      <c r="U458" s="55"/>
      <c r="V458" s="20"/>
      <c r="W458" s="20"/>
      <c r="X458" s="20"/>
      <c r="Y458" s="20"/>
    </row>
    <row r="459" spans="1:25" customFormat="1" ht="15.75" customHeight="1" x14ac:dyDescent="0.25">
      <c r="A459" s="3" t="s">
        <v>27</v>
      </c>
      <c r="B459" s="3" t="s">
        <v>28</v>
      </c>
      <c r="C459" s="4">
        <v>44019</v>
      </c>
      <c r="D459" s="3" t="s">
        <v>814</v>
      </c>
      <c r="E459" s="3" t="s">
        <v>815</v>
      </c>
      <c r="F459" s="3" t="s">
        <v>2851</v>
      </c>
      <c r="G459" s="24"/>
      <c r="H459" s="25" t="s">
        <v>816</v>
      </c>
      <c r="I459" s="5">
        <v>1</v>
      </c>
      <c r="J459" s="5">
        <v>342.30173553718998</v>
      </c>
      <c r="K459" s="5">
        <f t="shared" si="131"/>
        <v>414.18509999999986</v>
      </c>
      <c r="L459" s="83">
        <f t="shared" si="129"/>
        <v>414.18509999999986</v>
      </c>
      <c r="M459" s="79">
        <f t="shared" ref="M459:M466" si="134">+L459*0.85</f>
        <v>352.05733499999985</v>
      </c>
      <c r="N459" s="79">
        <f t="shared" ref="N459:N466" si="135">+M459*0.95</f>
        <v>334.45446824999982</v>
      </c>
      <c r="O459" s="58"/>
      <c r="P459" s="92"/>
      <c r="Q459" s="7">
        <v>536.85919598181795</v>
      </c>
      <c r="R459" s="75">
        <f t="shared" si="128"/>
        <v>649.59962713799973</v>
      </c>
      <c r="S459" s="51"/>
      <c r="T459" s="48"/>
      <c r="U459" s="55"/>
      <c r="V459" s="20"/>
      <c r="W459" s="20"/>
      <c r="X459" s="20"/>
      <c r="Y459" s="20"/>
    </row>
    <row r="460" spans="1:25" customFormat="1" ht="15.75" customHeight="1" x14ac:dyDescent="0.25">
      <c r="A460" s="3" t="s">
        <v>149</v>
      </c>
      <c r="B460" s="3" t="s">
        <v>150</v>
      </c>
      <c r="C460" s="4">
        <v>44019</v>
      </c>
      <c r="D460" s="3" t="s">
        <v>814</v>
      </c>
      <c r="E460" s="3" t="s">
        <v>815</v>
      </c>
      <c r="F460" s="3" t="s">
        <v>2851</v>
      </c>
      <c r="G460" s="24"/>
      <c r="H460" s="25" t="s">
        <v>816</v>
      </c>
      <c r="I460" s="5">
        <v>2</v>
      </c>
      <c r="J460" s="5">
        <v>176.041818181818</v>
      </c>
      <c r="K460" s="5">
        <f t="shared" si="131"/>
        <v>213.01059999999978</v>
      </c>
      <c r="L460" s="83">
        <f t="shared" si="129"/>
        <v>426.02119999999957</v>
      </c>
      <c r="M460" s="79">
        <f t="shared" si="134"/>
        <v>362.1180199999996</v>
      </c>
      <c r="N460" s="79">
        <f t="shared" si="135"/>
        <v>344.01211899999959</v>
      </c>
      <c r="O460" s="58"/>
      <c r="P460" s="92"/>
      <c r="Q460" s="7">
        <v>552.20093359999896</v>
      </c>
      <c r="R460" s="75">
        <f t="shared" si="128"/>
        <v>668.16312965599877</v>
      </c>
      <c r="S460" s="51"/>
      <c r="T460" s="48"/>
      <c r="U460" s="55"/>
      <c r="V460" s="20"/>
      <c r="W460" s="20"/>
      <c r="X460" s="20"/>
      <c r="Y460" s="20"/>
    </row>
    <row r="461" spans="1:25" customFormat="1" ht="15.75" customHeight="1" x14ac:dyDescent="0.25">
      <c r="A461" s="3" t="s">
        <v>79</v>
      </c>
      <c r="B461" s="3" t="s">
        <v>80</v>
      </c>
      <c r="C461" s="4">
        <v>44019</v>
      </c>
      <c r="D461" s="3" t="s">
        <v>817</v>
      </c>
      <c r="E461" s="3" t="s">
        <v>818</v>
      </c>
      <c r="F461" s="3" t="s">
        <v>2852</v>
      </c>
      <c r="G461" s="24">
        <v>1026</v>
      </c>
      <c r="H461" s="25" t="s">
        <v>819</v>
      </c>
      <c r="I461" s="5">
        <v>1</v>
      </c>
      <c r="J461" s="5">
        <v>806.82363636363596</v>
      </c>
      <c r="K461" s="5">
        <f t="shared" si="131"/>
        <v>976.25659999999948</v>
      </c>
      <c r="L461" s="83">
        <f t="shared" si="129"/>
        <v>976.25659999999948</v>
      </c>
      <c r="M461" s="79">
        <f t="shared" si="134"/>
        <v>829.81810999999959</v>
      </c>
      <c r="N461" s="79">
        <f t="shared" si="135"/>
        <v>788.32720449999954</v>
      </c>
      <c r="O461" s="58"/>
      <c r="P461" s="92">
        <f>+N461</f>
        <v>788.32720449999954</v>
      </c>
      <c r="Q461" s="7">
        <v>1411.57022476364</v>
      </c>
      <c r="R461" s="75">
        <f t="shared" si="128"/>
        <v>1707.9999719640043</v>
      </c>
      <c r="S461" s="51">
        <f>+R461</f>
        <v>1707.9999719640043</v>
      </c>
      <c r="T461" s="48">
        <v>1708</v>
      </c>
      <c r="U461" s="55">
        <f>+T461-P461</f>
        <v>919.67279550000046</v>
      </c>
      <c r="V461" s="20"/>
      <c r="W461" s="20"/>
      <c r="X461" s="20"/>
      <c r="Y461" s="20"/>
    </row>
    <row r="462" spans="1:25" customFormat="1" ht="15.75" customHeight="1" x14ac:dyDescent="0.25">
      <c r="A462" s="3" t="s">
        <v>820</v>
      </c>
      <c r="B462" s="3" t="s">
        <v>821</v>
      </c>
      <c r="C462" s="4">
        <v>44019</v>
      </c>
      <c r="D462" s="3" t="s">
        <v>822</v>
      </c>
      <c r="E462" s="3" t="s">
        <v>823</v>
      </c>
      <c r="F462" s="3" t="s">
        <v>2853</v>
      </c>
      <c r="G462" s="24">
        <v>1058</v>
      </c>
      <c r="H462" s="25" t="s">
        <v>824</v>
      </c>
      <c r="I462" s="5">
        <v>1</v>
      </c>
      <c r="J462" s="5">
        <v>542.58553719008296</v>
      </c>
      <c r="K462" s="5">
        <f t="shared" si="131"/>
        <v>656.52850000000035</v>
      </c>
      <c r="L462" s="83">
        <f t="shared" si="129"/>
        <v>656.52850000000035</v>
      </c>
      <c r="M462" s="79">
        <f t="shared" si="134"/>
        <v>558.04922500000032</v>
      </c>
      <c r="N462" s="79">
        <f t="shared" si="135"/>
        <v>530.14676375000033</v>
      </c>
      <c r="O462" s="58"/>
      <c r="P462" s="92">
        <f>+N462</f>
        <v>530.14676375000033</v>
      </c>
      <c r="Q462" s="7">
        <v>949.237119747934</v>
      </c>
      <c r="R462" s="75">
        <f t="shared" si="128"/>
        <v>1148.5769148950001</v>
      </c>
      <c r="S462" s="51">
        <f>+R462</f>
        <v>1148.5769148950001</v>
      </c>
      <c r="T462" s="48">
        <v>1148.58</v>
      </c>
      <c r="U462" s="55">
        <f>+T462-P462</f>
        <v>618.4332362499996</v>
      </c>
      <c r="V462" s="20"/>
      <c r="W462" s="20"/>
      <c r="X462" s="20"/>
      <c r="Y462" s="20"/>
    </row>
    <row r="463" spans="1:25" customFormat="1" ht="15.75" customHeight="1" x14ac:dyDescent="0.25">
      <c r="A463" s="3" t="s">
        <v>825</v>
      </c>
      <c r="B463" s="3" t="s">
        <v>826</v>
      </c>
      <c r="C463" s="4">
        <v>44019</v>
      </c>
      <c r="D463" s="3" t="s">
        <v>827</v>
      </c>
      <c r="E463" s="3" t="s">
        <v>124</v>
      </c>
      <c r="F463" s="3" t="s">
        <v>2718</v>
      </c>
      <c r="G463" s="24">
        <v>1024</v>
      </c>
      <c r="H463" s="25" t="s">
        <v>125</v>
      </c>
      <c r="I463" s="5">
        <v>1</v>
      </c>
      <c r="J463" s="5">
        <v>2288.6951239669402</v>
      </c>
      <c r="K463" s="5">
        <f t="shared" si="131"/>
        <v>2769.3210999999974</v>
      </c>
      <c r="L463" s="83">
        <f t="shared" si="129"/>
        <v>2769.3210999999974</v>
      </c>
      <c r="M463" s="79">
        <f t="shared" si="134"/>
        <v>2353.9229349999978</v>
      </c>
      <c r="N463" s="79">
        <f t="shared" si="135"/>
        <v>2236.2267882499978</v>
      </c>
      <c r="O463" s="58"/>
      <c r="P463" s="92">
        <f>+N463</f>
        <v>2236.2267882499978</v>
      </c>
      <c r="Q463" s="7">
        <v>3433.0655729016498</v>
      </c>
      <c r="R463" s="75">
        <f t="shared" si="128"/>
        <v>4154.0093432109961</v>
      </c>
      <c r="S463" s="51">
        <f>+R463</f>
        <v>4154.0093432109961</v>
      </c>
      <c r="T463" s="48">
        <v>4154</v>
      </c>
      <c r="U463" s="55">
        <f>+T463-P463</f>
        <v>1917.7732117500022</v>
      </c>
      <c r="V463" s="20"/>
      <c r="W463" s="20"/>
      <c r="X463" s="20"/>
      <c r="Y463" s="20"/>
    </row>
    <row r="464" spans="1:25" customFormat="1" ht="15.75" customHeight="1" x14ac:dyDescent="0.25">
      <c r="A464" s="3" t="s">
        <v>425</v>
      </c>
      <c r="B464" s="3" t="s">
        <v>426</v>
      </c>
      <c r="C464" s="4">
        <v>44014</v>
      </c>
      <c r="D464" s="3" t="s">
        <v>422</v>
      </c>
      <c r="E464" s="3" t="s">
        <v>423</v>
      </c>
      <c r="F464" s="3" t="s">
        <v>2763</v>
      </c>
      <c r="G464" s="24"/>
      <c r="H464" s="87" t="s">
        <v>424</v>
      </c>
      <c r="I464" s="5">
        <v>1</v>
      </c>
      <c r="J464" s="5">
        <v>2702.7719008264498</v>
      </c>
      <c r="K464" s="5">
        <f>+J464*1.21*0.5</f>
        <v>1635.1770000000022</v>
      </c>
      <c r="L464" s="83">
        <f>+K464*I464</f>
        <v>1635.1770000000022</v>
      </c>
      <c r="M464" s="79">
        <f t="shared" si="134"/>
        <v>1389.9004500000019</v>
      </c>
      <c r="N464" s="79">
        <f t="shared" si="135"/>
        <v>1320.4054275000017</v>
      </c>
      <c r="O464" s="58"/>
      <c r="P464" s="92"/>
      <c r="Q464" s="7">
        <v>2364.4659419999998</v>
      </c>
      <c r="R464" s="75">
        <f t="shared" si="128"/>
        <v>2861.0037898199998</v>
      </c>
      <c r="S464" s="51"/>
      <c r="T464" s="48"/>
      <c r="U464" s="55"/>
      <c r="V464" s="20"/>
      <c r="W464" s="20"/>
      <c r="X464" s="20"/>
      <c r="Y464" s="20"/>
    </row>
    <row r="465" spans="1:25" customFormat="1" ht="15.75" customHeight="1" x14ac:dyDescent="0.25">
      <c r="A465" s="3" t="s">
        <v>425</v>
      </c>
      <c r="B465" s="3" t="s">
        <v>426</v>
      </c>
      <c r="C465" s="4">
        <v>44019</v>
      </c>
      <c r="D465" s="3" t="s">
        <v>829</v>
      </c>
      <c r="E465" s="3" t="s">
        <v>423</v>
      </c>
      <c r="F465" s="3" t="s">
        <v>2763</v>
      </c>
      <c r="G465" s="24"/>
      <c r="H465" s="87" t="s">
        <v>424</v>
      </c>
      <c r="I465" s="5">
        <v>-1</v>
      </c>
      <c r="J465" s="5">
        <v>2702.7719008264498</v>
      </c>
      <c r="K465" s="5">
        <f>+J465*1.21*0.5</f>
        <v>1635.1770000000022</v>
      </c>
      <c r="L465" s="83">
        <f t="shared" si="129"/>
        <v>-1635.1770000000022</v>
      </c>
      <c r="M465" s="79">
        <f t="shared" si="134"/>
        <v>-1389.9004500000019</v>
      </c>
      <c r="N465" s="79">
        <f t="shared" si="135"/>
        <v>-1320.4054275000017</v>
      </c>
      <c r="O465" s="58"/>
      <c r="P465" s="92"/>
      <c r="Q465" s="7">
        <v>-2364.4659419999998</v>
      </c>
      <c r="R465" s="75">
        <f t="shared" si="128"/>
        <v>-2861.0037898199998</v>
      </c>
      <c r="S465" s="51"/>
      <c r="T465" s="48"/>
      <c r="U465" s="55"/>
      <c r="V465" s="20"/>
      <c r="W465" s="20"/>
      <c r="X465" s="20"/>
      <c r="Y465" s="20"/>
    </row>
    <row r="466" spans="1:25" customFormat="1" ht="15.75" customHeight="1" x14ac:dyDescent="0.25">
      <c r="A466" s="3" t="s">
        <v>149</v>
      </c>
      <c r="B466" s="3" t="s">
        <v>150</v>
      </c>
      <c r="C466" s="4">
        <v>44019</v>
      </c>
      <c r="D466" s="3" t="s">
        <v>830</v>
      </c>
      <c r="E466" s="3" t="s">
        <v>831</v>
      </c>
      <c r="F466" s="3" t="s">
        <v>2825</v>
      </c>
      <c r="G466" s="24">
        <v>954</v>
      </c>
      <c r="H466" s="25" t="s">
        <v>832</v>
      </c>
      <c r="I466" s="5">
        <v>2</v>
      </c>
      <c r="J466" s="5">
        <v>176.041818181818</v>
      </c>
      <c r="K466" s="5">
        <f t="shared" ref="K466:K529" si="136">+J466*1.21</f>
        <v>213.01059999999978</v>
      </c>
      <c r="L466" s="83">
        <f t="shared" si="129"/>
        <v>426.02119999999957</v>
      </c>
      <c r="M466" s="79">
        <f t="shared" si="134"/>
        <v>362.1180199999996</v>
      </c>
      <c r="N466" s="79">
        <f t="shared" si="135"/>
        <v>344.01211899999959</v>
      </c>
      <c r="O466" s="58"/>
      <c r="P466" s="92">
        <f>+SUM(N466:N473)</f>
        <v>1668.9886472500004</v>
      </c>
      <c r="Q466" s="7">
        <v>552.19741276363595</v>
      </c>
      <c r="R466" s="75">
        <f t="shared" si="128"/>
        <v>668.15886944399949</v>
      </c>
      <c r="S466" s="51">
        <f>+SUM(R466:R473)</f>
        <v>2950.6273019190007</v>
      </c>
      <c r="T466" s="48">
        <v>2950.66</v>
      </c>
      <c r="U466" s="55">
        <f>+T466-P466</f>
        <v>1281.6713527499994</v>
      </c>
      <c r="V466" s="20"/>
      <c r="W466" s="20"/>
      <c r="X466" s="20"/>
      <c r="Y466" s="20"/>
    </row>
    <row r="467" spans="1:25" customFormat="1" ht="15.75" customHeight="1" x14ac:dyDescent="0.25">
      <c r="A467" s="3" t="s">
        <v>244</v>
      </c>
      <c r="B467" s="3" t="s">
        <v>245</v>
      </c>
      <c r="C467" s="4">
        <v>44019</v>
      </c>
      <c r="D467" s="3" t="s">
        <v>830</v>
      </c>
      <c r="E467" s="3" t="s">
        <v>831</v>
      </c>
      <c r="F467" s="3" t="s">
        <v>2825</v>
      </c>
      <c r="G467" s="24"/>
      <c r="H467" s="25" t="s">
        <v>832</v>
      </c>
      <c r="I467" s="5">
        <v>1</v>
      </c>
      <c r="J467" s="5">
        <v>111.74057851239699</v>
      </c>
      <c r="K467" s="5">
        <f t="shared" si="136"/>
        <v>135.20610000000036</v>
      </c>
      <c r="L467" s="83">
        <f t="shared" si="129"/>
        <v>135.20610000000036</v>
      </c>
      <c r="M467" s="79"/>
      <c r="N467" s="79">
        <f t="shared" si="130"/>
        <v>128.44579500000034</v>
      </c>
      <c r="O467" s="58"/>
      <c r="P467" s="92"/>
      <c r="Q467" s="7">
        <v>169.77975239752101</v>
      </c>
      <c r="R467" s="75">
        <f t="shared" si="128"/>
        <v>205.4335004010004</v>
      </c>
      <c r="S467" s="51"/>
      <c r="T467" s="48"/>
      <c r="U467" s="55"/>
      <c r="V467" s="20"/>
      <c r="W467" s="20"/>
      <c r="X467" s="20"/>
      <c r="Y467" s="20"/>
    </row>
    <row r="468" spans="1:25" customFormat="1" ht="15.75" customHeight="1" x14ac:dyDescent="0.25">
      <c r="A468" s="3" t="s">
        <v>246</v>
      </c>
      <c r="B468" s="3" t="s">
        <v>247</v>
      </c>
      <c r="C468" s="4">
        <v>44019</v>
      </c>
      <c r="D468" s="3" t="s">
        <v>830</v>
      </c>
      <c r="E468" s="3" t="s">
        <v>831</v>
      </c>
      <c r="F468" s="3" t="s">
        <v>2825</v>
      </c>
      <c r="G468" s="24"/>
      <c r="H468" s="25" t="s">
        <v>832</v>
      </c>
      <c r="I468" s="5">
        <v>1</v>
      </c>
      <c r="J468" s="5">
        <v>111.74057851239699</v>
      </c>
      <c r="K468" s="5">
        <f t="shared" si="136"/>
        <v>135.20610000000036</v>
      </c>
      <c r="L468" s="83">
        <f t="shared" si="129"/>
        <v>135.20610000000036</v>
      </c>
      <c r="M468" s="79"/>
      <c r="N468" s="79">
        <f t="shared" si="130"/>
        <v>128.44579500000034</v>
      </c>
      <c r="O468" s="58"/>
      <c r="P468" s="92"/>
      <c r="Q468" s="7">
        <v>169.77975239752101</v>
      </c>
      <c r="R468" s="75">
        <f t="shared" si="128"/>
        <v>205.4335004010004</v>
      </c>
      <c r="S468" s="51"/>
      <c r="T468" s="48"/>
      <c r="U468" s="55"/>
      <c r="V468" s="20"/>
      <c r="W468" s="20"/>
      <c r="X468" s="20"/>
      <c r="Y468" s="20"/>
    </row>
    <row r="469" spans="1:25" customFormat="1" ht="15.75" customHeight="1" x14ac:dyDescent="0.25">
      <c r="A469" s="3" t="s">
        <v>248</v>
      </c>
      <c r="B469" s="3" t="s">
        <v>249</v>
      </c>
      <c r="C469" s="4">
        <v>44019</v>
      </c>
      <c r="D469" s="3" t="s">
        <v>830</v>
      </c>
      <c r="E469" s="3" t="s">
        <v>831</v>
      </c>
      <c r="F469" s="3" t="s">
        <v>2825</v>
      </c>
      <c r="G469" s="24"/>
      <c r="H469" s="25" t="s">
        <v>832</v>
      </c>
      <c r="I469" s="5">
        <v>1</v>
      </c>
      <c r="J469" s="5">
        <v>111.74057851239699</v>
      </c>
      <c r="K469" s="5">
        <f t="shared" si="136"/>
        <v>135.20610000000036</v>
      </c>
      <c r="L469" s="83">
        <f t="shared" si="129"/>
        <v>135.20610000000036</v>
      </c>
      <c r="M469" s="79"/>
      <c r="N469" s="79">
        <f t="shared" si="130"/>
        <v>128.44579500000034</v>
      </c>
      <c r="O469" s="58"/>
      <c r="P469" s="92"/>
      <c r="Q469" s="7">
        <v>169.77975239752101</v>
      </c>
      <c r="R469" s="75">
        <f t="shared" si="128"/>
        <v>205.4335004010004</v>
      </c>
      <c r="S469" s="51"/>
      <c r="T469" s="48"/>
      <c r="U469" s="55"/>
      <c r="V469" s="20"/>
      <c r="W469" s="20"/>
      <c r="X469" s="20"/>
      <c r="Y469" s="20"/>
    </row>
    <row r="470" spans="1:25" customFormat="1" ht="15.75" customHeight="1" x14ac:dyDescent="0.25">
      <c r="A470" s="3" t="s">
        <v>250</v>
      </c>
      <c r="B470" s="3" t="s">
        <v>251</v>
      </c>
      <c r="C470" s="4">
        <v>44019</v>
      </c>
      <c r="D470" s="3" t="s">
        <v>830</v>
      </c>
      <c r="E470" s="3" t="s">
        <v>831</v>
      </c>
      <c r="F470" s="3" t="s">
        <v>2825</v>
      </c>
      <c r="G470" s="24"/>
      <c r="H470" s="25" t="s">
        <v>832</v>
      </c>
      <c r="I470" s="5">
        <v>1</v>
      </c>
      <c r="J470" s="5">
        <v>111.74057851239699</v>
      </c>
      <c r="K470" s="5">
        <f t="shared" si="136"/>
        <v>135.20610000000036</v>
      </c>
      <c r="L470" s="83">
        <f t="shared" si="129"/>
        <v>135.20610000000036</v>
      </c>
      <c r="M470" s="79"/>
      <c r="N470" s="79">
        <f t="shared" si="130"/>
        <v>128.44579500000034</v>
      </c>
      <c r="O470" s="58"/>
      <c r="P470" s="92"/>
      <c r="Q470" s="7">
        <v>169.77975239752101</v>
      </c>
      <c r="R470" s="75">
        <f t="shared" si="128"/>
        <v>205.4335004010004</v>
      </c>
      <c r="S470" s="51"/>
      <c r="T470" s="48"/>
      <c r="U470" s="55"/>
      <c r="V470" s="20"/>
      <c r="W470" s="20"/>
      <c r="X470" s="20"/>
      <c r="Y470" s="20"/>
    </row>
    <row r="471" spans="1:25" customFormat="1" ht="15.75" customHeight="1" x14ac:dyDescent="0.25">
      <c r="A471" s="3" t="s">
        <v>298</v>
      </c>
      <c r="B471" s="3" t="s">
        <v>299</v>
      </c>
      <c r="C471" s="4">
        <v>44019</v>
      </c>
      <c r="D471" s="3" t="s">
        <v>830</v>
      </c>
      <c r="E471" s="3" t="s">
        <v>831</v>
      </c>
      <c r="F471" s="3" t="s">
        <v>2825</v>
      </c>
      <c r="G471" s="24"/>
      <c r="H471" s="25" t="s">
        <v>832</v>
      </c>
      <c r="I471" s="5">
        <v>1</v>
      </c>
      <c r="J471" s="5">
        <v>306.28190082644602</v>
      </c>
      <c r="K471" s="5">
        <f t="shared" si="136"/>
        <v>370.60109999999969</v>
      </c>
      <c r="L471" s="83">
        <f t="shared" si="129"/>
        <v>370.60109999999969</v>
      </c>
      <c r="M471" s="79"/>
      <c r="N471" s="79">
        <f t="shared" si="130"/>
        <v>352.07104499999969</v>
      </c>
      <c r="O471" s="58"/>
      <c r="P471" s="92"/>
      <c r="Q471" s="7">
        <v>480.36334479917298</v>
      </c>
      <c r="R471" s="75">
        <f t="shared" si="128"/>
        <v>581.23964720699928</v>
      </c>
      <c r="S471" s="51"/>
      <c r="T471" s="48"/>
      <c r="U471" s="55"/>
      <c r="V471" s="20"/>
      <c r="W471" s="20"/>
      <c r="X471" s="20"/>
      <c r="Y471" s="20"/>
    </row>
    <row r="472" spans="1:25" customFormat="1" ht="15.75" customHeight="1" x14ac:dyDescent="0.25">
      <c r="A472" s="3" t="s">
        <v>27</v>
      </c>
      <c r="B472" s="3" t="s">
        <v>28</v>
      </c>
      <c r="C472" s="4">
        <v>44019</v>
      </c>
      <c r="D472" s="3" t="s">
        <v>830</v>
      </c>
      <c r="E472" s="3" t="s">
        <v>831</v>
      </c>
      <c r="F472" s="3" t="s">
        <v>2825</v>
      </c>
      <c r="G472" s="24"/>
      <c r="H472" s="25" t="s">
        <v>832</v>
      </c>
      <c r="I472" s="5">
        <v>1</v>
      </c>
      <c r="J472" s="5">
        <v>342.30173553718998</v>
      </c>
      <c r="K472" s="5">
        <f t="shared" si="136"/>
        <v>414.18509999999986</v>
      </c>
      <c r="L472" s="83">
        <f t="shared" si="129"/>
        <v>414.18509999999986</v>
      </c>
      <c r="M472" s="79">
        <f>+L472*0.85</f>
        <v>352.05733499999985</v>
      </c>
      <c r="N472" s="79">
        <f>+M472*0.95</f>
        <v>334.45446824999982</v>
      </c>
      <c r="O472" s="58"/>
      <c r="P472" s="92"/>
      <c r="Q472" s="7">
        <v>536.85577296446297</v>
      </c>
      <c r="R472" s="75">
        <f t="shared" si="128"/>
        <v>649.5954852870002</v>
      </c>
      <c r="S472" s="51"/>
      <c r="T472" s="48"/>
      <c r="U472" s="55"/>
      <c r="V472" s="20"/>
      <c r="W472" s="20"/>
      <c r="X472" s="20"/>
      <c r="Y472" s="20"/>
    </row>
    <row r="473" spans="1:25" customFormat="1" ht="15.75" customHeight="1" x14ac:dyDescent="0.25">
      <c r="A473" s="3" t="s">
        <v>496</v>
      </c>
      <c r="B473" s="3" t="s">
        <v>497</v>
      </c>
      <c r="C473" s="4">
        <v>44019</v>
      </c>
      <c r="D473" s="3" t="s">
        <v>830</v>
      </c>
      <c r="E473" s="3" t="s">
        <v>831</v>
      </c>
      <c r="F473" s="3" t="s">
        <v>2825</v>
      </c>
      <c r="G473" s="24"/>
      <c r="H473" s="25" t="s">
        <v>832</v>
      </c>
      <c r="I473" s="5">
        <v>1</v>
      </c>
      <c r="J473" s="5">
        <v>108.45396694214899</v>
      </c>
      <c r="K473" s="5">
        <f t="shared" si="136"/>
        <v>131.22930000000028</v>
      </c>
      <c r="L473" s="83">
        <f t="shared" si="129"/>
        <v>131.22930000000028</v>
      </c>
      <c r="M473" s="79"/>
      <c r="N473" s="79">
        <f t="shared" si="130"/>
        <v>124.66783500000025</v>
      </c>
      <c r="O473" s="58"/>
      <c r="P473" s="92"/>
      <c r="Q473" s="7">
        <v>189.99942014628101</v>
      </c>
      <c r="R473" s="75">
        <f t="shared" si="128"/>
        <v>229.89929837700001</v>
      </c>
      <c r="S473" s="51"/>
      <c r="T473" s="48"/>
      <c r="U473" s="55"/>
      <c r="V473" s="20"/>
      <c r="W473" s="20"/>
      <c r="X473" s="20"/>
      <c r="Y473" s="20"/>
    </row>
    <row r="474" spans="1:25" customFormat="1" ht="15.75" customHeight="1" x14ac:dyDescent="0.25">
      <c r="A474" s="3" t="s">
        <v>836</v>
      </c>
      <c r="B474" s="3" t="s">
        <v>837</v>
      </c>
      <c r="C474" s="4">
        <v>44019</v>
      </c>
      <c r="D474" s="3" t="s">
        <v>833</v>
      </c>
      <c r="E474" s="3" t="s">
        <v>834</v>
      </c>
      <c r="F474" s="3" t="s">
        <v>2826</v>
      </c>
      <c r="G474" s="24">
        <v>976</v>
      </c>
      <c r="H474" s="25" t="s">
        <v>835</v>
      </c>
      <c r="I474" s="5">
        <v>1</v>
      </c>
      <c r="J474" s="5">
        <v>1977.57388429752</v>
      </c>
      <c r="K474" s="5">
        <f t="shared" si="136"/>
        <v>2392.864399999999</v>
      </c>
      <c r="L474" s="83">
        <f t="shared" si="129"/>
        <v>2392.864399999999</v>
      </c>
      <c r="M474" s="79">
        <f t="shared" ref="M474:M476" si="137">+L474*0.85</f>
        <v>2033.934739999999</v>
      </c>
      <c r="N474" s="79">
        <f t="shared" ref="N474:N476" si="138">+M474*0.95</f>
        <v>1932.238002999999</v>
      </c>
      <c r="O474" s="58"/>
      <c r="P474" s="92">
        <f>+N474+N475</f>
        <v>4168.4647912499968</v>
      </c>
      <c r="Q474" s="7">
        <v>2966.1235175801598</v>
      </c>
      <c r="R474" s="75">
        <f t="shared" si="128"/>
        <v>3589.0094562719933</v>
      </c>
      <c r="S474" s="51">
        <f>+R474+R475</f>
        <v>7743.0187994829894</v>
      </c>
      <c r="T474" s="48">
        <v>7743.02</v>
      </c>
      <c r="U474" s="55">
        <f>+T474-P474</f>
        <v>3574.5552087500037</v>
      </c>
      <c r="V474" s="20"/>
      <c r="W474" s="20"/>
      <c r="X474" s="20"/>
      <c r="Y474" s="20"/>
    </row>
    <row r="475" spans="1:25" customFormat="1" ht="15.75" customHeight="1" x14ac:dyDescent="0.25">
      <c r="A475" s="3" t="s">
        <v>825</v>
      </c>
      <c r="B475" s="3" t="s">
        <v>826</v>
      </c>
      <c r="C475" s="4">
        <v>44019</v>
      </c>
      <c r="D475" s="3" t="s">
        <v>833</v>
      </c>
      <c r="E475" s="3" t="s">
        <v>834</v>
      </c>
      <c r="F475" s="3" t="s">
        <v>2826</v>
      </c>
      <c r="G475" s="24"/>
      <c r="H475" s="25" t="s">
        <v>835</v>
      </c>
      <c r="I475" s="5">
        <v>1</v>
      </c>
      <c r="J475" s="5">
        <v>2288.6951239669402</v>
      </c>
      <c r="K475" s="5">
        <f t="shared" si="136"/>
        <v>2769.3210999999974</v>
      </c>
      <c r="L475" s="83">
        <f t="shared" si="129"/>
        <v>2769.3210999999974</v>
      </c>
      <c r="M475" s="79">
        <f t="shared" si="137"/>
        <v>2353.9229349999978</v>
      </c>
      <c r="N475" s="79">
        <f t="shared" si="138"/>
        <v>2236.2267882499978</v>
      </c>
      <c r="O475" s="58"/>
      <c r="P475" s="92"/>
      <c r="Q475" s="7">
        <v>3433.0655729016498</v>
      </c>
      <c r="R475" s="75">
        <f t="shared" si="128"/>
        <v>4154.0093432109961</v>
      </c>
      <c r="S475" s="51"/>
      <c r="T475" s="48"/>
      <c r="U475" s="55"/>
      <c r="V475" s="20"/>
      <c r="W475" s="20"/>
      <c r="X475" s="20"/>
      <c r="Y475" s="20"/>
    </row>
    <row r="476" spans="1:25" customFormat="1" ht="15.75" customHeight="1" x14ac:dyDescent="0.25">
      <c r="A476" s="3" t="s">
        <v>149</v>
      </c>
      <c r="B476" s="3" t="s">
        <v>150</v>
      </c>
      <c r="C476" s="4">
        <v>44019</v>
      </c>
      <c r="D476" s="3" t="s">
        <v>838</v>
      </c>
      <c r="E476" s="3" t="s">
        <v>839</v>
      </c>
      <c r="F476" s="3" t="s">
        <v>2827</v>
      </c>
      <c r="G476" s="24">
        <v>996</v>
      </c>
      <c r="H476" s="25" t="s">
        <v>840</v>
      </c>
      <c r="I476" s="5">
        <v>2</v>
      </c>
      <c r="J476" s="5">
        <v>176.041818181818</v>
      </c>
      <c r="K476" s="5">
        <f t="shared" si="136"/>
        <v>213.01059999999978</v>
      </c>
      <c r="L476" s="83">
        <f t="shared" si="129"/>
        <v>426.02119999999957</v>
      </c>
      <c r="M476" s="79">
        <f t="shared" si="137"/>
        <v>362.1180199999996</v>
      </c>
      <c r="N476" s="79">
        <f t="shared" si="138"/>
        <v>344.01211899999959</v>
      </c>
      <c r="O476" s="58"/>
      <c r="P476" s="92">
        <f>+N476+N477+N478+N479</f>
        <v>1155.2054672499992</v>
      </c>
      <c r="Q476" s="7">
        <v>552.20093359999896</v>
      </c>
      <c r="R476" s="75">
        <f t="shared" si="128"/>
        <v>668.16312965599877</v>
      </c>
      <c r="S476" s="51">
        <f>+R476+R477+R478+R479</f>
        <v>2128.9054083889978</v>
      </c>
      <c r="T476" s="48">
        <v>2128.9</v>
      </c>
      <c r="U476" s="55">
        <f>+T476-P476</f>
        <v>973.69453275000092</v>
      </c>
      <c r="V476" s="20"/>
      <c r="W476" s="20"/>
      <c r="X476" s="20"/>
      <c r="Y476" s="20"/>
    </row>
    <row r="477" spans="1:25" customFormat="1" ht="15.75" customHeight="1" x14ac:dyDescent="0.25">
      <c r="A477" s="3" t="s">
        <v>298</v>
      </c>
      <c r="B477" s="3" t="s">
        <v>299</v>
      </c>
      <c r="C477" s="4">
        <v>44019</v>
      </c>
      <c r="D477" s="3" t="s">
        <v>838</v>
      </c>
      <c r="E477" s="3" t="s">
        <v>839</v>
      </c>
      <c r="F477" s="3" t="s">
        <v>2827</v>
      </c>
      <c r="G477" s="24"/>
      <c r="H477" s="25" t="s">
        <v>840</v>
      </c>
      <c r="I477" s="5">
        <v>1</v>
      </c>
      <c r="J477" s="5">
        <v>306.28190082644602</v>
      </c>
      <c r="K477" s="5">
        <f t="shared" si="136"/>
        <v>370.60109999999969</v>
      </c>
      <c r="L477" s="83">
        <f t="shared" si="129"/>
        <v>370.60109999999969</v>
      </c>
      <c r="M477" s="79"/>
      <c r="N477" s="79">
        <f t="shared" si="130"/>
        <v>352.07104499999969</v>
      </c>
      <c r="O477" s="58"/>
      <c r="P477" s="92"/>
      <c r="Q477" s="7">
        <v>480.36640761818097</v>
      </c>
      <c r="R477" s="75">
        <f t="shared" si="128"/>
        <v>581.24335321799902</v>
      </c>
      <c r="S477" s="51"/>
      <c r="T477" s="48"/>
      <c r="U477" s="55"/>
      <c r="V477" s="20"/>
      <c r="W477" s="20"/>
      <c r="X477" s="20"/>
      <c r="Y477" s="20"/>
    </row>
    <row r="478" spans="1:25" customFormat="1" ht="15.75" customHeight="1" x14ac:dyDescent="0.25">
      <c r="A478" s="3" t="s">
        <v>27</v>
      </c>
      <c r="B478" s="3" t="s">
        <v>28</v>
      </c>
      <c r="C478" s="4">
        <v>44019</v>
      </c>
      <c r="D478" s="3" t="s">
        <v>838</v>
      </c>
      <c r="E478" s="3" t="s">
        <v>839</v>
      </c>
      <c r="F478" s="3" t="s">
        <v>2827</v>
      </c>
      <c r="G478" s="24"/>
      <c r="H478" s="25" t="s">
        <v>840</v>
      </c>
      <c r="I478" s="5">
        <v>1</v>
      </c>
      <c r="J478" s="5">
        <v>342.30173553718998</v>
      </c>
      <c r="K478" s="5">
        <f t="shared" si="136"/>
        <v>414.18509999999986</v>
      </c>
      <c r="L478" s="83">
        <f t="shared" si="129"/>
        <v>414.18509999999986</v>
      </c>
      <c r="M478" s="79">
        <f>+L478*0.85</f>
        <v>352.05733499999985</v>
      </c>
      <c r="N478" s="79">
        <f>+M478*0.95</f>
        <v>334.45446824999982</v>
      </c>
      <c r="O478" s="58"/>
      <c r="P478" s="92"/>
      <c r="Q478" s="7">
        <v>536.85919598181795</v>
      </c>
      <c r="R478" s="75">
        <f t="shared" si="128"/>
        <v>649.59962713799973</v>
      </c>
      <c r="S478" s="51"/>
      <c r="T478" s="48"/>
      <c r="U478" s="55"/>
      <c r="V478" s="20"/>
      <c r="W478" s="20"/>
      <c r="X478" s="20"/>
      <c r="Y478" s="20"/>
    </row>
    <row r="479" spans="1:25" customFormat="1" ht="15.75" customHeight="1" x14ac:dyDescent="0.25">
      <c r="A479" s="3" t="s">
        <v>496</v>
      </c>
      <c r="B479" s="3" t="s">
        <v>497</v>
      </c>
      <c r="C479" s="4">
        <v>44019</v>
      </c>
      <c r="D479" s="3" t="s">
        <v>838</v>
      </c>
      <c r="E479" s="3" t="s">
        <v>839</v>
      </c>
      <c r="F479" s="3" t="s">
        <v>2827</v>
      </c>
      <c r="G479" s="24"/>
      <c r="H479" s="25" t="s">
        <v>840</v>
      </c>
      <c r="I479" s="5">
        <v>1</v>
      </c>
      <c r="J479" s="5">
        <v>108.45396694214899</v>
      </c>
      <c r="K479" s="5">
        <f t="shared" si="136"/>
        <v>131.22930000000028</v>
      </c>
      <c r="L479" s="83">
        <f t="shared" si="129"/>
        <v>131.22930000000028</v>
      </c>
      <c r="M479" s="79"/>
      <c r="N479" s="79">
        <f t="shared" si="130"/>
        <v>124.66783500000025</v>
      </c>
      <c r="O479" s="58"/>
      <c r="P479" s="92"/>
      <c r="Q479" s="7">
        <v>189.99942014628101</v>
      </c>
      <c r="R479" s="75">
        <f t="shared" si="128"/>
        <v>229.89929837700001</v>
      </c>
      <c r="S479" s="51"/>
      <c r="T479" s="48"/>
      <c r="U479" s="55"/>
      <c r="V479" s="20"/>
      <c r="W479" s="20"/>
      <c r="X479" s="20"/>
      <c r="Y479" s="20"/>
    </row>
    <row r="480" spans="1:25" customFormat="1" ht="15.75" customHeight="1" x14ac:dyDescent="0.25">
      <c r="A480" s="3" t="s">
        <v>149</v>
      </c>
      <c r="B480" s="3" t="s">
        <v>150</v>
      </c>
      <c r="C480" s="4">
        <v>44019</v>
      </c>
      <c r="D480" s="3" t="s">
        <v>841</v>
      </c>
      <c r="E480" s="3" t="s">
        <v>842</v>
      </c>
      <c r="F480" s="3" t="s">
        <v>2828</v>
      </c>
      <c r="G480" s="24">
        <v>998</v>
      </c>
      <c r="H480" s="25" t="s">
        <v>843</v>
      </c>
      <c r="I480" s="5">
        <v>2</v>
      </c>
      <c r="J480" s="5">
        <v>176.041818181818</v>
      </c>
      <c r="K480" s="5">
        <f t="shared" si="136"/>
        <v>213.01059999999978</v>
      </c>
      <c r="L480" s="83">
        <f t="shared" si="129"/>
        <v>426.02119999999957</v>
      </c>
      <c r="M480" s="79">
        <f>+L480*0.85</f>
        <v>362.1180199999996</v>
      </c>
      <c r="N480" s="79">
        <f>+M480*0.95</f>
        <v>344.01211899999959</v>
      </c>
      <c r="O480" s="58"/>
      <c r="P480" s="92">
        <f>+N480+N481+N482</f>
        <v>1030.537632249999</v>
      </c>
      <c r="Q480" s="7">
        <v>552.20093359999896</v>
      </c>
      <c r="R480" s="75">
        <f t="shared" si="128"/>
        <v>668.16312965599877</v>
      </c>
      <c r="S480" s="51">
        <f>+R480+R481+R482</f>
        <v>1899.0061100119976</v>
      </c>
      <c r="T480" s="48">
        <v>1899</v>
      </c>
      <c r="U480" s="55">
        <f>+T480-P480</f>
        <v>868.46236775000102</v>
      </c>
      <c r="V480" s="20"/>
      <c r="W480" s="20"/>
      <c r="X480" s="20"/>
      <c r="Y480" s="20"/>
    </row>
    <row r="481" spans="1:25" customFormat="1" ht="15.75" customHeight="1" x14ac:dyDescent="0.25">
      <c r="A481" s="3" t="s">
        <v>298</v>
      </c>
      <c r="B481" s="3" t="s">
        <v>299</v>
      </c>
      <c r="C481" s="4">
        <v>44019</v>
      </c>
      <c r="D481" s="3" t="s">
        <v>841</v>
      </c>
      <c r="E481" s="3" t="s">
        <v>842</v>
      </c>
      <c r="F481" s="3" t="s">
        <v>2828</v>
      </c>
      <c r="G481" s="24"/>
      <c r="H481" s="25" t="s">
        <v>843</v>
      </c>
      <c r="I481" s="5">
        <v>1</v>
      </c>
      <c r="J481" s="5">
        <v>306.28190082644602</v>
      </c>
      <c r="K481" s="5">
        <f t="shared" si="136"/>
        <v>370.60109999999969</v>
      </c>
      <c r="L481" s="83">
        <f t="shared" si="129"/>
        <v>370.60109999999969</v>
      </c>
      <c r="M481" s="79"/>
      <c r="N481" s="79">
        <f t="shared" si="130"/>
        <v>352.07104499999969</v>
      </c>
      <c r="O481" s="58"/>
      <c r="P481" s="92"/>
      <c r="Q481" s="7">
        <v>480.36640761818097</v>
      </c>
      <c r="R481" s="75">
        <f t="shared" si="128"/>
        <v>581.24335321799902</v>
      </c>
      <c r="S481" s="51"/>
      <c r="T481" s="48"/>
      <c r="U481" s="55"/>
      <c r="V481" s="20"/>
      <c r="W481" s="20"/>
      <c r="X481" s="20"/>
      <c r="Y481" s="20"/>
    </row>
    <row r="482" spans="1:25" customFormat="1" ht="15.75" customHeight="1" x14ac:dyDescent="0.25">
      <c r="A482" s="3" t="s">
        <v>27</v>
      </c>
      <c r="B482" s="3" t="s">
        <v>28</v>
      </c>
      <c r="C482" s="4">
        <v>44019</v>
      </c>
      <c r="D482" s="3" t="s">
        <v>841</v>
      </c>
      <c r="E482" s="3" t="s">
        <v>842</v>
      </c>
      <c r="F482" s="3" t="s">
        <v>2828</v>
      </c>
      <c r="G482" s="24"/>
      <c r="H482" s="25" t="s">
        <v>843</v>
      </c>
      <c r="I482" s="5">
        <v>1</v>
      </c>
      <c r="J482" s="5">
        <v>342.30173553718998</v>
      </c>
      <c r="K482" s="5">
        <f t="shared" si="136"/>
        <v>414.18509999999986</v>
      </c>
      <c r="L482" s="83">
        <f t="shared" si="129"/>
        <v>414.18509999999986</v>
      </c>
      <c r="M482" s="79">
        <f t="shared" ref="M482:M483" si="139">+L482*0.85</f>
        <v>352.05733499999985</v>
      </c>
      <c r="N482" s="79">
        <f t="shared" ref="N482:N483" si="140">+M482*0.95</f>
        <v>334.45446824999982</v>
      </c>
      <c r="O482" s="58"/>
      <c r="P482" s="92"/>
      <c r="Q482" s="7">
        <v>536.85919598181795</v>
      </c>
      <c r="R482" s="75">
        <f t="shared" si="128"/>
        <v>649.59962713799973</v>
      </c>
      <c r="S482" s="51"/>
      <c r="T482" s="48"/>
      <c r="U482" s="55"/>
      <c r="V482" s="20"/>
      <c r="W482" s="20"/>
      <c r="X482" s="20"/>
      <c r="Y482" s="20"/>
    </row>
    <row r="483" spans="1:25" customFormat="1" ht="15.75" customHeight="1" x14ac:dyDescent="0.25">
      <c r="A483" s="3" t="s">
        <v>79</v>
      </c>
      <c r="B483" s="3" t="s">
        <v>80</v>
      </c>
      <c r="C483" s="4">
        <v>44019</v>
      </c>
      <c r="D483" s="3" t="s">
        <v>846</v>
      </c>
      <c r="E483" s="3" t="s">
        <v>847</v>
      </c>
      <c r="F483" s="3" t="s">
        <v>2829</v>
      </c>
      <c r="G483" s="24">
        <v>999</v>
      </c>
      <c r="H483" s="25" t="s">
        <v>848</v>
      </c>
      <c r="I483" s="5">
        <v>1</v>
      </c>
      <c r="J483" s="5">
        <v>806.82363636363596</v>
      </c>
      <c r="K483" s="5">
        <f t="shared" si="136"/>
        <v>976.25659999999948</v>
      </c>
      <c r="L483" s="83">
        <f t="shared" si="129"/>
        <v>976.25659999999948</v>
      </c>
      <c r="M483" s="79">
        <f t="shared" si="139"/>
        <v>829.81810999999959</v>
      </c>
      <c r="N483" s="79">
        <f t="shared" si="140"/>
        <v>788.32720449999954</v>
      </c>
      <c r="O483" s="58"/>
      <c r="P483" s="92">
        <f>+N483+N484</f>
        <v>1824.9311044999995</v>
      </c>
      <c r="Q483" s="7">
        <v>1411.57022476364</v>
      </c>
      <c r="R483" s="75">
        <f t="shared" si="128"/>
        <v>1707.9999719640043</v>
      </c>
      <c r="S483" s="51">
        <f>+R483+R484</f>
        <v>3617.1515652640028</v>
      </c>
      <c r="T483" s="48">
        <v>3617.15</v>
      </c>
      <c r="U483" s="55">
        <f>+T483-P483</f>
        <v>1792.2188955000006</v>
      </c>
      <c r="V483" s="20"/>
      <c r="W483" s="20"/>
      <c r="X483" s="20"/>
      <c r="Y483" s="20"/>
    </row>
    <row r="484" spans="1:25" customFormat="1" ht="15.75" customHeight="1" x14ac:dyDescent="0.25">
      <c r="A484" s="3" t="s">
        <v>844</v>
      </c>
      <c r="B484" s="3" t="s">
        <v>845</v>
      </c>
      <c r="C484" s="4">
        <v>44019</v>
      </c>
      <c r="D484" s="3" t="s">
        <v>846</v>
      </c>
      <c r="E484" s="3" t="s">
        <v>847</v>
      </c>
      <c r="F484" s="3" t="s">
        <v>2829</v>
      </c>
      <c r="G484" s="24"/>
      <c r="H484" s="25" t="s">
        <v>848</v>
      </c>
      <c r="I484" s="5">
        <v>1</v>
      </c>
      <c r="J484" s="5">
        <v>901.78677685950402</v>
      </c>
      <c r="K484" s="5">
        <f t="shared" si="136"/>
        <v>1091.1619999999998</v>
      </c>
      <c r="L484" s="83">
        <f t="shared" si="129"/>
        <v>1091.1619999999998</v>
      </c>
      <c r="M484" s="79"/>
      <c r="N484" s="79">
        <f t="shared" si="130"/>
        <v>1036.6038999999998</v>
      </c>
      <c r="O484" s="58"/>
      <c r="P484" s="92"/>
      <c r="Q484" s="7">
        <v>1577.8112341322301</v>
      </c>
      <c r="R484" s="75">
        <f t="shared" si="128"/>
        <v>1909.1515932999982</v>
      </c>
      <c r="S484" s="51"/>
      <c r="T484" s="48"/>
      <c r="U484" s="55"/>
      <c r="V484" s="20"/>
      <c r="W484" s="20"/>
      <c r="X484" s="20"/>
      <c r="Y484" s="20"/>
    </row>
    <row r="485" spans="1:25" customFormat="1" ht="15.75" customHeight="1" x14ac:dyDescent="0.25">
      <c r="A485" s="3" t="s">
        <v>849</v>
      </c>
      <c r="B485" s="3" t="s">
        <v>850</v>
      </c>
      <c r="C485" s="4">
        <v>44020</v>
      </c>
      <c r="D485" s="3" t="s">
        <v>851</v>
      </c>
      <c r="E485" s="3" t="s">
        <v>852</v>
      </c>
      <c r="F485" s="3" t="s">
        <v>2856</v>
      </c>
      <c r="G485" s="24">
        <v>1029</v>
      </c>
      <c r="H485" s="25" t="s">
        <v>853</v>
      </c>
      <c r="I485" s="5">
        <v>1</v>
      </c>
      <c r="J485" s="5">
        <v>767.63016528925596</v>
      </c>
      <c r="K485" s="5">
        <f t="shared" si="136"/>
        <v>928.83249999999964</v>
      </c>
      <c r="L485" s="83">
        <f t="shared" si="129"/>
        <v>928.83249999999964</v>
      </c>
      <c r="M485" s="79"/>
      <c r="N485" s="79">
        <f t="shared" si="130"/>
        <v>882.3908749999996</v>
      </c>
      <c r="O485" s="58"/>
      <c r="P485" s="92">
        <f>+N485</f>
        <v>882.3908749999996</v>
      </c>
      <c r="Q485" s="7">
        <v>1343.80569105372</v>
      </c>
      <c r="R485" s="75">
        <f t="shared" si="128"/>
        <v>1626.0048861750013</v>
      </c>
      <c r="S485" s="51">
        <f>+R485</f>
        <v>1626.0048861750013</v>
      </c>
      <c r="T485" s="48">
        <v>1626</v>
      </c>
      <c r="U485" s="55">
        <f>+T485-P485</f>
        <v>743.6091250000004</v>
      </c>
      <c r="V485" s="20"/>
      <c r="W485" s="20"/>
      <c r="X485" s="20"/>
      <c r="Y485" s="20"/>
    </row>
    <row r="486" spans="1:25" customFormat="1" ht="15.75" customHeight="1" x14ac:dyDescent="0.25">
      <c r="A486" s="3" t="s">
        <v>131</v>
      </c>
      <c r="B486" s="3" t="s">
        <v>132</v>
      </c>
      <c r="C486" s="4">
        <v>44020</v>
      </c>
      <c r="D486" s="3" t="s">
        <v>854</v>
      </c>
      <c r="E486" s="3" t="s">
        <v>855</v>
      </c>
      <c r="F486" s="3" t="s">
        <v>2857</v>
      </c>
      <c r="G486" s="24">
        <v>1031</v>
      </c>
      <c r="H486" s="25" t="s">
        <v>856</v>
      </c>
      <c r="I486" s="5">
        <v>1</v>
      </c>
      <c r="J486" s="5">
        <v>273.06793388429799</v>
      </c>
      <c r="K486" s="5">
        <f t="shared" si="136"/>
        <v>330.41220000000055</v>
      </c>
      <c r="L486" s="83">
        <f t="shared" si="129"/>
        <v>330.41220000000055</v>
      </c>
      <c r="M486" s="79"/>
      <c r="N486" s="79">
        <f t="shared" si="130"/>
        <v>313.89159000000052</v>
      </c>
      <c r="O486" s="58"/>
      <c r="P486" s="92">
        <f>+N486</f>
        <v>313.89159000000052</v>
      </c>
      <c r="Q486" s="7">
        <v>477.87980701487697</v>
      </c>
      <c r="R486" s="75">
        <f t="shared" si="128"/>
        <v>578.23456648800118</v>
      </c>
      <c r="S486" s="51">
        <f>+R486</f>
        <v>578.23456648800118</v>
      </c>
      <c r="T486" s="48">
        <v>578.23</v>
      </c>
      <c r="U486" s="55">
        <f>+T486-P486</f>
        <v>264.3384099999995</v>
      </c>
      <c r="V486" s="20"/>
      <c r="W486" s="20"/>
      <c r="X486" s="20"/>
      <c r="Y486" s="20"/>
    </row>
    <row r="487" spans="1:25" customFormat="1" ht="15.75" customHeight="1" x14ac:dyDescent="0.25">
      <c r="A487" s="3" t="s">
        <v>149</v>
      </c>
      <c r="B487" s="3" t="s">
        <v>150</v>
      </c>
      <c r="C487" s="4">
        <v>44020</v>
      </c>
      <c r="D487" s="3" t="s">
        <v>857</v>
      </c>
      <c r="E487" s="3" t="s">
        <v>858</v>
      </c>
      <c r="F487" s="3" t="s">
        <v>2858</v>
      </c>
      <c r="G487" s="24">
        <v>1033</v>
      </c>
      <c r="H487" s="25" t="s">
        <v>859</v>
      </c>
      <c r="I487" s="5">
        <v>2</v>
      </c>
      <c r="J487" s="5">
        <v>176.041818181818</v>
      </c>
      <c r="K487" s="5">
        <f t="shared" si="136"/>
        <v>213.01059999999978</v>
      </c>
      <c r="L487" s="83">
        <f t="shared" si="129"/>
        <v>426.02119999999957</v>
      </c>
      <c r="M487" s="79">
        <f>+L487*0.85</f>
        <v>362.1180199999996</v>
      </c>
      <c r="N487" s="79">
        <f>+M487*0.95</f>
        <v>344.01211899999959</v>
      </c>
      <c r="O487" s="58"/>
      <c r="P487" s="92">
        <f>+N487+N488+N489+N490+N491</f>
        <v>1435.2577722499984</v>
      </c>
      <c r="Q487" s="7">
        <v>552.20093359999896</v>
      </c>
      <c r="R487" s="75">
        <f t="shared" si="128"/>
        <v>668.16312965599877</v>
      </c>
      <c r="S487" s="51">
        <f>+R487+R488+R489+R490+R491</f>
        <v>2645.0075731199977</v>
      </c>
      <c r="T487" s="48">
        <v>2645</v>
      </c>
      <c r="U487" s="55">
        <f>+T487-P487</f>
        <v>1209.7422277500016</v>
      </c>
      <c r="V487" s="20"/>
      <c r="W487" s="20"/>
      <c r="X487" s="20"/>
      <c r="Y487" s="20"/>
    </row>
    <row r="488" spans="1:25" customFormat="1" ht="15.75" customHeight="1" x14ac:dyDescent="0.25">
      <c r="A488" s="3" t="s">
        <v>298</v>
      </c>
      <c r="B488" s="3" t="s">
        <v>299</v>
      </c>
      <c r="C488" s="4">
        <v>44020</v>
      </c>
      <c r="D488" s="3" t="s">
        <v>857</v>
      </c>
      <c r="E488" s="3" t="s">
        <v>858</v>
      </c>
      <c r="F488" s="3" t="s">
        <v>2858</v>
      </c>
      <c r="G488" s="24"/>
      <c r="H488" s="25" t="s">
        <v>859</v>
      </c>
      <c r="I488" s="5">
        <v>1</v>
      </c>
      <c r="J488" s="5">
        <v>306.28190082644602</v>
      </c>
      <c r="K488" s="5">
        <f t="shared" si="136"/>
        <v>370.60109999999969</v>
      </c>
      <c r="L488" s="83">
        <f t="shared" si="129"/>
        <v>370.60109999999969</v>
      </c>
      <c r="M488" s="79"/>
      <c r="N488" s="79">
        <f t="shared" si="130"/>
        <v>352.07104499999969</v>
      </c>
      <c r="O488" s="58"/>
      <c r="P488" s="92"/>
      <c r="Q488" s="7">
        <v>480.36640761818097</v>
      </c>
      <c r="R488" s="75">
        <f t="shared" si="128"/>
        <v>581.24335321799902</v>
      </c>
      <c r="S488" s="51"/>
      <c r="T488" s="48"/>
      <c r="U488" s="55"/>
      <c r="V488" s="20"/>
      <c r="W488" s="20"/>
      <c r="X488" s="20"/>
      <c r="Y488" s="20"/>
    </row>
    <row r="489" spans="1:25" customFormat="1" ht="15.75" customHeight="1" x14ac:dyDescent="0.25">
      <c r="A489" s="3" t="s">
        <v>27</v>
      </c>
      <c r="B489" s="3" t="s">
        <v>28</v>
      </c>
      <c r="C489" s="4">
        <v>44020</v>
      </c>
      <c r="D489" s="3" t="s">
        <v>857</v>
      </c>
      <c r="E489" s="3" t="s">
        <v>858</v>
      </c>
      <c r="F489" s="3" t="s">
        <v>2858</v>
      </c>
      <c r="G489" s="24"/>
      <c r="H489" s="25" t="s">
        <v>859</v>
      </c>
      <c r="I489" s="5">
        <v>1</v>
      </c>
      <c r="J489" s="5">
        <v>342.30173553718998</v>
      </c>
      <c r="K489" s="5">
        <f t="shared" si="136"/>
        <v>414.18509999999986</v>
      </c>
      <c r="L489" s="83">
        <f t="shared" si="129"/>
        <v>414.18509999999986</v>
      </c>
      <c r="M489" s="79">
        <f>+L489*0.85</f>
        <v>352.05733499999985</v>
      </c>
      <c r="N489" s="79">
        <f>+M489*0.95</f>
        <v>334.45446824999982</v>
      </c>
      <c r="O489" s="58"/>
      <c r="P489" s="92"/>
      <c r="Q489" s="7">
        <v>536.85919598181795</v>
      </c>
      <c r="R489" s="75">
        <f t="shared" si="128"/>
        <v>649.59962713799973</v>
      </c>
      <c r="S489" s="51"/>
      <c r="T489" s="48"/>
      <c r="U489" s="55"/>
      <c r="V489" s="20"/>
      <c r="W489" s="20"/>
      <c r="X489" s="20"/>
      <c r="Y489" s="20"/>
    </row>
    <row r="490" spans="1:25" customFormat="1" ht="15.75" customHeight="1" x14ac:dyDescent="0.25">
      <c r="A490" s="3" t="s">
        <v>379</v>
      </c>
      <c r="B490" s="3" t="s">
        <v>380</v>
      </c>
      <c r="C490" s="4">
        <v>44020</v>
      </c>
      <c r="D490" s="3" t="s">
        <v>857</v>
      </c>
      <c r="E490" s="3" t="s">
        <v>858</v>
      </c>
      <c r="F490" s="3" t="s">
        <v>2858</v>
      </c>
      <c r="G490" s="24"/>
      <c r="H490" s="25" t="s">
        <v>859</v>
      </c>
      <c r="I490" s="5">
        <v>1</v>
      </c>
      <c r="J490" s="5">
        <v>176.041818181818</v>
      </c>
      <c r="K490" s="5">
        <f t="shared" si="136"/>
        <v>213.01059999999978</v>
      </c>
      <c r="L490" s="83">
        <f t="shared" si="129"/>
        <v>213.01059999999978</v>
      </c>
      <c r="M490" s="79"/>
      <c r="N490" s="79">
        <f t="shared" si="130"/>
        <v>202.36006999999978</v>
      </c>
      <c r="O490" s="58"/>
      <c r="P490" s="92"/>
      <c r="Q490" s="7">
        <v>308.26506740000002</v>
      </c>
      <c r="R490" s="75">
        <f t="shared" si="128"/>
        <v>373.00073155400003</v>
      </c>
      <c r="S490" s="51"/>
      <c r="T490" s="48"/>
      <c r="U490" s="55"/>
      <c r="V490" s="20"/>
      <c r="W490" s="20"/>
      <c r="X490" s="20"/>
      <c r="Y490" s="20"/>
    </row>
    <row r="491" spans="1:25" customFormat="1" ht="15.75" customHeight="1" x14ac:dyDescent="0.25">
      <c r="A491" s="3" t="s">
        <v>32</v>
      </c>
      <c r="B491" s="3" t="s">
        <v>33</v>
      </c>
      <c r="C491" s="4">
        <v>44020</v>
      </c>
      <c r="D491" s="3" t="s">
        <v>857</v>
      </c>
      <c r="E491" s="3" t="s">
        <v>858</v>
      </c>
      <c r="F491" s="3" t="s">
        <v>2858</v>
      </c>
      <c r="G491" s="24"/>
      <c r="H491" s="25" t="s">
        <v>859</v>
      </c>
      <c r="I491" s="5">
        <v>1</v>
      </c>
      <c r="J491" s="5">
        <v>176.041818181818</v>
      </c>
      <c r="K491" s="5">
        <f t="shared" si="136"/>
        <v>213.01059999999978</v>
      </c>
      <c r="L491" s="83">
        <f t="shared" si="129"/>
        <v>213.01059999999978</v>
      </c>
      <c r="M491" s="79"/>
      <c r="N491" s="79">
        <f t="shared" si="130"/>
        <v>202.36006999999978</v>
      </c>
      <c r="O491" s="58"/>
      <c r="P491" s="92"/>
      <c r="Q491" s="7">
        <v>308.26506740000002</v>
      </c>
      <c r="R491" s="75">
        <f t="shared" si="128"/>
        <v>373.00073155400003</v>
      </c>
      <c r="S491" s="51"/>
      <c r="T491" s="48"/>
      <c r="U491" s="55"/>
      <c r="V491" s="20"/>
      <c r="W491" s="20"/>
      <c r="X491" s="20"/>
      <c r="Y491" s="20"/>
    </row>
    <row r="492" spans="1:25" customFormat="1" ht="15.75" customHeight="1" x14ac:dyDescent="0.25">
      <c r="A492" s="3" t="s">
        <v>860</v>
      </c>
      <c r="B492" s="3" t="s">
        <v>861</v>
      </c>
      <c r="C492" s="4">
        <v>44020</v>
      </c>
      <c r="D492" s="3" t="s">
        <v>862</v>
      </c>
      <c r="E492" s="3" t="s">
        <v>863</v>
      </c>
      <c r="F492" s="3" t="s">
        <v>2854</v>
      </c>
      <c r="G492" s="24">
        <v>1049</v>
      </c>
      <c r="H492" s="25" t="s">
        <v>864</v>
      </c>
      <c r="I492" s="5">
        <v>1</v>
      </c>
      <c r="J492" s="5">
        <v>773.06991735537201</v>
      </c>
      <c r="K492" s="5">
        <f t="shared" si="136"/>
        <v>935.41460000000006</v>
      </c>
      <c r="L492" s="83">
        <f t="shared" si="129"/>
        <v>935.41460000000006</v>
      </c>
      <c r="M492" s="79">
        <f t="shared" ref="M492:M494" si="141">+L492*0.85</f>
        <v>795.10241000000008</v>
      </c>
      <c r="N492" s="79">
        <f t="shared" ref="N492:N494" si="142">+M492*0.95</f>
        <v>755.34728949999999</v>
      </c>
      <c r="O492" s="58"/>
      <c r="P492" s="92">
        <f>+N492</f>
        <v>755.34728949999999</v>
      </c>
      <c r="Q492" s="7">
        <v>1352.8955474694201</v>
      </c>
      <c r="R492" s="75">
        <f t="shared" si="128"/>
        <v>1637.0036124379983</v>
      </c>
      <c r="S492" s="51">
        <f>+R492</f>
        <v>1637.0036124379983</v>
      </c>
      <c r="T492" s="48">
        <v>1391.45</v>
      </c>
      <c r="U492" s="55">
        <f>+T492-P492</f>
        <v>636.10271050000006</v>
      </c>
      <c r="V492" s="20"/>
      <c r="W492" s="20"/>
      <c r="X492" s="20"/>
      <c r="Y492" s="20"/>
    </row>
    <row r="493" spans="1:25" customFormat="1" ht="15.75" customHeight="1" x14ac:dyDescent="0.25">
      <c r="A493" s="3" t="s">
        <v>500</v>
      </c>
      <c r="B493" s="3" t="s">
        <v>501</v>
      </c>
      <c r="C493" s="4">
        <v>44020</v>
      </c>
      <c r="D493" s="3" t="s">
        <v>865</v>
      </c>
      <c r="E493" s="3" t="s">
        <v>866</v>
      </c>
      <c r="F493" s="3" t="s">
        <v>2855</v>
      </c>
      <c r="G493" s="24">
        <v>1070</v>
      </c>
      <c r="H493" s="25" t="s">
        <v>867</v>
      </c>
      <c r="I493" s="5">
        <v>1</v>
      </c>
      <c r="J493" s="5">
        <v>574.50520661156997</v>
      </c>
      <c r="K493" s="5">
        <f t="shared" si="136"/>
        <v>695.15129999999965</v>
      </c>
      <c r="L493" s="83">
        <f t="shared" si="129"/>
        <v>695.15129999999965</v>
      </c>
      <c r="M493" s="79">
        <f t="shared" si="141"/>
        <v>590.87860499999965</v>
      </c>
      <c r="N493" s="79">
        <f t="shared" si="142"/>
        <v>561.33467474999964</v>
      </c>
      <c r="O493" s="58"/>
      <c r="P493" s="92">
        <f>+N493</f>
        <v>561.33467474999964</v>
      </c>
      <c r="Q493" s="7">
        <v>1005.0738787586801</v>
      </c>
      <c r="R493" s="75">
        <f t="shared" si="128"/>
        <v>1216.1393932980029</v>
      </c>
      <c r="S493" s="51">
        <f>+R493</f>
        <v>1216.1393932980029</v>
      </c>
      <c r="T493" s="48">
        <v>1216.1400000000001</v>
      </c>
      <c r="U493" s="55">
        <f>+T493-P493</f>
        <v>654.80532525000046</v>
      </c>
      <c r="V493" s="20"/>
      <c r="W493" s="20"/>
      <c r="X493" s="20"/>
      <c r="Y493" s="20"/>
    </row>
    <row r="494" spans="1:25" customFormat="1" ht="15.75" customHeight="1" x14ac:dyDescent="0.25">
      <c r="A494" s="3" t="s">
        <v>79</v>
      </c>
      <c r="B494" s="3" t="s">
        <v>80</v>
      </c>
      <c r="C494" s="4">
        <v>44021</v>
      </c>
      <c r="D494" s="3" t="s">
        <v>868</v>
      </c>
      <c r="E494" s="3" t="s">
        <v>869</v>
      </c>
      <c r="F494" s="3" t="s">
        <v>2870</v>
      </c>
      <c r="G494" s="24">
        <v>1040</v>
      </c>
      <c r="H494" s="25" t="s">
        <v>870</v>
      </c>
      <c r="I494" s="5">
        <v>1</v>
      </c>
      <c r="J494" s="5">
        <v>806.82363636363596</v>
      </c>
      <c r="K494" s="5">
        <f t="shared" si="136"/>
        <v>976.25659999999948</v>
      </c>
      <c r="L494" s="83">
        <f t="shared" si="129"/>
        <v>976.25659999999948</v>
      </c>
      <c r="M494" s="79">
        <f t="shared" si="141"/>
        <v>829.81810999999959</v>
      </c>
      <c r="N494" s="79">
        <f t="shared" si="142"/>
        <v>788.32720449999954</v>
      </c>
      <c r="O494" s="58"/>
      <c r="P494" s="92">
        <f>+N494+N495+N496</f>
        <v>2314.9123195000002</v>
      </c>
      <c r="Q494" s="7">
        <v>1411.57022476364</v>
      </c>
      <c r="R494" s="75">
        <f t="shared" si="128"/>
        <v>1707.9999719640043</v>
      </c>
      <c r="S494" s="51">
        <f>+R494+R495+R496</f>
        <v>4342.8231347820065</v>
      </c>
      <c r="T494" s="48">
        <v>4342.82</v>
      </c>
      <c r="U494" s="55">
        <f>+T494-P494</f>
        <v>2027.9076804999995</v>
      </c>
      <c r="V494" s="20"/>
      <c r="W494" s="20"/>
      <c r="X494" s="20"/>
      <c r="Y494" s="20"/>
    </row>
    <row r="495" spans="1:25" customFormat="1" ht="15.75" customHeight="1" x14ac:dyDescent="0.25">
      <c r="A495" s="3" t="s">
        <v>286</v>
      </c>
      <c r="B495" s="3" t="s">
        <v>287</v>
      </c>
      <c r="C495" s="4">
        <v>44021</v>
      </c>
      <c r="D495" s="3" t="s">
        <v>868</v>
      </c>
      <c r="E495" s="3" t="s">
        <v>869</v>
      </c>
      <c r="F495" s="3" t="s">
        <v>2870</v>
      </c>
      <c r="G495" s="24"/>
      <c r="H495" s="25" t="s">
        <v>870</v>
      </c>
      <c r="I495" s="5">
        <v>2</v>
      </c>
      <c r="J495" s="5">
        <v>214.02636363636401</v>
      </c>
      <c r="K495" s="5">
        <f t="shared" si="136"/>
        <v>258.97190000000046</v>
      </c>
      <c r="L495" s="83">
        <f t="shared" si="129"/>
        <v>517.94380000000092</v>
      </c>
      <c r="M495" s="79"/>
      <c r="N495" s="79">
        <f t="shared" si="130"/>
        <v>492.04661000000084</v>
      </c>
      <c r="O495" s="58"/>
      <c r="P495" s="92"/>
      <c r="Q495" s="7">
        <v>747.92368878182003</v>
      </c>
      <c r="R495" s="75">
        <f t="shared" si="128"/>
        <v>904.9876634260022</v>
      </c>
      <c r="S495" s="51"/>
      <c r="T495" s="48"/>
      <c r="U495" s="55"/>
      <c r="V495" s="20"/>
      <c r="W495" s="20"/>
      <c r="X495" s="20"/>
      <c r="Y495" s="20"/>
    </row>
    <row r="496" spans="1:25" customFormat="1" ht="15.75" customHeight="1" x14ac:dyDescent="0.25">
      <c r="A496" s="3" t="s">
        <v>871</v>
      </c>
      <c r="B496" s="3" t="s">
        <v>872</v>
      </c>
      <c r="C496" s="4">
        <v>44021</v>
      </c>
      <c r="D496" s="3" t="s">
        <v>868</v>
      </c>
      <c r="E496" s="3" t="s">
        <v>869</v>
      </c>
      <c r="F496" s="3" t="s">
        <v>2870</v>
      </c>
      <c r="G496" s="24"/>
      <c r="H496" s="25" t="s">
        <v>870</v>
      </c>
      <c r="I496" s="5">
        <v>1</v>
      </c>
      <c r="J496" s="5">
        <v>899.99</v>
      </c>
      <c r="K496" s="5">
        <f t="shared" si="136"/>
        <v>1088.9879000000001</v>
      </c>
      <c r="L496" s="83">
        <f t="shared" si="129"/>
        <v>1088.9879000000001</v>
      </c>
      <c r="M496" s="79"/>
      <c r="N496" s="79">
        <f t="shared" si="130"/>
        <v>1034.538505</v>
      </c>
      <c r="O496" s="58"/>
      <c r="P496" s="92"/>
      <c r="Q496" s="7">
        <v>1429.6161152</v>
      </c>
      <c r="R496" s="75">
        <f t="shared" si="128"/>
        <v>1729.835499392</v>
      </c>
      <c r="S496" s="51"/>
      <c r="T496" s="48"/>
      <c r="U496" s="55"/>
      <c r="V496" s="20"/>
      <c r="W496" s="20"/>
      <c r="X496" s="20"/>
      <c r="Y496" s="20"/>
    </row>
    <row r="497" spans="1:25" customFormat="1" ht="15.75" customHeight="1" x14ac:dyDescent="0.25">
      <c r="A497" s="3" t="s">
        <v>873</v>
      </c>
      <c r="B497" s="3" t="s">
        <v>874</v>
      </c>
      <c r="C497" s="4">
        <v>44021</v>
      </c>
      <c r="D497" s="3" t="s">
        <v>875</v>
      </c>
      <c r="E497" s="3" t="s">
        <v>876</v>
      </c>
      <c r="F497" s="3" t="s">
        <v>2890</v>
      </c>
      <c r="G497" s="24">
        <v>1068</v>
      </c>
      <c r="H497" s="25" t="s">
        <v>877</v>
      </c>
      <c r="I497" s="5">
        <v>6</v>
      </c>
      <c r="J497" s="5">
        <v>92.518181818181802</v>
      </c>
      <c r="K497" s="5">
        <f t="shared" si="136"/>
        <v>111.94699999999997</v>
      </c>
      <c r="L497" s="83">
        <f t="shared" si="129"/>
        <v>671.68199999999979</v>
      </c>
      <c r="M497" s="79"/>
      <c r="N497" s="79">
        <f t="shared" si="130"/>
        <v>638.09789999999975</v>
      </c>
      <c r="O497" s="58"/>
      <c r="P497" s="92">
        <f>+N497</f>
        <v>638.09789999999975</v>
      </c>
      <c r="Q497" s="7">
        <v>971.13004799999999</v>
      </c>
      <c r="R497" s="75">
        <f t="shared" si="128"/>
        <v>1175.0673580799998</v>
      </c>
      <c r="S497" s="51">
        <f>+R497</f>
        <v>1175.0673580799998</v>
      </c>
      <c r="T497" s="48">
        <v>1175.0999999999999</v>
      </c>
      <c r="U497" s="55">
        <f>+T497-P497</f>
        <v>537.00210000000015</v>
      </c>
      <c r="V497" s="20"/>
      <c r="W497" s="20"/>
      <c r="X497" s="20"/>
      <c r="Y497" s="20"/>
    </row>
    <row r="498" spans="1:25" customFormat="1" ht="15.75" customHeight="1" x14ac:dyDescent="0.25">
      <c r="A498" s="3" t="s">
        <v>79</v>
      </c>
      <c r="B498" s="3" t="s">
        <v>80</v>
      </c>
      <c r="C498" s="4">
        <v>44021</v>
      </c>
      <c r="D498" s="3" t="s">
        <v>880</v>
      </c>
      <c r="E498" s="3" t="s">
        <v>881</v>
      </c>
      <c r="F498" s="3" t="s">
        <v>2895</v>
      </c>
      <c r="G498" s="24">
        <v>1076</v>
      </c>
      <c r="H498" s="25" t="s">
        <v>882</v>
      </c>
      <c r="I498" s="5">
        <v>1</v>
      </c>
      <c r="J498" s="5">
        <v>806.82363636363596</v>
      </c>
      <c r="K498" s="5">
        <f t="shared" si="136"/>
        <v>976.25659999999948</v>
      </c>
      <c r="L498" s="83">
        <f t="shared" si="129"/>
        <v>976.25659999999948</v>
      </c>
      <c r="M498" s="79">
        <f t="shared" ref="M498:M500" si="143">+L498*0.85</f>
        <v>829.81810999999959</v>
      </c>
      <c r="N498" s="79">
        <f t="shared" ref="N498:N500" si="144">+M498*0.95</f>
        <v>788.32720449999954</v>
      </c>
      <c r="O498" s="58"/>
      <c r="P498" s="92">
        <f>+N498+N499</f>
        <v>925.91906749999953</v>
      </c>
      <c r="Q498" s="7">
        <v>1411.57022476364</v>
      </c>
      <c r="R498" s="75">
        <f t="shared" si="128"/>
        <v>1707.9999719640043</v>
      </c>
      <c r="S498" s="51">
        <f>+R498+R499</f>
        <v>1989.7881073880039</v>
      </c>
      <c r="T498" s="48">
        <v>1989.8</v>
      </c>
      <c r="U498" s="55">
        <f>+T498-P498</f>
        <v>1063.8809325000004</v>
      </c>
      <c r="V498" s="20"/>
      <c r="W498" s="20"/>
      <c r="X498" s="20"/>
      <c r="Y498" s="20"/>
    </row>
    <row r="499" spans="1:25" customFormat="1" ht="15.75" customHeight="1" x14ac:dyDescent="0.25">
      <c r="A499" s="3" t="s">
        <v>878</v>
      </c>
      <c r="B499" s="3" t="s">
        <v>879</v>
      </c>
      <c r="C499" s="4">
        <v>44021</v>
      </c>
      <c r="D499" s="3" t="s">
        <v>880</v>
      </c>
      <c r="E499" s="3" t="s">
        <v>881</v>
      </c>
      <c r="F499" s="3" t="s">
        <v>2895</v>
      </c>
      <c r="G499" s="24"/>
      <c r="H499" s="25" t="s">
        <v>882</v>
      </c>
      <c r="I499" s="5">
        <v>2</v>
      </c>
      <c r="J499" s="5">
        <v>70.410082644628105</v>
      </c>
      <c r="K499" s="5">
        <f t="shared" si="136"/>
        <v>85.196200000000005</v>
      </c>
      <c r="L499" s="83">
        <f t="shared" si="129"/>
        <v>170.39240000000001</v>
      </c>
      <c r="M499" s="79">
        <f t="shared" si="143"/>
        <v>144.83354</v>
      </c>
      <c r="N499" s="79">
        <f t="shared" si="144"/>
        <v>137.59186299999999</v>
      </c>
      <c r="O499" s="58"/>
      <c r="P499" s="92"/>
      <c r="Q499" s="7">
        <v>232.88275654876</v>
      </c>
      <c r="R499" s="75">
        <f t="shared" si="128"/>
        <v>281.78813542399956</v>
      </c>
      <c r="S499" s="51"/>
      <c r="T499" s="48"/>
      <c r="U499" s="55"/>
      <c r="V499" s="20"/>
      <c r="W499" s="20"/>
      <c r="X499" s="20"/>
      <c r="Y499" s="20"/>
    </row>
    <row r="500" spans="1:25" customFormat="1" ht="15.75" customHeight="1" x14ac:dyDescent="0.25">
      <c r="A500" s="3" t="s">
        <v>79</v>
      </c>
      <c r="B500" s="3" t="s">
        <v>80</v>
      </c>
      <c r="C500" s="4">
        <v>44021</v>
      </c>
      <c r="D500" s="3" t="s">
        <v>888</v>
      </c>
      <c r="E500" s="3" t="s">
        <v>884</v>
      </c>
      <c r="F500" s="3" t="s">
        <v>2884</v>
      </c>
      <c r="G500" s="24">
        <v>1061</v>
      </c>
      <c r="H500" s="25" t="s">
        <v>885</v>
      </c>
      <c r="I500" s="5">
        <v>1</v>
      </c>
      <c r="J500" s="5">
        <v>806.82363636363596</v>
      </c>
      <c r="K500" s="5">
        <f t="shared" si="136"/>
        <v>976.25659999999948</v>
      </c>
      <c r="L500" s="83">
        <f t="shared" si="129"/>
        <v>976.25659999999948</v>
      </c>
      <c r="M500" s="79">
        <f t="shared" si="143"/>
        <v>829.81810999999959</v>
      </c>
      <c r="N500" s="79">
        <f t="shared" si="144"/>
        <v>788.32720449999954</v>
      </c>
      <c r="O500" s="58"/>
      <c r="P500" s="92">
        <f>+N500+N501+N502+N503+N504</f>
        <v>1968.0817357499982</v>
      </c>
      <c r="Q500" s="7">
        <v>1411.57022476364</v>
      </c>
      <c r="R500" s="75">
        <f t="shared" si="128"/>
        <v>1707.9999719640043</v>
      </c>
      <c r="S500" s="51">
        <f>+R500+R501+R502+R503+R504</f>
        <v>3764.856047951203</v>
      </c>
      <c r="T500" s="48">
        <v>3764.83</v>
      </c>
      <c r="U500" s="55">
        <f>+T500-P500</f>
        <v>1796.7482642500017</v>
      </c>
      <c r="V500" s="20"/>
      <c r="W500" s="20"/>
      <c r="X500" s="20"/>
      <c r="Y500" s="20"/>
    </row>
    <row r="501" spans="1:25" customFormat="1" ht="15.75" customHeight="1" x14ac:dyDescent="0.25">
      <c r="A501" s="3" t="s">
        <v>298</v>
      </c>
      <c r="B501" s="3" t="s">
        <v>299</v>
      </c>
      <c r="C501" s="4">
        <v>44021</v>
      </c>
      <c r="D501" s="3" t="s">
        <v>883</v>
      </c>
      <c r="E501" s="3" t="s">
        <v>884</v>
      </c>
      <c r="F501" s="3" t="s">
        <v>2884</v>
      </c>
      <c r="G501" s="24"/>
      <c r="H501" s="25" t="s">
        <v>885</v>
      </c>
      <c r="I501" s="5">
        <v>1</v>
      </c>
      <c r="J501" s="5">
        <v>306.28190082644602</v>
      </c>
      <c r="K501" s="5">
        <f t="shared" si="136"/>
        <v>370.60109999999969</v>
      </c>
      <c r="L501" s="83">
        <f t="shared" si="129"/>
        <v>370.60109999999969</v>
      </c>
      <c r="M501" s="79"/>
      <c r="N501" s="79">
        <f t="shared" si="130"/>
        <v>352.07104499999969</v>
      </c>
      <c r="O501" s="58"/>
      <c r="P501" s="92"/>
      <c r="Q501" s="7">
        <v>455.45374408685899</v>
      </c>
      <c r="R501" s="75">
        <f t="shared" si="128"/>
        <v>551.09903034509932</v>
      </c>
      <c r="S501" s="51"/>
      <c r="T501" s="48"/>
      <c r="U501" s="55"/>
      <c r="V501" s="20"/>
      <c r="W501" s="20"/>
      <c r="X501" s="20"/>
      <c r="Y501" s="20"/>
    </row>
    <row r="502" spans="1:25" customFormat="1" ht="15.75" customHeight="1" x14ac:dyDescent="0.25">
      <c r="A502" s="3" t="s">
        <v>27</v>
      </c>
      <c r="B502" s="3" t="s">
        <v>28</v>
      </c>
      <c r="C502" s="4">
        <v>44021</v>
      </c>
      <c r="D502" s="3" t="s">
        <v>883</v>
      </c>
      <c r="E502" s="3" t="s">
        <v>884</v>
      </c>
      <c r="F502" s="3" t="s">
        <v>2884</v>
      </c>
      <c r="G502" s="24"/>
      <c r="H502" s="25" t="s">
        <v>885</v>
      </c>
      <c r="I502" s="5">
        <v>1</v>
      </c>
      <c r="J502" s="5">
        <v>342.30173553718998</v>
      </c>
      <c r="K502" s="5">
        <f t="shared" si="136"/>
        <v>414.18509999999986</v>
      </c>
      <c r="L502" s="83">
        <f t="shared" si="129"/>
        <v>414.18509999999986</v>
      </c>
      <c r="M502" s="79">
        <f>+L502*0.85</f>
        <v>352.05733499999985</v>
      </c>
      <c r="N502" s="79">
        <f>+M502*0.95</f>
        <v>334.45446824999982</v>
      </c>
      <c r="O502" s="58"/>
      <c r="P502" s="92"/>
      <c r="Q502" s="7">
        <v>507.887803991157</v>
      </c>
      <c r="R502" s="75">
        <f t="shared" si="128"/>
        <v>614.54424282929995</v>
      </c>
      <c r="S502" s="51"/>
      <c r="T502" s="48"/>
      <c r="U502" s="55"/>
      <c r="V502" s="20"/>
      <c r="W502" s="20"/>
      <c r="X502" s="20"/>
      <c r="Y502" s="20"/>
    </row>
    <row r="503" spans="1:25" customFormat="1" ht="15.75" customHeight="1" x14ac:dyDescent="0.25">
      <c r="A503" s="3" t="s">
        <v>43</v>
      </c>
      <c r="B503" s="3" t="s">
        <v>44</v>
      </c>
      <c r="C503" s="4">
        <v>44021</v>
      </c>
      <c r="D503" s="3" t="s">
        <v>883</v>
      </c>
      <c r="E503" s="3" t="s">
        <v>884</v>
      </c>
      <c r="F503" s="3" t="s">
        <v>2884</v>
      </c>
      <c r="G503" s="24"/>
      <c r="H503" s="25" t="s">
        <v>885</v>
      </c>
      <c r="I503" s="5">
        <v>5</v>
      </c>
      <c r="J503" s="5">
        <v>10.995702479338799</v>
      </c>
      <c r="K503" s="5">
        <f t="shared" si="136"/>
        <v>13.304799999999947</v>
      </c>
      <c r="L503" s="83">
        <f t="shared" si="129"/>
        <v>66.523999999999731</v>
      </c>
      <c r="M503" s="79"/>
      <c r="N503" s="79">
        <f t="shared" si="130"/>
        <v>63.197799999999738</v>
      </c>
      <c r="O503" s="58"/>
      <c r="P503" s="92"/>
      <c r="Q503" s="7">
        <v>81.833344051239294</v>
      </c>
      <c r="R503" s="75">
        <f t="shared" si="128"/>
        <v>99.018346301999543</v>
      </c>
      <c r="S503" s="51"/>
      <c r="T503" s="48"/>
      <c r="U503" s="55"/>
      <c r="V503" s="20"/>
      <c r="W503" s="20"/>
      <c r="X503" s="20"/>
      <c r="Y503" s="20"/>
    </row>
    <row r="504" spans="1:25" customFormat="1" ht="15.75" customHeight="1" x14ac:dyDescent="0.25">
      <c r="A504" s="3" t="s">
        <v>886</v>
      </c>
      <c r="B504" s="3" t="s">
        <v>887</v>
      </c>
      <c r="C504" s="4">
        <v>44021</v>
      </c>
      <c r="D504" s="3" t="s">
        <v>883</v>
      </c>
      <c r="E504" s="3" t="s">
        <v>884</v>
      </c>
      <c r="F504" s="3" t="s">
        <v>2884</v>
      </c>
      <c r="G504" s="24"/>
      <c r="H504" s="25" t="s">
        <v>885</v>
      </c>
      <c r="I504" s="5">
        <v>1</v>
      </c>
      <c r="J504" s="5">
        <v>440.12099173553702</v>
      </c>
      <c r="K504" s="5">
        <f t="shared" si="136"/>
        <v>532.54639999999972</v>
      </c>
      <c r="L504" s="83">
        <f t="shared" si="129"/>
        <v>532.54639999999972</v>
      </c>
      <c r="M504" s="79">
        <f t="shared" ref="M504:M506" si="145">+L504*0.85</f>
        <v>452.66443999999973</v>
      </c>
      <c r="N504" s="79">
        <f t="shared" ref="N504:N506" si="146">+M504*0.95</f>
        <v>430.03121799999974</v>
      </c>
      <c r="O504" s="58"/>
      <c r="P504" s="92"/>
      <c r="Q504" s="7">
        <v>654.70616240562003</v>
      </c>
      <c r="R504" s="75">
        <f t="shared" si="128"/>
        <v>792.19445651080025</v>
      </c>
      <c r="S504" s="51"/>
      <c r="T504" s="48"/>
      <c r="U504" s="55"/>
      <c r="V504" s="20"/>
      <c r="W504" s="20"/>
      <c r="X504" s="20"/>
      <c r="Y504" s="20"/>
    </row>
    <row r="505" spans="1:25" customFormat="1" ht="15.75" customHeight="1" x14ac:dyDescent="0.25">
      <c r="A505" s="3" t="s">
        <v>363</v>
      </c>
      <c r="B505" s="3" t="s">
        <v>364</v>
      </c>
      <c r="C505" s="4">
        <v>44021</v>
      </c>
      <c r="D505" s="3" t="s">
        <v>889</v>
      </c>
      <c r="E505" s="3" t="s">
        <v>55</v>
      </c>
      <c r="F505" s="3" t="s">
        <v>2722</v>
      </c>
      <c r="G505" s="24">
        <v>1028</v>
      </c>
      <c r="H505" s="25" t="s">
        <v>56</v>
      </c>
      <c r="I505" s="5">
        <v>1</v>
      </c>
      <c r="J505" s="5">
        <v>641.48140495867801</v>
      </c>
      <c r="K505" s="5">
        <f t="shared" si="136"/>
        <v>776.19250000000034</v>
      </c>
      <c r="L505" s="83">
        <f t="shared" si="129"/>
        <v>776.19250000000034</v>
      </c>
      <c r="M505" s="79">
        <f t="shared" si="145"/>
        <v>659.76362500000027</v>
      </c>
      <c r="N505" s="79">
        <f t="shared" si="146"/>
        <v>626.77544375000025</v>
      </c>
      <c r="O505" s="58"/>
      <c r="P505" s="92">
        <f>+N505</f>
        <v>626.77544375000025</v>
      </c>
      <c r="Q505" s="7">
        <v>1123.1441326859499</v>
      </c>
      <c r="R505" s="75">
        <f t="shared" si="128"/>
        <v>1359.0044005499994</v>
      </c>
      <c r="S505" s="51">
        <f>+R505</f>
        <v>1359.0044005499994</v>
      </c>
      <c r="T505" s="48">
        <v>1359</v>
      </c>
      <c r="U505" s="55">
        <f>+T505-P505</f>
        <v>732.22455624999975</v>
      </c>
      <c r="V505" s="20"/>
      <c r="W505" s="20"/>
      <c r="X505" s="20"/>
      <c r="Y505" s="20"/>
    </row>
    <row r="506" spans="1:25" customFormat="1" ht="15.75" customHeight="1" x14ac:dyDescent="0.25">
      <c r="A506" s="3" t="s">
        <v>149</v>
      </c>
      <c r="B506" s="3" t="s">
        <v>150</v>
      </c>
      <c r="C506" s="4">
        <v>44021</v>
      </c>
      <c r="D506" s="3" t="s">
        <v>890</v>
      </c>
      <c r="E506" s="3" t="s">
        <v>891</v>
      </c>
      <c r="F506" s="3" t="str">
        <f>+LEFT(H506,14)</f>
        <v>BDD - 801/1077</v>
      </c>
      <c r="G506" s="29">
        <v>1077</v>
      </c>
      <c r="H506" s="25" t="s">
        <v>892</v>
      </c>
      <c r="I506" s="5">
        <v>4</v>
      </c>
      <c r="J506" s="5">
        <v>176.041818181818</v>
      </c>
      <c r="K506" s="5">
        <f t="shared" si="136"/>
        <v>213.01059999999978</v>
      </c>
      <c r="L506" s="83">
        <f t="shared" si="129"/>
        <v>852.04239999999913</v>
      </c>
      <c r="M506" s="79">
        <f t="shared" si="145"/>
        <v>724.23603999999921</v>
      </c>
      <c r="N506" s="79">
        <f t="shared" si="146"/>
        <v>688.02423799999917</v>
      </c>
      <c r="O506" s="58"/>
      <c r="P506" s="92">
        <f>+N506+N507+N508+N509</f>
        <v>2189.5210594999985</v>
      </c>
      <c r="Q506" s="7">
        <v>1104.4018672</v>
      </c>
      <c r="R506" s="75">
        <f t="shared" si="128"/>
        <v>1336.3262593119998</v>
      </c>
      <c r="S506" s="51">
        <f>+R506+R507+R508+R509</f>
        <v>4034.5052657170036</v>
      </c>
      <c r="T506" s="48">
        <v>4034.5</v>
      </c>
      <c r="U506" s="55">
        <f>+T506-P506</f>
        <v>1844.9789405000015</v>
      </c>
      <c r="V506" s="20"/>
      <c r="W506" s="20"/>
      <c r="X506" s="20"/>
      <c r="Y506" s="20"/>
    </row>
    <row r="507" spans="1:25" customFormat="1" ht="15.75" customHeight="1" x14ac:dyDescent="0.25">
      <c r="A507" s="3" t="s">
        <v>512</v>
      </c>
      <c r="B507" s="3" t="s">
        <v>513</v>
      </c>
      <c r="C507" s="4">
        <v>44021</v>
      </c>
      <c r="D507" s="3" t="s">
        <v>890</v>
      </c>
      <c r="E507" s="3" t="s">
        <v>891</v>
      </c>
      <c r="F507" s="3" t="str">
        <f>+LEFT(H507,14)</f>
        <v>BDD - 801/1077</v>
      </c>
      <c r="G507" s="24"/>
      <c r="H507" s="25" t="s">
        <v>892</v>
      </c>
      <c r="I507" s="5">
        <v>1</v>
      </c>
      <c r="J507" s="5">
        <v>111.74057851239699</v>
      </c>
      <c r="K507" s="5">
        <f t="shared" si="136"/>
        <v>135.20610000000036</v>
      </c>
      <c r="L507" s="83">
        <f t="shared" si="129"/>
        <v>135.20610000000036</v>
      </c>
      <c r="M507" s="79"/>
      <c r="N507" s="79">
        <f t="shared" si="130"/>
        <v>128.44579500000034</v>
      </c>
      <c r="O507" s="58"/>
      <c r="P507" s="92"/>
      <c r="Q507" s="7">
        <v>195.448798093389</v>
      </c>
      <c r="R507" s="75">
        <f t="shared" si="128"/>
        <v>236.49304569300068</v>
      </c>
      <c r="S507" s="51"/>
      <c r="T507" s="48"/>
      <c r="U507" s="55"/>
      <c r="V507" s="20"/>
      <c r="W507" s="20"/>
      <c r="X507" s="20"/>
      <c r="Y507" s="20"/>
    </row>
    <row r="508" spans="1:25" customFormat="1" ht="15.75" customHeight="1" x14ac:dyDescent="0.25">
      <c r="A508" s="3" t="s">
        <v>298</v>
      </c>
      <c r="B508" s="3" t="s">
        <v>299</v>
      </c>
      <c r="C508" s="4">
        <v>44021</v>
      </c>
      <c r="D508" s="3" t="s">
        <v>890</v>
      </c>
      <c r="E508" s="3" t="s">
        <v>891</v>
      </c>
      <c r="F508" s="3" t="str">
        <f>+LEFT(H508,14)</f>
        <v>BDD - 801/1077</v>
      </c>
      <c r="G508" s="24"/>
      <c r="H508" s="25" t="s">
        <v>892</v>
      </c>
      <c r="I508" s="5">
        <v>2</v>
      </c>
      <c r="J508" s="5">
        <v>306.28190082644602</v>
      </c>
      <c r="K508" s="5">
        <f t="shared" si="136"/>
        <v>370.60109999999969</v>
      </c>
      <c r="L508" s="83">
        <f t="shared" si="129"/>
        <v>741.20219999999938</v>
      </c>
      <c r="M508" s="79"/>
      <c r="N508" s="79">
        <f t="shared" si="130"/>
        <v>704.14208999999937</v>
      </c>
      <c r="O508" s="58"/>
      <c r="P508" s="92"/>
      <c r="Q508" s="7">
        <v>960.73281523636297</v>
      </c>
      <c r="R508" s="75">
        <f t="shared" si="128"/>
        <v>1162.4867064359992</v>
      </c>
      <c r="S508" s="51"/>
      <c r="T508" s="48"/>
      <c r="U508" s="55"/>
      <c r="V508" s="20"/>
      <c r="W508" s="20"/>
      <c r="X508" s="20"/>
      <c r="Y508" s="20"/>
    </row>
    <row r="509" spans="1:25" customFormat="1" ht="15.75" customHeight="1" x14ac:dyDescent="0.25">
      <c r="A509" s="3" t="s">
        <v>27</v>
      </c>
      <c r="B509" s="3" t="s">
        <v>28</v>
      </c>
      <c r="C509" s="4">
        <v>44021</v>
      </c>
      <c r="D509" s="3" t="s">
        <v>890</v>
      </c>
      <c r="E509" s="3" t="s">
        <v>891</v>
      </c>
      <c r="F509" s="3" t="str">
        <f>+LEFT(H509,14)</f>
        <v>BDD - 801/1077</v>
      </c>
      <c r="G509" s="24"/>
      <c r="H509" s="25" t="s">
        <v>892</v>
      </c>
      <c r="I509" s="5">
        <v>2</v>
      </c>
      <c r="J509" s="5">
        <v>342.30173553718998</v>
      </c>
      <c r="K509" s="5">
        <f t="shared" si="136"/>
        <v>414.18509999999986</v>
      </c>
      <c r="L509" s="83">
        <f t="shared" si="129"/>
        <v>828.37019999999973</v>
      </c>
      <c r="M509" s="79">
        <f t="shared" ref="M509:M510" si="147">+L509*0.85</f>
        <v>704.11466999999971</v>
      </c>
      <c r="N509" s="79">
        <f t="shared" ref="N509:N510" si="148">+M509*0.95</f>
        <v>668.90893649999964</v>
      </c>
      <c r="O509" s="58"/>
      <c r="P509" s="92"/>
      <c r="Q509" s="7">
        <v>1073.71839196364</v>
      </c>
      <c r="R509" s="75">
        <f t="shared" si="128"/>
        <v>1299.1992542760042</v>
      </c>
      <c r="S509" s="51"/>
      <c r="T509" s="48"/>
      <c r="U509" s="55"/>
      <c r="V509" s="20"/>
      <c r="W509" s="20"/>
      <c r="X509" s="20"/>
      <c r="Y509" s="20"/>
    </row>
    <row r="510" spans="1:25" customFormat="1" ht="15.75" customHeight="1" x14ac:dyDescent="0.25">
      <c r="A510" s="3" t="s">
        <v>902</v>
      </c>
      <c r="B510" s="3" t="s">
        <v>903</v>
      </c>
      <c r="C510" s="4">
        <v>44021</v>
      </c>
      <c r="D510" s="3" t="s">
        <v>893</v>
      </c>
      <c r="E510" s="3" t="s">
        <v>894</v>
      </c>
      <c r="F510" s="3" t="s">
        <v>2865</v>
      </c>
      <c r="G510" s="24">
        <v>1032</v>
      </c>
      <c r="H510" s="25" t="s">
        <v>895</v>
      </c>
      <c r="I510" s="5">
        <v>1</v>
      </c>
      <c r="J510" s="5">
        <v>258.56661157024803</v>
      </c>
      <c r="K510" s="5">
        <f t="shared" si="136"/>
        <v>312.86560000000009</v>
      </c>
      <c r="L510" s="83">
        <f t="shared" si="129"/>
        <v>312.86560000000009</v>
      </c>
      <c r="M510" s="79">
        <f t="shared" si="147"/>
        <v>265.93576000000007</v>
      </c>
      <c r="N510" s="79">
        <f t="shared" si="148"/>
        <v>252.63897200000005</v>
      </c>
      <c r="O510" s="58"/>
      <c r="P510" s="92">
        <f>+N510+N511+N512+N513+N514+N515</f>
        <v>1815.7024339999998</v>
      </c>
      <c r="Q510" s="7">
        <v>452.88717716363698</v>
      </c>
      <c r="R510" s="75">
        <f t="shared" si="128"/>
        <v>547.99348436800074</v>
      </c>
      <c r="S510" s="51">
        <f>+R510+R511+R512+R513+R514+R515</f>
        <v>3658.9032317949964</v>
      </c>
      <c r="T510" s="48">
        <v>3658.92</v>
      </c>
      <c r="U510" s="55">
        <f>+T510-P510</f>
        <v>1843.2175660000003</v>
      </c>
      <c r="V510" s="20"/>
      <c r="W510" s="20"/>
      <c r="X510" s="20"/>
      <c r="Y510" s="20"/>
    </row>
    <row r="511" spans="1:25" customFormat="1" ht="15.75" customHeight="1" x14ac:dyDescent="0.25">
      <c r="A511" s="3" t="s">
        <v>339</v>
      </c>
      <c r="B511" s="3" t="s">
        <v>340</v>
      </c>
      <c r="C511" s="4">
        <v>44021</v>
      </c>
      <c r="D511" s="3" t="s">
        <v>893</v>
      </c>
      <c r="E511" s="3" t="s">
        <v>894</v>
      </c>
      <c r="F511" s="3" t="s">
        <v>2865</v>
      </c>
      <c r="G511" s="24"/>
      <c r="H511" s="25" t="s">
        <v>895</v>
      </c>
      <c r="I511" s="5">
        <v>2</v>
      </c>
      <c r="J511" s="5">
        <v>86.653966942148799</v>
      </c>
      <c r="K511" s="5">
        <f t="shared" si="136"/>
        <v>104.85130000000004</v>
      </c>
      <c r="L511" s="83">
        <f t="shared" si="129"/>
        <v>209.70260000000007</v>
      </c>
      <c r="M511" s="79"/>
      <c r="N511" s="79">
        <f t="shared" si="130"/>
        <v>199.21747000000005</v>
      </c>
      <c r="O511" s="58"/>
      <c r="P511" s="92"/>
      <c r="Q511" s="7">
        <v>263.34140553718998</v>
      </c>
      <c r="R511" s="75">
        <f t="shared" si="128"/>
        <v>318.64310069999988</v>
      </c>
      <c r="S511" s="51"/>
      <c r="T511" s="48"/>
      <c r="U511" s="55"/>
      <c r="V511" s="20"/>
      <c r="W511" s="20"/>
      <c r="X511" s="20"/>
      <c r="Y511" s="20"/>
    </row>
    <row r="512" spans="1:25" customFormat="1" ht="15.75" customHeight="1" x14ac:dyDescent="0.25">
      <c r="A512" s="3" t="s">
        <v>896</v>
      </c>
      <c r="B512" s="3" t="s">
        <v>897</v>
      </c>
      <c r="C512" s="4">
        <v>44021</v>
      </c>
      <c r="D512" s="3" t="s">
        <v>893</v>
      </c>
      <c r="E512" s="3" t="s">
        <v>894</v>
      </c>
      <c r="F512" s="3" t="s">
        <v>2865</v>
      </c>
      <c r="G512" s="24"/>
      <c r="H512" s="25" t="s">
        <v>895</v>
      </c>
      <c r="I512" s="5">
        <v>1</v>
      </c>
      <c r="J512" s="5">
        <v>198.71727272727301</v>
      </c>
      <c r="K512" s="5">
        <f t="shared" si="136"/>
        <v>240.44790000000035</v>
      </c>
      <c r="L512" s="83">
        <f t="shared" si="129"/>
        <v>240.44790000000035</v>
      </c>
      <c r="M512" s="79"/>
      <c r="N512" s="79">
        <f t="shared" si="130"/>
        <v>228.42550500000033</v>
      </c>
      <c r="O512" s="58"/>
      <c r="P512" s="92"/>
      <c r="Q512" s="7">
        <v>366.112728927273</v>
      </c>
      <c r="R512" s="75">
        <f t="shared" si="128"/>
        <v>442.99640200200031</v>
      </c>
      <c r="S512" s="51"/>
      <c r="T512" s="48"/>
      <c r="U512" s="55"/>
      <c r="V512" s="20"/>
      <c r="W512" s="20"/>
      <c r="X512" s="20"/>
      <c r="Y512" s="20"/>
    </row>
    <row r="513" spans="1:25" customFormat="1" ht="15.75" customHeight="1" x14ac:dyDescent="0.25">
      <c r="A513" s="3" t="s">
        <v>373</v>
      </c>
      <c r="B513" s="3" t="s">
        <v>374</v>
      </c>
      <c r="C513" s="4">
        <v>44021</v>
      </c>
      <c r="D513" s="3" t="s">
        <v>893</v>
      </c>
      <c r="E513" s="3" t="s">
        <v>894</v>
      </c>
      <c r="F513" s="3" t="s">
        <v>2865</v>
      </c>
      <c r="G513" s="24"/>
      <c r="H513" s="25" t="s">
        <v>895</v>
      </c>
      <c r="I513" s="5">
        <v>1</v>
      </c>
      <c r="J513" s="5">
        <v>198.71727272727301</v>
      </c>
      <c r="K513" s="5">
        <f t="shared" si="136"/>
        <v>240.44790000000035</v>
      </c>
      <c r="L513" s="83">
        <f t="shared" si="129"/>
        <v>240.44790000000035</v>
      </c>
      <c r="M513" s="79"/>
      <c r="N513" s="79">
        <f t="shared" si="130"/>
        <v>228.42550500000033</v>
      </c>
      <c r="O513" s="58"/>
      <c r="P513" s="92"/>
      <c r="Q513" s="7">
        <v>318.28744289999997</v>
      </c>
      <c r="R513" s="75">
        <f t="shared" si="128"/>
        <v>385.12780590899996</v>
      </c>
      <c r="S513" s="51"/>
      <c r="T513" s="48"/>
      <c r="U513" s="55"/>
      <c r="V513" s="20"/>
      <c r="W513" s="20"/>
      <c r="X513" s="20"/>
      <c r="Y513" s="20"/>
    </row>
    <row r="514" spans="1:25" customFormat="1" ht="15.75" customHeight="1" x14ac:dyDescent="0.25">
      <c r="A514" s="3" t="s">
        <v>898</v>
      </c>
      <c r="B514" s="3" t="s">
        <v>899</v>
      </c>
      <c r="C514" s="4">
        <v>44021</v>
      </c>
      <c r="D514" s="3" t="s">
        <v>893</v>
      </c>
      <c r="E514" s="3" t="s">
        <v>894</v>
      </c>
      <c r="F514" s="3" t="s">
        <v>2865</v>
      </c>
      <c r="G514" s="24"/>
      <c r="H514" s="25" t="s">
        <v>895</v>
      </c>
      <c r="I514" s="5">
        <v>1</v>
      </c>
      <c r="J514" s="5">
        <v>800.27950413223095</v>
      </c>
      <c r="K514" s="5">
        <f t="shared" si="136"/>
        <v>968.33819999999946</v>
      </c>
      <c r="L514" s="83">
        <f t="shared" si="129"/>
        <v>968.33819999999946</v>
      </c>
      <c r="M514" s="79">
        <f t="shared" ref="M514:M519" si="149">+L514*0.85</f>
        <v>823.08746999999948</v>
      </c>
      <c r="N514" s="79">
        <f t="shared" ref="N514:N519" si="150">+M514*0.95</f>
        <v>781.93309649999946</v>
      </c>
      <c r="O514" s="58"/>
      <c r="P514" s="92"/>
      <c r="Q514" s="7">
        <v>1400.5371490016501</v>
      </c>
      <c r="R514" s="75">
        <f t="shared" ref="R514:R577" si="151">+Q514*1.21</f>
        <v>1694.6499502919964</v>
      </c>
      <c r="S514" s="51"/>
      <c r="T514" s="48"/>
      <c r="U514" s="55"/>
      <c r="V514" s="20"/>
      <c r="W514" s="20"/>
      <c r="X514" s="20"/>
      <c r="Y514" s="20"/>
    </row>
    <row r="515" spans="1:25" customFormat="1" ht="15.75" customHeight="1" x14ac:dyDescent="0.25">
      <c r="A515" s="3" t="s">
        <v>900</v>
      </c>
      <c r="B515" s="3" t="s">
        <v>901</v>
      </c>
      <c r="C515" s="4">
        <v>44021</v>
      </c>
      <c r="D515" s="3" t="s">
        <v>893</v>
      </c>
      <c r="E515" s="3" t="s">
        <v>894</v>
      </c>
      <c r="F515" s="3" t="s">
        <v>2865</v>
      </c>
      <c r="G515" s="24"/>
      <c r="H515" s="25" t="s">
        <v>895</v>
      </c>
      <c r="I515" s="5">
        <v>1</v>
      </c>
      <c r="J515" s="5">
        <v>127.996198347107</v>
      </c>
      <c r="K515" s="5">
        <f t="shared" si="136"/>
        <v>154.87539999999947</v>
      </c>
      <c r="L515" s="83">
        <f t="shared" si="129"/>
        <v>154.87539999999947</v>
      </c>
      <c r="M515" s="79">
        <f t="shared" si="149"/>
        <v>131.64408999999955</v>
      </c>
      <c r="N515" s="79">
        <f t="shared" si="150"/>
        <v>125.06188549999956</v>
      </c>
      <c r="O515" s="58"/>
      <c r="P515" s="92"/>
      <c r="Q515" s="7">
        <v>222.72106489586699</v>
      </c>
      <c r="R515" s="75">
        <f t="shared" si="151"/>
        <v>269.49248852399904</v>
      </c>
      <c r="S515" s="51"/>
      <c r="T515" s="48"/>
      <c r="U515" s="55"/>
      <c r="V515" s="20"/>
      <c r="W515" s="20"/>
      <c r="X515" s="20"/>
      <c r="Y515" s="20"/>
    </row>
    <row r="516" spans="1:25" customFormat="1" ht="15.75" customHeight="1" x14ac:dyDescent="0.25">
      <c r="A516" s="3" t="s">
        <v>878</v>
      </c>
      <c r="B516" s="3" t="s">
        <v>879</v>
      </c>
      <c r="C516" s="4">
        <v>44021</v>
      </c>
      <c r="D516" s="3" t="s">
        <v>904</v>
      </c>
      <c r="E516" s="3" t="s">
        <v>905</v>
      </c>
      <c r="F516" s="3" t="s">
        <v>2866</v>
      </c>
      <c r="G516" s="24">
        <v>1034</v>
      </c>
      <c r="H516" s="25" t="s">
        <v>906</v>
      </c>
      <c r="I516" s="5">
        <v>2</v>
      </c>
      <c r="J516" s="5">
        <v>70.410082644628105</v>
      </c>
      <c r="K516" s="5">
        <f t="shared" si="136"/>
        <v>85.196200000000005</v>
      </c>
      <c r="L516" s="83">
        <f t="shared" ref="L516:L576" si="152">+K516*I516</f>
        <v>170.39240000000001</v>
      </c>
      <c r="M516" s="79">
        <f t="shared" si="149"/>
        <v>144.83354</v>
      </c>
      <c r="N516" s="79">
        <f t="shared" si="150"/>
        <v>137.59186299999999</v>
      </c>
      <c r="O516" s="58"/>
      <c r="P516" s="92">
        <f>+N516+N517+N518</f>
        <v>535.62880050000001</v>
      </c>
      <c r="Q516" s="7">
        <v>232.88275654876</v>
      </c>
      <c r="R516" s="75">
        <f t="shared" si="151"/>
        <v>281.78813542399956</v>
      </c>
      <c r="S516" s="51">
        <f>+R516+R517+R518</f>
        <v>1144.6675235239991</v>
      </c>
      <c r="T516" s="48">
        <v>1144.67</v>
      </c>
      <c r="U516" s="55">
        <f>+T516-P516</f>
        <v>609.04119950000006</v>
      </c>
      <c r="V516" s="20"/>
      <c r="W516" s="20"/>
      <c r="X516" s="20"/>
      <c r="Y516" s="20"/>
    </row>
    <row r="517" spans="1:25" customFormat="1" ht="15.75" customHeight="1" x14ac:dyDescent="0.25">
      <c r="A517" s="3" t="s">
        <v>724</v>
      </c>
      <c r="B517" s="3" t="s">
        <v>725</v>
      </c>
      <c r="C517" s="4">
        <v>44021</v>
      </c>
      <c r="D517" s="3" t="s">
        <v>904</v>
      </c>
      <c r="E517" s="3" t="s">
        <v>905</v>
      </c>
      <c r="F517" s="3" t="s">
        <v>2866</v>
      </c>
      <c r="G517" s="24"/>
      <c r="H517" s="25" t="s">
        <v>906</v>
      </c>
      <c r="I517" s="5">
        <v>1</v>
      </c>
      <c r="J517" s="5">
        <v>386.645867768595</v>
      </c>
      <c r="K517" s="5">
        <f t="shared" si="136"/>
        <v>467.84149999999994</v>
      </c>
      <c r="L517" s="83">
        <f t="shared" si="152"/>
        <v>467.84149999999994</v>
      </c>
      <c r="M517" s="79">
        <f t="shared" si="149"/>
        <v>397.66527499999995</v>
      </c>
      <c r="N517" s="79">
        <f t="shared" si="150"/>
        <v>377.78201124999993</v>
      </c>
      <c r="O517" s="58"/>
      <c r="P517" s="92"/>
      <c r="Q517" s="7">
        <v>676.86225611570205</v>
      </c>
      <c r="R517" s="75">
        <f t="shared" si="151"/>
        <v>819.00332989999947</v>
      </c>
      <c r="S517" s="51"/>
      <c r="T517" s="48"/>
      <c r="U517" s="55"/>
      <c r="V517" s="20"/>
      <c r="W517" s="20"/>
      <c r="X517" s="20"/>
      <c r="Y517" s="20"/>
    </row>
    <row r="518" spans="1:25" customFormat="1" ht="15.75" customHeight="1" x14ac:dyDescent="0.25">
      <c r="A518" s="3" t="s">
        <v>96</v>
      </c>
      <c r="B518" s="3" t="s">
        <v>97</v>
      </c>
      <c r="C518" s="4">
        <v>44021</v>
      </c>
      <c r="D518" s="3" t="s">
        <v>904</v>
      </c>
      <c r="E518" s="3" t="s">
        <v>905</v>
      </c>
      <c r="F518" s="3" t="s">
        <v>2866</v>
      </c>
      <c r="G518" s="24"/>
      <c r="H518" s="25" t="s">
        <v>906</v>
      </c>
      <c r="I518" s="5">
        <v>1</v>
      </c>
      <c r="J518" s="5">
        <v>20.730165289256199</v>
      </c>
      <c r="K518" s="5">
        <f t="shared" si="136"/>
        <v>25.083500000000001</v>
      </c>
      <c r="L518" s="83">
        <f t="shared" si="152"/>
        <v>25.083500000000001</v>
      </c>
      <c r="M518" s="79">
        <f t="shared" si="149"/>
        <v>21.320975000000001</v>
      </c>
      <c r="N518" s="79">
        <f t="shared" si="150"/>
        <v>20.25492625</v>
      </c>
      <c r="O518" s="58"/>
      <c r="P518" s="92"/>
      <c r="Q518" s="7">
        <v>36.261205123966903</v>
      </c>
      <c r="R518" s="75">
        <f t="shared" si="151"/>
        <v>43.876058199999953</v>
      </c>
      <c r="S518" s="51"/>
      <c r="T518" s="48"/>
      <c r="U518" s="55"/>
      <c r="V518" s="20"/>
      <c r="W518" s="20"/>
      <c r="X518" s="20"/>
      <c r="Y518" s="20"/>
    </row>
    <row r="519" spans="1:25" customFormat="1" ht="15.75" customHeight="1" x14ac:dyDescent="0.25">
      <c r="A519" s="3" t="s">
        <v>155</v>
      </c>
      <c r="B519" s="3" t="s">
        <v>156</v>
      </c>
      <c r="C519" s="4">
        <v>44021</v>
      </c>
      <c r="D519" s="3" t="s">
        <v>907</v>
      </c>
      <c r="E519" s="3" t="s">
        <v>908</v>
      </c>
      <c r="F519" s="3" t="s">
        <v>2867</v>
      </c>
      <c r="G519" s="24">
        <v>1036</v>
      </c>
      <c r="H519" s="25" t="s">
        <v>909</v>
      </c>
      <c r="I519" s="5">
        <v>1</v>
      </c>
      <c r="J519" s="5">
        <v>168.656611570248</v>
      </c>
      <c r="K519" s="5">
        <f t="shared" si="136"/>
        <v>204.07450000000009</v>
      </c>
      <c r="L519" s="83">
        <f t="shared" si="152"/>
        <v>204.07450000000009</v>
      </c>
      <c r="M519" s="79">
        <f t="shared" si="149"/>
        <v>173.46332500000005</v>
      </c>
      <c r="N519" s="79">
        <f t="shared" si="150"/>
        <v>164.79015875000005</v>
      </c>
      <c r="O519" s="58"/>
      <c r="P519" s="92">
        <f>+N519+N520+N521+N522+N523+N524</f>
        <v>924.2827257499996</v>
      </c>
      <c r="Q519" s="7">
        <v>315.42509128760298</v>
      </c>
      <c r="R519" s="75">
        <f t="shared" si="151"/>
        <v>381.66436045799958</v>
      </c>
      <c r="S519" s="51">
        <f>+R519+R520+R521+R522+R523+R524</f>
        <v>1932.5722653529981</v>
      </c>
      <c r="T519" s="48">
        <v>1932.6</v>
      </c>
      <c r="U519" s="55">
        <f>+T519-P519</f>
        <v>1008.3172742500003</v>
      </c>
      <c r="V519" s="20"/>
      <c r="W519" s="20"/>
      <c r="X519" s="20"/>
      <c r="Y519" s="20"/>
    </row>
    <row r="520" spans="1:25" customFormat="1" ht="15.75" customHeight="1" x14ac:dyDescent="0.25">
      <c r="A520" s="3" t="s">
        <v>92</v>
      </c>
      <c r="B520" s="3" t="s">
        <v>93</v>
      </c>
      <c r="C520" s="4">
        <v>44021</v>
      </c>
      <c r="D520" s="3" t="s">
        <v>907</v>
      </c>
      <c r="E520" s="3" t="s">
        <v>908</v>
      </c>
      <c r="F520" s="3" t="s">
        <v>2867</v>
      </c>
      <c r="G520" s="24"/>
      <c r="H520" s="25" t="s">
        <v>909</v>
      </c>
      <c r="I520" s="5">
        <v>1</v>
      </c>
      <c r="J520" s="5">
        <v>86.738181818181801</v>
      </c>
      <c r="K520" s="5">
        <f t="shared" si="136"/>
        <v>104.95319999999998</v>
      </c>
      <c r="L520" s="83">
        <f t="shared" si="152"/>
        <v>104.95319999999998</v>
      </c>
      <c r="M520" s="79"/>
      <c r="N520" s="79">
        <f t="shared" ref="N520:N576" si="153">+L520*0.95</f>
        <v>99.705539999999971</v>
      </c>
      <c r="O520" s="58"/>
      <c r="P520" s="92"/>
      <c r="Q520" s="7">
        <v>119.472411927273</v>
      </c>
      <c r="R520" s="75">
        <f t="shared" si="151"/>
        <v>144.56161843200033</v>
      </c>
      <c r="S520" s="51"/>
      <c r="T520" s="48"/>
      <c r="U520" s="55"/>
      <c r="V520" s="20"/>
      <c r="W520" s="20"/>
      <c r="X520" s="20"/>
      <c r="Y520" s="20"/>
    </row>
    <row r="521" spans="1:25" customFormat="1" ht="15.75" customHeight="1" x14ac:dyDescent="0.25">
      <c r="A521" s="3" t="s">
        <v>126</v>
      </c>
      <c r="B521" s="3" t="s">
        <v>127</v>
      </c>
      <c r="C521" s="4">
        <v>44021</v>
      </c>
      <c r="D521" s="3" t="s">
        <v>907</v>
      </c>
      <c r="E521" s="3" t="s">
        <v>908</v>
      </c>
      <c r="F521" s="3" t="s">
        <v>2867</v>
      </c>
      <c r="G521" s="24"/>
      <c r="H521" s="25" t="s">
        <v>909</v>
      </c>
      <c r="I521" s="5">
        <v>1</v>
      </c>
      <c r="J521" s="5">
        <v>63.696694214875997</v>
      </c>
      <c r="K521" s="5">
        <f t="shared" si="136"/>
        <v>77.072999999999951</v>
      </c>
      <c r="L521" s="83">
        <f t="shared" si="152"/>
        <v>77.072999999999951</v>
      </c>
      <c r="M521" s="79"/>
      <c r="N521" s="79">
        <f t="shared" si="153"/>
        <v>73.219349999999949</v>
      </c>
      <c r="O521" s="58"/>
      <c r="P521" s="92"/>
      <c r="Q521" s="7">
        <v>111.441867636363</v>
      </c>
      <c r="R521" s="75">
        <f t="shared" si="151"/>
        <v>134.84465983999922</v>
      </c>
      <c r="S521" s="51"/>
      <c r="T521" s="48"/>
      <c r="U521" s="55"/>
      <c r="V521" s="20"/>
      <c r="W521" s="20"/>
      <c r="X521" s="20"/>
      <c r="Y521" s="20"/>
    </row>
    <row r="522" spans="1:25" customFormat="1" ht="15.75" customHeight="1" x14ac:dyDescent="0.25">
      <c r="A522" s="3" t="s">
        <v>377</v>
      </c>
      <c r="B522" s="3" t="s">
        <v>378</v>
      </c>
      <c r="C522" s="4">
        <v>44021</v>
      </c>
      <c r="D522" s="3" t="s">
        <v>907</v>
      </c>
      <c r="E522" s="3" t="s">
        <v>908</v>
      </c>
      <c r="F522" s="3" t="s">
        <v>2867</v>
      </c>
      <c r="G522" s="24"/>
      <c r="H522" s="25" t="s">
        <v>909</v>
      </c>
      <c r="I522" s="5">
        <v>1</v>
      </c>
      <c r="J522" s="5">
        <v>148.53363636363599</v>
      </c>
      <c r="K522" s="5">
        <f t="shared" si="136"/>
        <v>179.72569999999953</v>
      </c>
      <c r="L522" s="83">
        <f t="shared" si="152"/>
        <v>179.72569999999953</v>
      </c>
      <c r="M522" s="79">
        <f t="shared" ref="M522:M524" si="154">+L522*0.85</f>
        <v>152.76684499999959</v>
      </c>
      <c r="N522" s="79">
        <f t="shared" ref="N522:N524" si="155">+M522*0.95</f>
        <v>145.1285027499996</v>
      </c>
      <c r="O522" s="58"/>
      <c r="P522" s="92"/>
      <c r="Q522" s="7">
        <v>259.09493307024701</v>
      </c>
      <c r="R522" s="75">
        <f t="shared" si="151"/>
        <v>313.50486901499886</v>
      </c>
      <c r="S522" s="51"/>
      <c r="T522" s="48"/>
      <c r="U522" s="55"/>
      <c r="V522" s="20"/>
      <c r="W522" s="20"/>
      <c r="X522" s="20"/>
      <c r="Y522" s="20"/>
    </row>
    <row r="523" spans="1:25" customFormat="1" ht="15.75" customHeight="1" x14ac:dyDescent="0.25">
      <c r="A523" s="3" t="s">
        <v>353</v>
      </c>
      <c r="B523" s="3" t="s">
        <v>354</v>
      </c>
      <c r="C523" s="4">
        <v>44021</v>
      </c>
      <c r="D523" s="3" t="s">
        <v>907</v>
      </c>
      <c r="E523" s="3" t="s">
        <v>908</v>
      </c>
      <c r="F523" s="3" t="s">
        <v>2867</v>
      </c>
      <c r="G523" s="24"/>
      <c r="H523" s="25" t="s">
        <v>909</v>
      </c>
      <c r="I523" s="5">
        <v>1</v>
      </c>
      <c r="J523" s="5">
        <v>187.72842975206601</v>
      </c>
      <c r="K523" s="5">
        <f t="shared" si="136"/>
        <v>227.15139999999985</v>
      </c>
      <c r="L523" s="83">
        <f t="shared" si="152"/>
        <v>227.15139999999985</v>
      </c>
      <c r="M523" s="79">
        <f t="shared" si="154"/>
        <v>193.07868999999988</v>
      </c>
      <c r="N523" s="79">
        <f t="shared" si="155"/>
        <v>183.42475549999989</v>
      </c>
      <c r="O523" s="58"/>
      <c r="P523" s="92"/>
      <c r="Q523" s="7">
        <v>328.92304365123999</v>
      </c>
      <c r="R523" s="75">
        <f t="shared" si="151"/>
        <v>397.99688281800036</v>
      </c>
      <c r="S523" s="51"/>
      <c r="T523" s="48"/>
      <c r="U523" s="55"/>
      <c r="V523" s="20"/>
      <c r="W523" s="20"/>
      <c r="X523" s="20"/>
      <c r="Y523" s="20"/>
    </row>
    <row r="524" spans="1:25" customFormat="1" ht="15.75" customHeight="1" x14ac:dyDescent="0.25">
      <c r="A524" s="3" t="s">
        <v>910</v>
      </c>
      <c r="B524" s="3" t="s">
        <v>911</v>
      </c>
      <c r="C524" s="4">
        <v>44021</v>
      </c>
      <c r="D524" s="3" t="s">
        <v>907</v>
      </c>
      <c r="E524" s="3" t="s">
        <v>908</v>
      </c>
      <c r="F524" s="3" t="s">
        <v>2867</v>
      </c>
      <c r="G524" s="24"/>
      <c r="H524" s="25" t="s">
        <v>909</v>
      </c>
      <c r="I524" s="5">
        <v>1</v>
      </c>
      <c r="J524" s="5">
        <v>264.06818181818198</v>
      </c>
      <c r="K524" s="5">
        <f t="shared" si="136"/>
        <v>319.52250000000021</v>
      </c>
      <c r="L524" s="83">
        <f t="shared" si="152"/>
        <v>319.52250000000021</v>
      </c>
      <c r="M524" s="79">
        <f t="shared" si="154"/>
        <v>271.59412500000019</v>
      </c>
      <c r="N524" s="79">
        <f t="shared" si="155"/>
        <v>258.01441875000017</v>
      </c>
      <c r="O524" s="58"/>
      <c r="P524" s="92"/>
      <c r="Q524" s="7">
        <v>462.80981387603299</v>
      </c>
      <c r="R524" s="75">
        <f t="shared" si="151"/>
        <v>559.99987478999992</v>
      </c>
      <c r="S524" s="51"/>
      <c r="T524" s="48"/>
      <c r="U524" s="55"/>
      <c r="V524" s="20"/>
      <c r="W524" s="20"/>
      <c r="X524" s="20"/>
      <c r="Y524" s="20"/>
    </row>
    <row r="525" spans="1:25" customFormat="1" ht="15.75" customHeight="1" x14ac:dyDescent="0.25">
      <c r="A525" s="3" t="s">
        <v>873</v>
      </c>
      <c r="B525" s="3" t="s">
        <v>874</v>
      </c>
      <c r="C525" s="4">
        <v>44021</v>
      </c>
      <c r="D525" s="3" t="s">
        <v>912</v>
      </c>
      <c r="E525" s="3" t="s">
        <v>913</v>
      </c>
      <c r="F525" s="3" t="s">
        <v>2868</v>
      </c>
      <c r="G525" s="24">
        <v>1037</v>
      </c>
      <c r="H525" s="25" t="s">
        <v>914</v>
      </c>
      <c r="I525" s="5">
        <v>3</v>
      </c>
      <c r="J525" s="5">
        <v>92.518181818181802</v>
      </c>
      <c r="K525" s="5">
        <f t="shared" si="136"/>
        <v>111.94699999999997</v>
      </c>
      <c r="L525" s="83">
        <f t="shared" si="152"/>
        <v>335.84099999999989</v>
      </c>
      <c r="M525" s="79"/>
      <c r="N525" s="79">
        <f t="shared" si="153"/>
        <v>319.04894999999988</v>
      </c>
      <c r="O525" s="58"/>
      <c r="P525" s="92">
        <f>+N525+N526+N527+N528</f>
        <v>2204.5564434999978</v>
      </c>
      <c r="Q525" s="7">
        <v>485.56502399999999</v>
      </c>
      <c r="R525" s="75">
        <f t="shared" si="151"/>
        <v>587.53367903999992</v>
      </c>
      <c r="S525" s="51">
        <f>+R525+R526+R527+R528</f>
        <v>4521.9914717290021</v>
      </c>
      <c r="T525" s="48">
        <v>4522</v>
      </c>
      <c r="U525" s="55">
        <f>+T525-P525</f>
        <v>2317.4435565000022</v>
      </c>
      <c r="V525" s="20"/>
      <c r="W525" s="20"/>
      <c r="X525" s="20"/>
      <c r="Y525" s="20"/>
    </row>
    <row r="526" spans="1:25" customFormat="1" ht="15.75" customHeight="1" x14ac:dyDescent="0.25">
      <c r="A526" s="3" t="s">
        <v>611</v>
      </c>
      <c r="B526" s="3" t="s">
        <v>612</v>
      </c>
      <c r="C526" s="4">
        <v>44021</v>
      </c>
      <c r="D526" s="3" t="s">
        <v>912</v>
      </c>
      <c r="E526" s="3" t="s">
        <v>913</v>
      </c>
      <c r="F526" s="3" t="s">
        <v>2868</v>
      </c>
      <c r="G526" s="24"/>
      <c r="H526" s="25" t="s">
        <v>914</v>
      </c>
      <c r="I526" s="5">
        <v>1</v>
      </c>
      <c r="J526" s="5">
        <v>922.07661157024802</v>
      </c>
      <c r="K526" s="5">
        <f t="shared" si="136"/>
        <v>1115.7127</v>
      </c>
      <c r="L526" s="83">
        <f t="shared" si="152"/>
        <v>1115.7127</v>
      </c>
      <c r="M526" s="79">
        <f t="shared" ref="M526:M527" si="156">+L526*0.85</f>
        <v>948.35579500000006</v>
      </c>
      <c r="N526" s="79">
        <f t="shared" ref="N526:N527" si="157">+M526*0.95</f>
        <v>900.93800525000006</v>
      </c>
      <c r="O526" s="58"/>
      <c r="P526" s="92"/>
      <c r="Q526" s="7">
        <v>1613.15459040992</v>
      </c>
      <c r="R526" s="75">
        <f t="shared" si="151"/>
        <v>1951.9170543960031</v>
      </c>
      <c r="S526" s="51"/>
      <c r="T526" s="48"/>
      <c r="U526" s="55"/>
      <c r="V526" s="20"/>
      <c r="W526" s="20"/>
      <c r="X526" s="20"/>
      <c r="Y526" s="20"/>
    </row>
    <row r="527" spans="1:25" customFormat="1" ht="15.75" customHeight="1" x14ac:dyDescent="0.25">
      <c r="A527" s="3" t="s">
        <v>915</v>
      </c>
      <c r="B527" s="3" t="s">
        <v>916</v>
      </c>
      <c r="C527" s="4">
        <v>44021</v>
      </c>
      <c r="D527" s="3" t="s">
        <v>912</v>
      </c>
      <c r="E527" s="3" t="s">
        <v>913</v>
      </c>
      <c r="F527" s="3" t="s">
        <v>2868</v>
      </c>
      <c r="G527" s="24"/>
      <c r="H527" s="25" t="s">
        <v>914</v>
      </c>
      <c r="I527" s="5">
        <v>1</v>
      </c>
      <c r="J527" s="5">
        <v>629.37776859504095</v>
      </c>
      <c r="K527" s="5">
        <f t="shared" si="136"/>
        <v>761.54709999999955</v>
      </c>
      <c r="L527" s="83">
        <f t="shared" si="152"/>
        <v>761.54709999999955</v>
      </c>
      <c r="M527" s="79">
        <f t="shared" si="156"/>
        <v>647.31503499999963</v>
      </c>
      <c r="N527" s="79">
        <f t="shared" si="157"/>
        <v>614.94928324999967</v>
      </c>
      <c r="O527" s="58"/>
      <c r="P527" s="92"/>
      <c r="Q527" s="7">
        <v>1101.18451904463</v>
      </c>
      <c r="R527" s="75">
        <f t="shared" si="151"/>
        <v>1332.4332680440023</v>
      </c>
      <c r="S527" s="51"/>
      <c r="T527" s="48"/>
      <c r="U527" s="55"/>
      <c r="V527" s="20"/>
      <c r="W527" s="20"/>
      <c r="X527" s="20"/>
      <c r="Y527" s="20"/>
    </row>
    <row r="528" spans="1:25" customFormat="1" ht="15.75" customHeight="1" x14ac:dyDescent="0.25">
      <c r="A528" s="3" t="s">
        <v>672</v>
      </c>
      <c r="B528" s="3" t="s">
        <v>673</v>
      </c>
      <c r="C528" s="4">
        <v>44021</v>
      </c>
      <c r="D528" s="3" t="s">
        <v>912</v>
      </c>
      <c r="E528" s="3" t="s">
        <v>913</v>
      </c>
      <c r="F528" s="3" t="s">
        <v>2868</v>
      </c>
      <c r="G528" s="24"/>
      <c r="H528" s="25" t="s">
        <v>914</v>
      </c>
      <c r="I528" s="5">
        <v>3</v>
      </c>
      <c r="J528" s="5">
        <v>107.182892561983</v>
      </c>
      <c r="K528" s="5">
        <f t="shared" si="136"/>
        <v>129.69129999999942</v>
      </c>
      <c r="L528" s="83">
        <f t="shared" si="152"/>
        <v>389.07389999999828</v>
      </c>
      <c r="M528" s="79"/>
      <c r="N528" s="79">
        <f t="shared" si="153"/>
        <v>369.62020499999835</v>
      </c>
      <c r="O528" s="58"/>
      <c r="P528" s="92"/>
      <c r="Q528" s="7">
        <v>537.27890103222899</v>
      </c>
      <c r="R528" s="75">
        <f t="shared" si="151"/>
        <v>650.10747024899706</v>
      </c>
      <c r="S528" s="51"/>
      <c r="T528" s="48"/>
      <c r="U528" s="55"/>
      <c r="V528" s="20"/>
      <c r="W528" s="20"/>
      <c r="X528" s="20"/>
      <c r="Y528" s="20"/>
    </row>
    <row r="529" spans="1:25" customFormat="1" ht="15.75" customHeight="1" x14ac:dyDescent="0.25">
      <c r="A529" s="3" t="s">
        <v>924</v>
      </c>
      <c r="B529" s="3" t="s">
        <v>925</v>
      </c>
      <c r="C529" s="4">
        <v>44021</v>
      </c>
      <c r="D529" s="3" t="s">
        <v>917</v>
      </c>
      <c r="E529" s="3" t="s">
        <v>918</v>
      </c>
      <c r="F529" s="3" t="s">
        <v>2869</v>
      </c>
      <c r="G529" s="24">
        <v>1038</v>
      </c>
      <c r="H529" s="25" t="s">
        <v>919</v>
      </c>
      <c r="I529" s="5">
        <v>1</v>
      </c>
      <c r="J529" s="5">
        <v>870.93553719008298</v>
      </c>
      <c r="K529" s="5">
        <f t="shared" si="136"/>
        <v>1053.8320000000003</v>
      </c>
      <c r="L529" s="83">
        <f t="shared" si="152"/>
        <v>1053.8320000000003</v>
      </c>
      <c r="M529" s="79"/>
      <c r="N529" s="79">
        <f t="shared" si="153"/>
        <v>1001.1404000000002</v>
      </c>
      <c r="O529" s="58"/>
      <c r="P529" s="92">
        <f>+N529+N530+N531+N532+N533</f>
        <v>2950.0371612499998</v>
      </c>
      <c r="Q529" s="7">
        <v>1524.3810520330601</v>
      </c>
      <c r="R529" s="75">
        <f t="shared" si="151"/>
        <v>1844.5010729600026</v>
      </c>
      <c r="S529" s="51">
        <f>+R529+R530+R531+R532+R533</f>
        <v>5674.6807023820029</v>
      </c>
      <c r="T529" s="48">
        <v>5674.67</v>
      </c>
      <c r="U529" s="55">
        <f>+T529-P529</f>
        <v>2724.6328387500002</v>
      </c>
      <c r="V529" s="20"/>
      <c r="W529" s="20"/>
      <c r="X529" s="20"/>
      <c r="Y529" s="20"/>
    </row>
    <row r="530" spans="1:25" customFormat="1" ht="15.75" customHeight="1" x14ac:dyDescent="0.25">
      <c r="A530" s="3" t="s">
        <v>676</v>
      </c>
      <c r="B530" s="3" t="s">
        <v>677</v>
      </c>
      <c r="C530" s="4">
        <v>44021</v>
      </c>
      <c r="D530" s="3" t="s">
        <v>917</v>
      </c>
      <c r="E530" s="3" t="s">
        <v>918</v>
      </c>
      <c r="F530" s="3" t="s">
        <v>2869</v>
      </c>
      <c r="G530" s="24"/>
      <c r="H530" s="25" t="s">
        <v>919</v>
      </c>
      <c r="I530" s="5">
        <v>1</v>
      </c>
      <c r="J530" s="5">
        <v>529.99</v>
      </c>
      <c r="K530" s="5">
        <f t="shared" ref="K530:K590" si="158">+J530*1.21</f>
        <v>641.28790000000004</v>
      </c>
      <c r="L530" s="83">
        <f t="shared" si="152"/>
        <v>641.28790000000004</v>
      </c>
      <c r="M530" s="79"/>
      <c r="N530" s="79">
        <f t="shared" si="153"/>
        <v>609.22350500000005</v>
      </c>
      <c r="O530" s="58"/>
      <c r="P530" s="92"/>
      <c r="Q530" s="7">
        <v>1033.6235973</v>
      </c>
      <c r="R530" s="75">
        <f t="shared" si="151"/>
        <v>1250.6845527329999</v>
      </c>
      <c r="S530" s="51"/>
      <c r="T530" s="48"/>
      <c r="U530" s="55"/>
      <c r="V530" s="20"/>
      <c r="W530" s="20"/>
      <c r="X530" s="20"/>
      <c r="Y530" s="20"/>
    </row>
    <row r="531" spans="1:25" customFormat="1" ht="15.75" customHeight="1" x14ac:dyDescent="0.25">
      <c r="A531" s="3" t="s">
        <v>920</v>
      </c>
      <c r="B531" s="3" t="s">
        <v>921</v>
      </c>
      <c r="C531" s="4">
        <v>44021</v>
      </c>
      <c r="D531" s="3" t="s">
        <v>917</v>
      </c>
      <c r="E531" s="3" t="s">
        <v>918</v>
      </c>
      <c r="F531" s="3" t="s">
        <v>2869</v>
      </c>
      <c r="G531" s="24"/>
      <c r="H531" s="25" t="s">
        <v>919</v>
      </c>
      <c r="I531" s="5">
        <v>4</v>
      </c>
      <c r="J531" s="5">
        <v>26.621239669421499</v>
      </c>
      <c r="K531" s="5">
        <f t="shared" si="158"/>
        <v>32.211700000000015</v>
      </c>
      <c r="L531" s="83">
        <f t="shared" si="152"/>
        <v>128.84680000000006</v>
      </c>
      <c r="M531" s="79"/>
      <c r="N531" s="79">
        <f t="shared" si="153"/>
        <v>122.40446000000004</v>
      </c>
      <c r="O531" s="58"/>
      <c r="P531" s="92"/>
      <c r="Q531" s="7">
        <v>188.40703193719</v>
      </c>
      <c r="R531" s="75">
        <f t="shared" si="151"/>
        <v>227.9725086439999</v>
      </c>
      <c r="S531" s="51"/>
      <c r="T531" s="48"/>
      <c r="U531" s="55"/>
      <c r="V531" s="20"/>
      <c r="W531" s="20"/>
      <c r="X531" s="20"/>
      <c r="Y531" s="20"/>
    </row>
    <row r="532" spans="1:25" customFormat="1" ht="15.75" customHeight="1" x14ac:dyDescent="0.25">
      <c r="A532" s="3" t="s">
        <v>922</v>
      </c>
      <c r="B532" s="3" t="s">
        <v>923</v>
      </c>
      <c r="C532" s="4">
        <v>44021</v>
      </c>
      <c r="D532" s="3" t="s">
        <v>917</v>
      </c>
      <c r="E532" s="3" t="s">
        <v>918</v>
      </c>
      <c r="F532" s="3" t="s">
        <v>2869</v>
      </c>
      <c r="G532" s="24"/>
      <c r="H532" s="25" t="s">
        <v>919</v>
      </c>
      <c r="I532" s="5">
        <v>1</v>
      </c>
      <c r="J532" s="5">
        <v>342.73512396694201</v>
      </c>
      <c r="K532" s="5">
        <f t="shared" si="158"/>
        <v>414.70949999999982</v>
      </c>
      <c r="L532" s="83">
        <f t="shared" si="152"/>
        <v>414.70949999999982</v>
      </c>
      <c r="M532" s="79">
        <f>+L532*0.85</f>
        <v>352.50307499999985</v>
      </c>
      <c r="N532" s="79">
        <f>+M532*0.95</f>
        <v>334.87792124999987</v>
      </c>
      <c r="O532" s="58"/>
      <c r="P532" s="92"/>
      <c r="Q532" s="7">
        <v>599.60138997520596</v>
      </c>
      <c r="R532" s="75">
        <f t="shared" si="151"/>
        <v>725.51768186999914</v>
      </c>
      <c r="S532" s="51"/>
      <c r="T532" s="48"/>
      <c r="U532" s="55"/>
      <c r="V532" s="20"/>
      <c r="W532" s="20"/>
      <c r="X532" s="20"/>
      <c r="Y532" s="20"/>
    </row>
    <row r="533" spans="1:25" customFormat="1" ht="15.75" customHeight="1" x14ac:dyDescent="0.25">
      <c r="A533" s="3" t="s">
        <v>849</v>
      </c>
      <c r="B533" s="3" t="s">
        <v>850</v>
      </c>
      <c r="C533" s="4">
        <v>44021</v>
      </c>
      <c r="D533" s="3" t="s">
        <v>917</v>
      </c>
      <c r="E533" s="3" t="s">
        <v>918</v>
      </c>
      <c r="F533" s="3" t="s">
        <v>2869</v>
      </c>
      <c r="G533" s="24"/>
      <c r="H533" s="25" t="s">
        <v>919</v>
      </c>
      <c r="I533" s="5">
        <v>1</v>
      </c>
      <c r="J533" s="5">
        <v>767.63016528925596</v>
      </c>
      <c r="K533" s="5">
        <f t="shared" si="158"/>
        <v>928.83249999999964</v>
      </c>
      <c r="L533" s="83">
        <f t="shared" si="152"/>
        <v>928.83249999999964</v>
      </c>
      <c r="M533" s="79"/>
      <c r="N533" s="79">
        <f t="shared" si="153"/>
        <v>882.3908749999996</v>
      </c>
      <c r="O533" s="58"/>
      <c r="P533" s="92"/>
      <c r="Q533" s="7">
        <v>1343.80569105372</v>
      </c>
      <c r="R533" s="75">
        <f t="shared" si="151"/>
        <v>1626.0048861750013</v>
      </c>
      <c r="S533" s="51"/>
      <c r="T533" s="48"/>
      <c r="U533" s="55"/>
      <c r="V533" s="20"/>
      <c r="W533" s="20"/>
      <c r="X533" s="20"/>
      <c r="Y533" s="20"/>
    </row>
    <row r="534" spans="1:25" customFormat="1" ht="15.75" customHeight="1" x14ac:dyDescent="0.25">
      <c r="A534" s="3" t="s">
        <v>79</v>
      </c>
      <c r="B534" s="3" t="s">
        <v>80</v>
      </c>
      <c r="C534" s="4">
        <v>44021</v>
      </c>
      <c r="D534" s="3" t="s">
        <v>926</v>
      </c>
      <c r="E534" s="3" t="s">
        <v>927</v>
      </c>
      <c r="F534" s="3" t="s">
        <v>2859</v>
      </c>
      <c r="G534" s="24">
        <v>1039</v>
      </c>
      <c r="H534" s="25" t="s">
        <v>928</v>
      </c>
      <c r="I534" s="5">
        <v>1</v>
      </c>
      <c r="J534" s="5">
        <v>806.82363636363596</v>
      </c>
      <c r="K534" s="5">
        <f t="shared" si="158"/>
        <v>976.25659999999948</v>
      </c>
      <c r="L534" s="83">
        <f t="shared" si="152"/>
        <v>976.25659999999948</v>
      </c>
      <c r="M534" s="79">
        <f t="shared" ref="M534:M535" si="159">+L534*0.85</f>
        <v>829.81810999999959</v>
      </c>
      <c r="N534" s="79">
        <f t="shared" ref="N534:N535" si="160">+M534*0.95</f>
        <v>788.32720449999954</v>
      </c>
      <c r="O534" s="58"/>
      <c r="P534" s="92">
        <f>+N534</f>
        <v>788.32720449999954</v>
      </c>
      <c r="Q534" s="7">
        <v>1411.57022476364</v>
      </c>
      <c r="R534" s="75">
        <f t="shared" si="151"/>
        <v>1707.9999719640043</v>
      </c>
      <c r="S534" s="51">
        <f>+R534</f>
        <v>1707.9999719640043</v>
      </c>
      <c r="T534" s="48">
        <v>1708</v>
      </c>
      <c r="U534" s="55">
        <f>+T534-P534</f>
        <v>919.67279550000046</v>
      </c>
      <c r="V534" s="20"/>
      <c r="W534" s="20"/>
      <c r="X534" s="20"/>
      <c r="Y534" s="20"/>
    </row>
    <row r="535" spans="1:25" customFormat="1" ht="15.75" customHeight="1" x14ac:dyDescent="0.25">
      <c r="A535" s="3" t="s">
        <v>149</v>
      </c>
      <c r="B535" s="3" t="s">
        <v>150</v>
      </c>
      <c r="C535" s="4">
        <v>44021</v>
      </c>
      <c r="D535" s="3" t="s">
        <v>929</v>
      </c>
      <c r="E535" s="3" t="s">
        <v>930</v>
      </c>
      <c r="F535" s="3" t="s">
        <v>2871</v>
      </c>
      <c r="G535" s="24">
        <v>1041</v>
      </c>
      <c r="H535" s="25" t="s">
        <v>931</v>
      </c>
      <c r="I535" s="5">
        <v>5</v>
      </c>
      <c r="J535" s="5">
        <v>176.041818181818</v>
      </c>
      <c r="K535" s="5">
        <f t="shared" si="158"/>
        <v>213.01059999999978</v>
      </c>
      <c r="L535" s="83">
        <f t="shared" si="152"/>
        <v>1065.052999999999</v>
      </c>
      <c r="M535" s="79">
        <f t="shared" si="159"/>
        <v>905.29504999999915</v>
      </c>
      <c r="N535" s="79">
        <f t="shared" si="160"/>
        <v>860.03029749999916</v>
      </c>
      <c r="O535" s="58"/>
      <c r="P535" s="92">
        <f>+N535</f>
        <v>860.03029749999916</v>
      </c>
      <c r="Q535" s="7">
        <v>1539.9258045454501</v>
      </c>
      <c r="R535" s="75">
        <f t="shared" si="151"/>
        <v>1863.3102234999947</v>
      </c>
      <c r="S535" s="51">
        <f>+R535</f>
        <v>1863.3102234999947</v>
      </c>
      <c r="T535" s="48">
        <v>1863.3</v>
      </c>
      <c r="U535" s="55">
        <f>+T535-P535</f>
        <v>1003.2697025000008</v>
      </c>
      <c r="V535" s="20"/>
      <c r="W535" s="20"/>
      <c r="X535" s="20"/>
      <c r="Y535" s="20"/>
    </row>
    <row r="536" spans="1:25" customFormat="1" ht="15.75" customHeight="1" x14ac:dyDescent="0.25">
      <c r="A536" s="3" t="s">
        <v>733</v>
      </c>
      <c r="B536" s="3" t="s">
        <v>734</v>
      </c>
      <c r="C536" s="4">
        <v>44021</v>
      </c>
      <c r="D536" s="3" t="s">
        <v>934</v>
      </c>
      <c r="E536" s="3" t="s">
        <v>935</v>
      </c>
      <c r="F536" s="3" t="s">
        <v>2872</v>
      </c>
      <c r="G536" s="24">
        <v>1042</v>
      </c>
      <c r="H536" s="25" t="s">
        <v>936</v>
      </c>
      <c r="I536" s="5">
        <v>1</v>
      </c>
      <c r="J536" s="5">
        <v>215.176115702479</v>
      </c>
      <c r="K536" s="5">
        <f t="shared" si="158"/>
        <v>260.36309999999958</v>
      </c>
      <c r="L536" s="83">
        <f t="shared" si="152"/>
        <v>260.36309999999958</v>
      </c>
      <c r="M536" s="79"/>
      <c r="N536" s="79">
        <f t="shared" si="153"/>
        <v>247.3449449999996</v>
      </c>
      <c r="O536" s="58"/>
      <c r="P536" s="92">
        <f>+N536+N537</f>
        <v>429.25676849999957</v>
      </c>
      <c r="Q536" s="7">
        <v>376.45922146611503</v>
      </c>
      <c r="R536" s="75">
        <f t="shared" si="151"/>
        <v>455.51565797399917</v>
      </c>
      <c r="S536" s="51">
        <f>+R536+R537</f>
        <v>850.5109941599992</v>
      </c>
      <c r="T536" s="48">
        <v>850.51</v>
      </c>
      <c r="U536" s="55">
        <f>+T536-P536</f>
        <v>421.25323150000042</v>
      </c>
      <c r="V536" s="20"/>
      <c r="W536" s="20"/>
      <c r="X536" s="20"/>
      <c r="Y536" s="20"/>
    </row>
    <row r="537" spans="1:25" customFormat="1" ht="15.75" customHeight="1" x14ac:dyDescent="0.25">
      <c r="A537" s="3" t="s">
        <v>932</v>
      </c>
      <c r="B537" s="3" t="s">
        <v>933</v>
      </c>
      <c r="C537" s="4">
        <v>44021</v>
      </c>
      <c r="D537" s="3" t="s">
        <v>934</v>
      </c>
      <c r="E537" s="3" t="s">
        <v>935</v>
      </c>
      <c r="F537" s="3" t="s">
        <v>2872</v>
      </c>
      <c r="G537" s="24"/>
      <c r="H537" s="25" t="s">
        <v>936</v>
      </c>
      <c r="I537" s="5">
        <v>1</v>
      </c>
      <c r="J537" s="5">
        <v>186.18</v>
      </c>
      <c r="K537" s="5">
        <f t="shared" si="158"/>
        <v>225.27780000000001</v>
      </c>
      <c r="L537" s="83">
        <f t="shared" si="152"/>
        <v>225.27780000000001</v>
      </c>
      <c r="M537" s="79">
        <f>+L537*0.85</f>
        <v>191.48613</v>
      </c>
      <c r="N537" s="79">
        <f>+M537*0.95</f>
        <v>181.9118235</v>
      </c>
      <c r="O537" s="58"/>
      <c r="P537" s="92"/>
      <c r="Q537" s="7">
        <v>326.44242659999998</v>
      </c>
      <c r="R537" s="75">
        <f t="shared" si="151"/>
        <v>394.99533618599997</v>
      </c>
      <c r="S537" s="51"/>
      <c r="T537" s="48"/>
      <c r="U537" s="55"/>
      <c r="V537" s="20"/>
      <c r="W537" s="20"/>
      <c r="X537" s="20"/>
      <c r="Y537" s="20"/>
    </row>
    <row r="538" spans="1:25" customFormat="1" ht="15.75" customHeight="1" x14ac:dyDescent="0.25">
      <c r="A538" s="3" t="s">
        <v>482</v>
      </c>
      <c r="B538" s="3" t="s">
        <v>483</v>
      </c>
      <c r="C538" s="4">
        <v>44021</v>
      </c>
      <c r="D538" s="3" t="s">
        <v>937</v>
      </c>
      <c r="E538" s="3" t="s">
        <v>938</v>
      </c>
      <c r="F538" s="3" t="s">
        <v>2873</v>
      </c>
      <c r="G538" s="24">
        <v>1045</v>
      </c>
      <c r="H538" s="25" t="s">
        <v>939</v>
      </c>
      <c r="I538" s="5">
        <v>1</v>
      </c>
      <c r="J538" s="5">
        <v>38.195702479338799</v>
      </c>
      <c r="K538" s="5">
        <f t="shared" si="158"/>
        <v>46.216799999999942</v>
      </c>
      <c r="L538" s="83">
        <f t="shared" si="152"/>
        <v>46.216799999999942</v>
      </c>
      <c r="M538" s="79"/>
      <c r="N538" s="79">
        <f t="shared" si="153"/>
        <v>43.905959999999943</v>
      </c>
      <c r="O538" s="58"/>
      <c r="P538" s="92">
        <f>+N538+N539+N540</f>
        <v>267.84056799999985</v>
      </c>
      <c r="Q538" s="7">
        <v>73.499226366942096</v>
      </c>
      <c r="R538" s="75">
        <f t="shared" si="151"/>
        <v>88.934063903999927</v>
      </c>
      <c r="S538" s="51">
        <f>+R538+R539+R540</f>
        <v>574.68950581399906</v>
      </c>
      <c r="T538" s="48">
        <v>574.67999999999995</v>
      </c>
      <c r="U538" s="55">
        <f>+T538-P538</f>
        <v>306.8394320000001</v>
      </c>
      <c r="V538" s="20"/>
      <c r="W538" s="20"/>
      <c r="X538" s="20"/>
      <c r="Y538" s="20"/>
    </row>
    <row r="539" spans="1:25" customFormat="1" ht="15.75" customHeight="1" x14ac:dyDescent="0.25">
      <c r="A539" s="3" t="s">
        <v>353</v>
      </c>
      <c r="B539" s="3" t="s">
        <v>354</v>
      </c>
      <c r="C539" s="4">
        <v>44021</v>
      </c>
      <c r="D539" s="3" t="s">
        <v>937</v>
      </c>
      <c r="E539" s="3" t="s">
        <v>938</v>
      </c>
      <c r="F539" s="3" t="s">
        <v>2873</v>
      </c>
      <c r="G539" s="24"/>
      <c r="H539" s="25" t="s">
        <v>939</v>
      </c>
      <c r="I539" s="5">
        <v>1</v>
      </c>
      <c r="J539" s="5">
        <v>187.72842975206601</v>
      </c>
      <c r="K539" s="5">
        <f t="shared" si="158"/>
        <v>227.15139999999985</v>
      </c>
      <c r="L539" s="83">
        <f t="shared" si="152"/>
        <v>227.15139999999985</v>
      </c>
      <c r="M539" s="79">
        <f t="shared" ref="M539:M541" si="161">+L539*0.85</f>
        <v>193.07868999999988</v>
      </c>
      <c r="N539" s="79">
        <f t="shared" ref="N539:N541" si="162">+M539*0.95</f>
        <v>183.42475549999989</v>
      </c>
      <c r="O539" s="58"/>
      <c r="P539" s="92"/>
      <c r="Q539" s="7">
        <v>328.92836819008198</v>
      </c>
      <c r="R539" s="75">
        <f t="shared" si="151"/>
        <v>398.00332550999917</v>
      </c>
      <c r="S539" s="51"/>
      <c r="T539" s="48"/>
      <c r="U539" s="55"/>
      <c r="V539" s="20"/>
      <c r="W539" s="20"/>
      <c r="X539" s="20"/>
      <c r="Y539" s="20"/>
    </row>
    <row r="540" spans="1:25" customFormat="1" ht="15.75" customHeight="1" x14ac:dyDescent="0.25">
      <c r="A540" s="3" t="s">
        <v>96</v>
      </c>
      <c r="B540" s="3" t="s">
        <v>97</v>
      </c>
      <c r="C540" s="4">
        <v>44021</v>
      </c>
      <c r="D540" s="3" t="s">
        <v>937</v>
      </c>
      <c r="E540" s="3" t="s">
        <v>938</v>
      </c>
      <c r="F540" s="3" t="s">
        <v>2873</v>
      </c>
      <c r="G540" s="24"/>
      <c r="H540" s="25" t="s">
        <v>939</v>
      </c>
      <c r="I540" s="5">
        <v>2</v>
      </c>
      <c r="J540" s="5">
        <v>20.730165289256199</v>
      </c>
      <c r="K540" s="5">
        <f t="shared" si="158"/>
        <v>25.083500000000001</v>
      </c>
      <c r="L540" s="83">
        <f t="shared" si="152"/>
        <v>50.167000000000002</v>
      </c>
      <c r="M540" s="79">
        <f t="shared" si="161"/>
        <v>42.641950000000001</v>
      </c>
      <c r="N540" s="79">
        <f t="shared" si="162"/>
        <v>40.509852500000001</v>
      </c>
      <c r="O540" s="58"/>
      <c r="P540" s="92"/>
      <c r="Q540" s="7">
        <v>72.522410247933905</v>
      </c>
      <c r="R540" s="75">
        <f t="shared" si="151"/>
        <v>87.75211640000002</v>
      </c>
      <c r="S540" s="51"/>
      <c r="T540" s="48"/>
      <c r="U540" s="55"/>
      <c r="V540" s="20"/>
      <c r="W540" s="20"/>
      <c r="X540" s="20"/>
      <c r="Y540" s="20"/>
    </row>
    <row r="541" spans="1:25" customFormat="1" ht="15.75" customHeight="1" x14ac:dyDescent="0.25">
      <c r="A541" s="3" t="s">
        <v>149</v>
      </c>
      <c r="B541" s="3" t="s">
        <v>150</v>
      </c>
      <c r="C541" s="4">
        <v>44021</v>
      </c>
      <c r="D541" s="3" t="s">
        <v>940</v>
      </c>
      <c r="E541" s="3" t="s">
        <v>941</v>
      </c>
      <c r="F541" s="3" t="s">
        <v>2874</v>
      </c>
      <c r="G541" s="24">
        <v>1046</v>
      </c>
      <c r="H541" s="25" t="s">
        <v>942</v>
      </c>
      <c r="I541" s="5">
        <v>2</v>
      </c>
      <c r="J541" s="5">
        <v>176.041818181818</v>
      </c>
      <c r="K541" s="5">
        <f t="shared" si="158"/>
        <v>213.01059999999978</v>
      </c>
      <c r="L541" s="83">
        <f t="shared" si="152"/>
        <v>426.02119999999957</v>
      </c>
      <c r="M541" s="79">
        <f t="shared" si="161"/>
        <v>362.1180199999996</v>
      </c>
      <c r="N541" s="79">
        <f t="shared" si="162"/>
        <v>344.01211899999959</v>
      </c>
      <c r="O541" s="58"/>
      <c r="P541" s="92">
        <f>+SUM(N541:N548)</f>
        <v>6592.773424999993</v>
      </c>
      <c r="Q541" s="7">
        <v>552.20093359999896</v>
      </c>
      <c r="R541" s="75">
        <f t="shared" si="151"/>
        <v>668.16312965599877</v>
      </c>
      <c r="S541" s="52">
        <f>+SUM(R541:R548)</f>
        <v>12292.704961925989</v>
      </c>
      <c r="T541" s="49">
        <v>13982.68</v>
      </c>
      <c r="U541" s="55">
        <f>+T541-P541</f>
        <v>7389.9065750000073</v>
      </c>
      <c r="V541" s="20"/>
      <c r="W541" s="20"/>
      <c r="X541" s="20"/>
      <c r="Y541" s="20"/>
    </row>
    <row r="542" spans="1:25" customFormat="1" ht="15.75" customHeight="1" x14ac:dyDescent="0.25">
      <c r="A542" s="3" t="s">
        <v>298</v>
      </c>
      <c r="B542" s="3" t="s">
        <v>299</v>
      </c>
      <c r="C542" s="4">
        <v>44021</v>
      </c>
      <c r="D542" s="3" t="s">
        <v>940</v>
      </c>
      <c r="E542" s="3" t="s">
        <v>941</v>
      </c>
      <c r="F542" s="3" t="s">
        <v>2874</v>
      </c>
      <c r="G542" s="24"/>
      <c r="H542" s="25" t="s">
        <v>942</v>
      </c>
      <c r="I542" s="5">
        <v>1</v>
      </c>
      <c r="J542" s="5">
        <v>306.28190082644602</v>
      </c>
      <c r="K542" s="5">
        <f t="shared" si="158"/>
        <v>370.60109999999969</v>
      </c>
      <c r="L542" s="83">
        <f t="shared" si="152"/>
        <v>370.60109999999969</v>
      </c>
      <c r="M542" s="79"/>
      <c r="N542" s="79">
        <f t="shared" si="153"/>
        <v>352.07104499999969</v>
      </c>
      <c r="O542" s="58"/>
      <c r="P542" s="92"/>
      <c r="Q542" s="7">
        <v>480.36640761818097</v>
      </c>
      <c r="R542" s="75">
        <f t="shared" si="151"/>
        <v>581.24335321799902</v>
      </c>
      <c r="S542" s="51"/>
      <c r="T542" s="48"/>
      <c r="U542" s="55"/>
      <c r="V542" s="20"/>
      <c r="W542" s="20"/>
      <c r="X542" s="20"/>
      <c r="Y542" s="20"/>
    </row>
    <row r="543" spans="1:25" customFormat="1" ht="15.75" customHeight="1" x14ac:dyDescent="0.25">
      <c r="A543" s="3" t="s">
        <v>27</v>
      </c>
      <c r="B543" s="3" t="s">
        <v>28</v>
      </c>
      <c r="C543" s="4">
        <v>44021</v>
      </c>
      <c r="D543" s="3" t="s">
        <v>940</v>
      </c>
      <c r="E543" s="3" t="s">
        <v>941</v>
      </c>
      <c r="F543" s="3" t="s">
        <v>2874</v>
      </c>
      <c r="G543" s="24"/>
      <c r="H543" s="25" t="s">
        <v>942</v>
      </c>
      <c r="I543" s="5">
        <v>1</v>
      </c>
      <c r="J543" s="5">
        <v>342.30173553718998</v>
      </c>
      <c r="K543" s="5">
        <f t="shared" si="158"/>
        <v>414.18509999999986</v>
      </c>
      <c r="L543" s="83">
        <f t="shared" si="152"/>
        <v>414.18509999999986</v>
      </c>
      <c r="M543" s="79">
        <f t="shared" ref="M543:M545" si="163">+L543*0.85</f>
        <v>352.05733499999985</v>
      </c>
      <c r="N543" s="79">
        <f t="shared" ref="N543:N545" si="164">+M543*0.95</f>
        <v>334.45446824999982</v>
      </c>
      <c r="O543" s="58"/>
      <c r="P543" s="92"/>
      <c r="Q543" s="7">
        <v>536.85919598181795</v>
      </c>
      <c r="R543" s="75">
        <f t="shared" si="151"/>
        <v>649.59962713799973</v>
      </c>
      <c r="S543" s="51"/>
      <c r="T543" s="48"/>
      <c r="U543" s="55"/>
      <c r="V543" s="20"/>
      <c r="W543" s="20"/>
      <c r="X543" s="20"/>
      <c r="Y543" s="20"/>
    </row>
    <row r="544" spans="1:25" customFormat="1" ht="15.75" customHeight="1" x14ac:dyDescent="0.25">
      <c r="A544" s="3" t="s">
        <v>539</v>
      </c>
      <c r="B544" s="3" t="s">
        <v>540</v>
      </c>
      <c r="C544" s="4">
        <v>44021</v>
      </c>
      <c r="D544" s="3" t="s">
        <v>940</v>
      </c>
      <c r="E544" s="3" t="s">
        <v>941</v>
      </c>
      <c r="F544" s="3" t="s">
        <v>2874</v>
      </c>
      <c r="G544" s="24"/>
      <c r="H544" s="25" t="s">
        <v>942</v>
      </c>
      <c r="I544" s="5">
        <v>1</v>
      </c>
      <c r="J544" s="5">
        <v>2412.7790082644601</v>
      </c>
      <c r="K544" s="5">
        <f t="shared" si="158"/>
        <v>2919.4625999999967</v>
      </c>
      <c r="L544" s="83">
        <f t="shared" si="152"/>
        <v>2919.4625999999967</v>
      </c>
      <c r="M544" s="79">
        <f t="shared" si="163"/>
        <v>2481.5432099999971</v>
      </c>
      <c r="N544" s="79">
        <f t="shared" si="164"/>
        <v>2357.4660494999971</v>
      </c>
      <c r="O544" s="58"/>
      <c r="P544" s="92"/>
      <c r="Q544" s="7">
        <v>3618.1792730032998</v>
      </c>
      <c r="R544" s="75">
        <f t="shared" si="151"/>
        <v>4377.9969203339924</v>
      </c>
      <c r="S544" s="51"/>
      <c r="T544" s="48"/>
      <c r="U544" s="55"/>
      <c r="V544" s="20"/>
      <c r="W544" s="20"/>
      <c r="X544" s="20"/>
      <c r="Y544" s="20"/>
    </row>
    <row r="545" spans="1:25" customFormat="1" ht="15.75" customHeight="1" x14ac:dyDescent="0.25">
      <c r="A545" s="3" t="s">
        <v>943</v>
      </c>
      <c r="B545" s="3" t="s">
        <v>944</v>
      </c>
      <c r="C545" s="4">
        <v>44021</v>
      </c>
      <c r="D545" s="3" t="s">
        <v>940</v>
      </c>
      <c r="E545" s="3" t="s">
        <v>941</v>
      </c>
      <c r="F545" s="3" t="s">
        <v>2874</v>
      </c>
      <c r="G545" s="24"/>
      <c r="H545" s="25" t="s">
        <v>942</v>
      </c>
      <c r="I545" s="5">
        <v>1</v>
      </c>
      <c r="J545" s="5">
        <v>2288.6951239669402</v>
      </c>
      <c r="K545" s="5">
        <f t="shared" si="158"/>
        <v>2769.3210999999974</v>
      </c>
      <c r="L545" s="83">
        <f t="shared" si="152"/>
        <v>2769.3210999999974</v>
      </c>
      <c r="M545" s="79">
        <f t="shared" si="163"/>
        <v>2353.9229349999978</v>
      </c>
      <c r="N545" s="79">
        <f t="shared" si="164"/>
        <v>2236.2267882499978</v>
      </c>
      <c r="O545" s="58"/>
      <c r="P545" s="92"/>
      <c r="Q545" s="7">
        <v>3433.0655729016498</v>
      </c>
      <c r="R545" s="75">
        <f t="shared" si="151"/>
        <v>4154.0093432109961</v>
      </c>
      <c r="S545" s="51"/>
      <c r="T545" s="48"/>
      <c r="U545" s="55"/>
      <c r="V545" s="20"/>
      <c r="W545" s="20"/>
      <c r="X545" s="20"/>
      <c r="Y545" s="20"/>
    </row>
    <row r="546" spans="1:25" customFormat="1" ht="15.75" customHeight="1" x14ac:dyDescent="0.25">
      <c r="A546" s="3" t="s">
        <v>43</v>
      </c>
      <c r="B546" s="3" t="s">
        <v>44</v>
      </c>
      <c r="C546" s="4">
        <v>44021</v>
      </c>
      <c r="D546" s="3" t="s">
        <v>940</v>
      </c>
      <c r="E546" s="3" t="s">
        <v>941</v>
      </c>
      <c r="F546" s="3" t="s">
        <v>2874</v>
      </c>
      <c r="G546" s="24"/>
      <c r="H546" s="25" t="s">
        <v>942</v>
      </c>
      <c r="I546" s="5">
        <v>2</v>
      </c>
      <c r="J546" s="5">
        <v>10.995702479338799</v>
      </c>
      <c r="K546" s="5">
        <f t="shared" si="158"/>
        <v>13.304799999999947</v>
      </c>
      <c r="L546" s="83">
        <f t="shared" si="152"/>
        <v>26.609599999999894</v>
      </c>
      <c r="M546" s="79"/>
      <c r="N546" s="79">
        <f t="shared" si="153"/>
        <v>25.279119999999899</v>
      </c>
      <c r="O546" s="58"/>
      <c r="P546" s="92"/>
      <c r="Q546" s="7">
        <v>38.509808965289103</v>
      </c>
      <c r="R546" s="75">
        <f t="shared" si="151"/>
        <v>46.596868847999815</v>
      </c>
      <c r="S546" s="51"/>
      <c r="T546" s="48"/>
      <c r="U546" s="55"/>
      <c r="V546" s="20"/>
      <c r="W546" s="20"/>
      <c r="X546" s="20"/>
      <c r="Y546" s="20"/>
    </row>
    <row r="547" spans="1:25" customFormat="1" ht="15.75" customHeight="1" x14ac:dyDescent="0.25">
      <c r="A547" s="3" t="s">
        <v>945</v>
      </c>
      <c r="B547" s="3" t="s">
        <v>946</v>
      </c>
      <c r="C547" s="4">
        <v>44021</v>
      </c>
      <c r="D547" s="3" t="s">
        <v>940</v>
      </c>
      <c r="E547" s="3" t="s">
        <v>941</v>
      </c>
      <c r="F547" s="3" t="s">
        <v>2874</v>
      </c>
      <c r="G547" s="24"/>
      <c r="H547" s="25" t="s">
        <v>942</v>
      </c>
      <c r="I547" s="5">
        <v>1</v>
      </c>
      <c r="J547" s="5">
        <v>196.48256198347099</v>
      </c>
      <c r="K547" s="5">
        <f t="shared" si="158"/>
        <v>237.74389999999988</v>
      </c>
      <c r="L547" s="83">
        <f t="shared" si="152"/>
        <v>237.74389999999988</v>
      </c>
      <c r="M547" s="79"/>
      <c r="N547" s="79">
        <f t="shared" si="153"/>
        <v>225.85670499999989</v>
      </c>
      <c r="O547" s="58"/>
      <c r="P547" s="92"/>
      <c r="Q547" s="7">
        <v>343.88967446033001</v>
      </c>
      <c r="R547" s="75">
        <f t="shared" si="151"/>
        <v>416.10650609699928</v>
      </c>
      <c r="S547" s="51"/>
      <c r="T547" s="48"/>
      <c r="U547" s="55"/>
      <c r="V547" s="20"/>
      <c r="W547" s="20"/>
      <c r="X547" s="20"/>
      <c r="Y547" s="20"/>
    </row>
    <row r="548" spans="1:25" customFormat="1" ht="15.75" customHeight="1" x14ac:dyDescent="0.25">
      <c r="A548" s="3" t="s">
        <v>606</v>
      </c>
      <c r="B548" s="3" t="s">
        <v>607</v>
      </c>
      <c r="C548" s="4">
        <v>44021</v>
      </c>
      <c r="D548" s="3" t="s">
        <v>940</v>
      </c>
      <c r="E548" s="3" t="s">
        <v>941</v>
      </c>
      <c r="F548" s="3" t="s">
        <v>2874</v>
      </c>
      <c r="G548" s="24"/>
      <c r="H548" s="25" t="s">
        <v>942</v>
      </c>
      <c r="I548" s="5">
        <v>1</v>
      </c>
      <c r="J548" s="5">
        <v>624.10363636363604</v>
      </c>
      <c r="K548" s="5">
        <f t="shared" si="158"/>
        <v>755.16539999999964</v>
      </c>
      <c r="L548" s="83">
        <f t="shared" si="152"/>
        <v>755.16539999999964</v>
      </c>
      <c r="M548" s="79"/>
      <c r="N548" s="79">
        <f t="shared" si="153"/>
        <v>717.4071299999996</v>
      </c>
      <c r="O548" s="58"/>
      <c r="P548" s="92"/>
      <c r="Q548" s="7">
        <v>1156.18943258182</v>
      </c>
      <c r="R548" s="75">
        <f t="shared" si="151"/>
        <v>1398.9892134240022</v>
      </c>
      <c r="S548" s="51"/>
      <c r="T548" s="48"/>
      <c r="U548" s="55"/>
      <c r="V548" s="20"/>
      <c r="W548" s="20"/>
      <c r="X548" s="20"/>
      <c r="Y548" s="20"/>
    </row>
    <row r="549" spans="1:25" customFormat="1" ht="15.75" customHeight="1" x14ac:dyDescent="0.25">
      <c r="A549" s="3" t="s">
        <v>149</v>
      </c>
      <c r="B549" s="3" t="s">
        <v>150</v>
      </c>
      <c r="C549" s="4">
        <v>44021</v>
      </c>
      <c r="D549" s="3" t="s">
        <v>947</v>
      </c>
      <c r="E549" s="3" t="s">
        <v>948</v>
      </c>
      <c r="F549" s="3" t="s">
        <v>2860</v>
      </c>
      <c r="G549" s="24">
        <v>1047</v>
      </c>
      <c r="H549" s="25" t="s">
        <v>949</v>
      </c>
      <c r="I549" s="5">
        <v>2</v>
      </c>
      <c r="J549" s="5">
        <v>176.041818181818</v>
      </c>
      <c r="K549" s="5">
        <f t="shared" si="158"/>
        <v>213.01059999999978</v>
      </c>
      <c r="L549" s="83">
        <f t="shared" si="152"/>
        <v>426.02119999999957</v>
      </c>
      <c r="M549" s="79">
        <f>+L549*0.85</f>
        <v>362.1180199999996</v>
      </c>
      <c r="N549" s="79">
        <f>+M549*0.95</f>
        <v>344.01211899999959</v>
      </c>
      <c r="O549" s="58"/>
      <c r="P549" s="92">
        <f>+N549+N550+N551</f>
        <v>1030.537632249999</v>
      </c>
      <c r="Q549" s="7">
        <v>552.20093359999896</v>
      </c>
      <c r="R549" s="75">
        <f t="shared" si="151"/>
        <v>668.16312965599877</v>
      </c>
      <c r="S549" s="51">
        <f>+R549+R550+R551</f>
        <v>1899.0061100119976</v>
      </c>
      <c r="T549" s="48">
        <v>1899</v>
      </c>
      <c r="U549" s="55">
        <f>+T549-P549</f>
        <v>868.46236775000102</v>
      </c>
      <c r="V549" s="20"/>
      <c r="W549" s="20"/>
      <c r="X549" s="20"/>
      <c r="Y549" s="20"/>
    </row>
    <row r="550" spans="1:25" customFormat="1" ht="15.75" customHeight="1" x14ac:dyDescent="0.25">
      <c r="A550" s="3" t="s">
        <v>298</v>
      </c>
      <c r="B550" s="3" t="s">
        <v>299</v>
      </c>
      <c r="C550" s="4">
        <v>44021</v>
      </c>
      <c r="D550" s="3" t="s">
        <v>947</v>
      </c>
      <c r="E550" s="3" t="s">
        <v>948</v>
      </c>
      <c r="F550" s="3" t="s">
        <v>2860</v>
      </c>
      <c r="G550" s="24"/>
      <c r="H550" s="25" t="s">
        <v>949</v>
      </c>
      <c r="I550" s="5">
        <v>1</v>
      </c>
      <c r="J550" s="5">
        <v>306.28190082644602</v>
      </c>
      <c r="K550" s="5">
        <f t="shared" si="158"/>
        <v>370.60109999999969</v>
      </c>
      <c r="L550" s="83">
        <f t="shared" si="152"/>
        <v>370.60109999999969</v>
      </c>
      <c r="M550" s="79"/>
      <c r="N550" s="79">
        <f t="shared" si="153"/>
        <v>352.07104499999969</v>
      </c>
      <c r="O550" s="58"/>
      <c r="P550" s="92"/>
      <c r="Q550" s="7">
        <v>480.36640761818097</v>
      </c>
      <c r="R550" s="75">
        <f t="shared" si="151"/>
        <v>581.24335321799902</v>
      </c>
      <c r="S550" s="51"/>
      <c r="T550" s="48"/>
      <c r="U550" s="55"/>
      <c r="V550" s="20"/>
      <c r="W550" s="20"/>
      <c r="X550" s="20"/>
      <c r="Y550" s="20"/>
    </row>
    <row r="551" spans="1:25" customFormat="1" ht="15.75" customHeight="1" x14ac:dyDescent="0.25">
      <c r="A551" s="3" t="s">
        <v>27</v>
      </c>
      <c r="B551" s="3" t="s">
        <v>28</v>
      </c>
      <c r="C551" s="4">
        <v>44021</v>
      </c>
      <c r="D551" s="3" t="s">
        <v>947</v>
      </c>
      <c r="E551" s="3" t="s">
        <v>948</v>
      </c>
      <c r="F551" s="3" t="s">
        <v>2860</v>
      </c>
      <c r="G551" s="24"/>
      <c r="H551" s="25" t="s">
        <v>949</v>
      </c>
      <c r="I551" s="5">
        <v>1</v>
      </c>
      <c r="J551" s="5">
        <v>342.30173553718998</v>
      </c>
      <c r="K551" s="5">
        <f t="shared" si="158"/>
        <v>414.18509999999986</v>
      </c>
      <c r="L551" s="83">
        <f t="shared" si="152"/>
        <v>414.18509999999986</v>
      </c>
      <c r="M551" s="79">
        <f t="shared" ref="M551:M555" si="165">+L551*0.85</f>
        <v>352.05733499999985</v>
      </c>
      <c r="N551" s="79">
        <f t="shared" ref="N551:N555" si="166">+M551*0.95</f>
        <v>334.45446824999982</v>
      </c>
      <c r="O551" s="58"/>
      <c r="P551" s="92"/>
      <c r="Q551" s="7">
        <v>536.85919598181795</v>
      </c>
      <c r="R551" s="75">
        <f t="shared" si="151"/>
        <v>649.59962713799973</v>
      </c>
      <c r="S551" s="51"/>
      <c r="T551" s="48"/>
      <c r="U551" s="55"/>
      <c r="V551" s="20"/>
      <c r="W551" s="20"/>
      <c r="X551" s="20"/>
      <c r="Y551" s="20"/>
    </row>
    <row r="552" spans="1:25" customFormat="1" ht="15.75" customHeight="1" x14ac:dyDescent="0.25">
      <c r="A552" s="3" t="s">
        <v>79</v>
      </c>
      <c r="B552" s="3" t="s">
        <v>80</v>
      </c>
      <c r="C552" s="4">
        <v>44021</v>
      </c>
      <c r="D552" s="3" t="s">
        <v>950</v>
      </c>
      <c r="E552" s="3" t="s">
        <v>951</v>
      </c>
      <c r="F552" s="3" t="s">
        <v>2875</v>
      </c>
      <c r="G552" s="24">
        <v>1048</v>
      </c>
      <c r="H552" s="25" t="s">
        <v>952</v>
      </c>
      <c r="I552" s="5">
        <v>1</v>
      </c>
      <c r="J552" s="5">
        <v>806.82363636363596</v>
      </c>
      <c r="K552" s="5">
        <f t="shared" si="158"/>
        <v>976.25659999999948</v>
      </c>
      <c r="L552" s="83">
        <f t="shared" si="152"/>
        <v>976.25659999999948</v>
      </c>
      <c r="M552" s="79">
        <f t="shared" si="165"/>
        <v>829.81810999999959</v>
      </c>
      <c r="N552" s="79">
        <f t="shared" si="166"/>
        <v>788.32720449999954</v>
      </c>
      <c r="O552" s="58"/>
      <c r="P552" s="92">
        <f>+N552</f>
        <v>788.32720449999954</v>
      </c>
      <c r="Q552" s="7">
        <v>1411.57022476364</v>
      </c>
      <c r="R552" s="75">
        <f t="shared" si="151"/>
        <v>1707.9999719640043</v>
      </c>
      <c r="S552" s="51">
        <f>+R552</f>
        <v>1707.9999719640043</v>
      </c>
      <c r="T552" s="48">
        <v>1708</v>
      </c>
      <c r="U552" s="55">
        <f>+T552-P552</f>
        <v>919.67279550000046</v>
      </c>
      <c r="V552" s="20"/>
      <c r="W552" s="20"/>
      <c r="X552" s="20"/>
      <c r="Y552" s="20"/>
    </row>
    <row r="553" spans="1:25" customFormat="1" ht="15.75" customHeight="1" x14ac:dyDescent="0.25">
      <c r="A553" s="3" t="s">
        <v>389</v>
      </c>
      <c r="B553" s="3" t="s">
        <v>390</v>
      </c>
      <c r="C553" s="4">
        <v>44021</v>
      </c>
      <c r="D553" s="3" t="s">
        <v>953</v>
      </c>
      <c r="E553" s="3" t="s">
        <v>954</v>
      </c>
      <c r="F553" s="3" t="s">
        <v>2876</v>
      </c>
      <c r="G553" s="24">
        <v>1050</v>
      </c>
      <c r="H553" s="25" t="s">
        <v>955</v>
      </c>
      <c r="I553" s="5">
        <v>1</v>
      </c>
      <c r="J553" s="5">
        <v>816.77950413223095</v>
      </c>
      <c r="K553" s="5">
        <f t="shared" si="158"/>
        <v>988.30319999999938</v>
      </c>
      <c r="L553" s="83">
        <f t="shared" si="152"/>
        <v>988.30319999999938</v>
      </c>
      <c r="M553" s="79">
        <f t="shared" si="165"/>
        <v>840.05771999999945</v>
      </c>
      <c r="N553" s="79">
        <f t="shared" si="166"/>
        <v>798.05483399999946</v>
      </c>
      <c r="O553" s="58"/>
      <c r="P553" s="92">
        <f>+N553</f>
        <v>798.05483399999946</v>
      </c>
      <c r="Q553" s="7">
        <v>1428.93123909421</v>
      </c>
      <c r="R553" s="75">
        <f t="shared" si="151"/>
        <v>1729.0067993039941</v>
      </c>
      <c r="S553" s="51">
        <f>+R553</f>
        <v>1729.0067993039941</v>
      </c>
      <c r="T553" s="48">
        <v>1729</v>
      </c>
      <c r="U553" s="55">
        <f>+T553-P553</f>
        <v>930.94516600000054</v>
      </c>
      <c r="V553" s="20"/>
      <c r="W553" s="20"/>
      <c r="X553" s="20"/>
      <c r="Y553" s="20"/>
    </row>
    <row r="554" spans="1:25" customFormat="1" ht="15.75" customHeight="1" x14ac:dyDescent="0.25">
      <c r="A554" s="3" t="s">
        <v>79</v>
      </c>
      <c r="B554" s="3" t="s">
        <v>80</v>
      </c>
      <c r="C554" s="4">
        <v>44021</v>
      </c>
      <c r="D554" s="3" t="s">
        <v>956</v>
      </c>
      <c r="E554" s="3" t="s">
        <v>957</v>
      </c>
      <c r="F554" s="3" t="s">
        <v>2877</v>
      </c>
      <c r="G554" s="24">
        <v>1051</v>
      </c>
      <c r="H554" s="25" t="s">
        <v>958</v>
      </c>
      <c r="I554" s="5">
        <v>1</v>
      </c>
      <c r="J554" s="5">
        <v>806.82363636363596</v>
      </c>
      <c r="K554" s="5">
        <f t="shared" si="158"/>
        <v>976.25659999999948</v>
      </c>
      <c r="L554" s="83">
        <f t="shared" si="152"/>
        <v>976.25659999999948</v>
      </c>
      <c r="M554" s="79">
        <f t="shared" si="165"/>
        <v>829.81810999999959</v>
      </c>
      <c r="N554" s="79">
        <f t="shared" si="166"/>
        <v>788.32720449999954</v>
      </c>
      <c r="O554" s="58"/>
      <c r="P554" s="92">
        <f>+N554</f>
        <v>788.32720449999954</v>
      </c>
      <c r="Q554" s="7">
        <v>1411.57022476364</v>
      </c>
      <c r="R554" s="75">
        <f t="shared" si="151"/>
        <v>1707.9999719640043</v>
      </c>
      <c r="S554" s="51">
        <f>+R554</f>
        <v>1707.9999719640043</v>
      </c>
      <c r="T554" s="48">
        <v>1708</v>
      </c>
      <c r="U554" s="55">
        <f>+T554-P554</f>
        <v>919.67279550000046</v>
      </c>
      <c r="V554" s="20"/>
      <c r="W554" s="20"/>
      <c r="X554" s="20"/>
      <c r="Y554" s="20"/>
    </row>
    <row r="555" spans="1:25" customFormat="1" ht="15.75" customHeight="1" x14ac:dyDescent="0.25">
      <c r="A555" s="3" t="s">
        <v>149</v>
      </c>
      <c r="B555" s="3" t="s">
        <v>150</v>
      </c>
      <c r="C555" s="4">
        <v>44021</v>
      </c>
      <c r="D555" s="3" t="s">
        <v>964</v>
      </c>
      <c r="E555" s="3" t="s">
        <v>965</v>
      </c>
      <c r="F555" s="3" t="s">
        <v>2878</v>
      </c>
      <c r="G555" s="24">
        <v>1053</v>
      </c>
      <c r="H555" s="25" t="s">
        <v>966</v>
      </c>
      <c r="I555" s="5">
        <v>2</v>
      </c>
      <c r="J555" s="5">
        <v>176.041818181818</v>
      </c>
      <c r="K555" s="5">
        <f t="shared" si="158"/>
        <v>213.01059999999978</v>
      </c>
      <c r="L555" s="83">
        <f t="shared" si="152"/>
        <v>426.02119999999957</v>
      </c>
      <c r="M555" s="79">
        <f t="shared" si="165"/>
        <v>362.1180199999996</v>
      </c>
      <c r="N555" s="79">
        <f t="shared" si="166"/>
        <v>344.01211899999959</v>
      </c>
      <c r="O555" s="58"/>
      <c r="P555" s="92">
        <f>+SUM(N555:N561)</f>
        <v>2152.0557289999983</v>
      </c>
      <c r="Q555" s="7">
        <v>552.20093359999896</v>
      </c>
      <c r="R555" s="75">
        <f t="shared" si="151"/>
        <v>668.16312965599877</v>
      </c>
      <c r="S555" s="51">
        <f>+SUM(R555:R561)</f>
        <v>4084.7064576429966</v>
      </c>
      <c r="T555" s="48">
        <v>4084.7</v>
      </c>
      <c r="U555" s="55">
        <f>+T555-P555</f>
        <v>1932.6442710000015</v>
      </c>
      <c r="V555" s="20"/>
      <c r="W555" s="20"/>
      <c r="X555" s="20"/>
      <c r="Y555" s="20"/>
    </row>
    <row r="556" spans="1:25" customFormat="1" ht="15.75" customHeight="1" x14ac:dyDescent="0.25">
      <c r="A556" s="3" t="s">
        <v>962</v>
      </c>
      <c r="B556" s="3" t="s">
        <v>963</v>
      </c>
      <c r="C556" s="4">
        <v>44021</v>
      </c>
      <c r="D556" s="3" t="s">
        <v>964</v>
      </c>
      <c r="E556" s="3" t="s">
        <v>965</v>
      </c>
      <c r="F556" s="3" t="s">
        <v>2878</v>
      </c>
      <c r="G556" s="24"/>
      <c r="H556" s="25" t="s">
        <v>966</v>
      </c>
      <c r="I556" s="5">
        <v>1</v>
      </c>
      <c r="J556" s="5">
        <v>107.182892561983</v>
      </c>
      <c r="K556" s="5">
        <f t="shared" si="158"/>
        <v>129.69129999999942</v>
      </c>
      <c r="L556" s="83">
        <f t="shared" si="152"/>
        <v>129.69129999999942</v>
      </c>
      <c r="M556" s="79"/>
      <c r="N556" s="79">
        <f t="shared" si="153"/>
        <v>123.20673499999944</v>
      </c>
      <c r="O556" s="58"/>
      <c r="P556" s="92"/>
      <c r="Q556" s="7">
        <v>179.092967010743</v>
      </c>
      <c r="R556" s="75">
        <f t="shared" si="151"/>
        <v>216.70249008299902</v>
      </c>
      <c r="S556" s="51"/>
      <c r="T556" s="48"/>
      <c r="U556" s="55"/>
      <c r="V556" s="20"/>
      <c r="W556" s="20"/>
      <c r="X556" s="20"/>
      <c r="Y556" s="20"/>
    </row>
    <row r="557" spans="1:25" customFormat="1" ht="15.75" customHeight="1" x14ac:dyDescent="0.25">
      <c r="A557" s="3" t="s">
        <v>298</v>
      </c>
      <c r="B557" s="3" t="s">
        <v>299</v>
      </c>
      <c r="C557" s="4">
        <v>44021</v>
      </c>
      <c r="D557" s="3" t="s">
        <v>964</v>
      </c>
      <c r="E557" s="3" t="s">
        <v>965</v>
      </c>
      <c r="F557" s="3" t="s">
        <v>2878</v>
      </c>
      <c r="G557" s="24"/>
      <c r="H557" s="25" t="s">
        <v>966</v>
      </c>
      <c r="I557" s="5">
        <v>1</v>
      </c>
      <c r="J557" s="5">
        <v>306.28190082644602</v>
      </c>
      <c r="K557" s="5">
        <f t="shared" si="158"/>
        <v>370.60109999999969</v>
      </c>
      <c r="L557" s="83">
        <f t="shared" si="152"/>
        <v>370.60109999999969</v>
      </c>
      <c r="M557" s="79"/>
      <c r="N557" s="79">
        <f t="shared" si="153"/>
        <v>352.07104499999969</v>
      </c>
      <c r="O557" s="58"/>
      <c r="P557" s="92"/>
      <c r="Q557" s="7">
        <v>480.36640761818097</v>
      </c>
      <c r="R557" s="75">
        <f t="shared" si="151"/>
        <v>581.24335321799902</v>
      </c>
      <c r="S557" s="51"/>
      <c r="T557" s="48"/>
      <c r="U557" s="55"/>
      <c r="V557" s="20"/>
      <c r="W557" s="20"/>
      <c r="X557" s="20"/>
      <c r="Y557" s="20"/>
    </row>
    <row r="558" spans="1:25" customFormat="1" ht="15.75" customHeight="1" x14ac:dyDescent="0.25">
      <c r="A558" s="3" t="s">
        <v>27</v>
      </c>
      <c r="B558" s="3" t="s">
        <v>28</v>
      </c>
      <c r="C558" s="4">
        <v>44021</v>
      </c>
      <c r="D558" s="3" t="s">
        <v>964</v>
      </c>
      <c r="E558" s="3" t="s">
        <v>965</v>
      </c>
      <c r="F558" s="3" t="s">
        <v>2878</v>
      </c>
      <c r="G558" s="24"/>
      <c r="H558" s="25" t="s">
        <v>966</v>
      </c>
      <c r="I558" s="5">
        <v>1</v>
      </c>
      <c r="J558" s="5">
        <v>342.30173553718998</v>
      </c>
      <c r="K558" s="5">
        <f t="shared" si="158"/>
        <v>414.18509999999986</v>
      </c>
      <c r="L558" s="83">
        <f t="shared" si="152"/>
        <v>414.18509999999986</v>
      </c>
      <c r="M558" s="79">
        <f t="shared" ref="M558:M563" si="167">+L558*0.85</f>
        <v>352.05733499999985</v>
      </c>
      <c r="N558" s="79">
        <f t="shared" ref="N558:N563" si="168">+M558*0.95</f>
        <v>334.45446824999982</v>
      </c>
      <c r="O558" s="58"/>
      <c r="P558" s="92"/>
      <c r="Q558" s="7">
        <v>536.85919598181795</v>
      </c>
      <c r="R558" s="75">
        <f t="shared" si="151"/>
        <v>649.59962713799973</v>
      </c>
      <c r="S558" s="51"/>
      <c r="T558" s="48"/>
      <c r="U558" s="55"/>
      <c r="V558" s="20"/>
      <c r="W558" s="20"/>
      <c r="X558" s="20"/>
      <c r="Y558" s="20"/>
    </row>
    <row r="559" spans="1:25" customFormat="1" ht="15.75" customHeight="1" x14ac:dyDescent="0.25">
      <c r="A559" s="3" t="s">
        <v>967</v>
      </c>
      <c r="B559" s="3" t="s">
        <v>968</v>
      </c>
      <c r="C559" s="4">
        <v>44021</v>
      </c>
      <c r="D559" s="3" t="s">
        <v>964</v>
      </c>
      <c r="E559" s="3" t="s">
        <v>965</v>
      </c>
      <c r="F559" s="3" t="s">
        <v>2878</v>
      </c>
      <c r="G559" s="24"/>
      <c r="H559" s="25" t="s">
        <v>966</v>
      </c>
      <c r="I559" s="5">
        <v>2</v>
      </c>
      <c r="J559" s="5">
        <v>284.54000000000002</v>
      </c>
      <c r="K559" s="5">
        <f t="shared" si="158"/>
        <v>344.29340000000002</v>
      </c>
      <c r="L559" s="83">
        <f t="shared" si="152"/>
        <v>688.58680000000004</v>
      </c>
      <c r="M559" s="79">
        <f t="shared" si="167"/>
        <v>585.29877999999997</v>
      </c>
      <c r="N559" s="79">
        <f t="shared" si="168"/>
        <v>556.03384099999994</v>
      </c>
      <c r="O559" s="58"/>
      <c r="P559" s="92"/>
      <c r="Q559" s="7">
        <v>896.19702585124003</v>
      </c>
      <c r="R559" s="75">
        <f t="shared" si="151"/>
        <v>1084.3984012800004</v>
      </c>
      <c r="S559" s="51"/>
      <c r="T559" s="48"/>
      <c r="U559" s="55"/>
      <c r="V559" s="20"/>
      <c r="W559" s="20"/>
      <c r="X559" s="20"/>
      <c r="Y559" s="20"/>
    </row>
    <row r="560" spans="1:25" customFormat="1" ht="15.75" customHeight="1" x14ac:dyDescent="0.25">
      <c r="A560" s="3" t="s">
        <v>337</v>
      </c>
      <c r="B560" s="3" t="s">
        <v>338</v>
      </c>
      <c r="C560" s="4">
        <v>44021</v>
      </c>
      <c r="D560" s="3" t="s">
        <v>964</v>
      </c>
      <c r="E560" s="3" t="s">
        <v>965</v>
      </c>
      <c r="F560" s="3" t="s">
        <v>2878</v>
      </c>
      <c r="G560" s="24"/>
      <c r="H560" s="25" t="s">
        <v>966</v>
      </c>
      <c r="I560" s="5">
        <v>1</v>
      </c>
      <c r="J560" s="5">
        <v>66.008760330578497</v>
      </c>
      <c r="K560" s="5">
        <f t="shared" si="158"/>
        <v>79.870599999999982</v>
      </c>
      <c r="L560" s="83">
        <f t="shared" si="152"/>
        <v>79.870599999999982</v>
      </c>
      <c r="M560" s="79">
        <f t="shared" si="167"/>
        <v>67.89000999999999</v>
      </c>
      <c r="N560" s="79">
        <f t="shared" si="168"/>
        <v>64.495509499999983</v>
      </c>
      <c r="O560" s="58"/>
      <c r="P560" s="92"/>
      <c r="Q560" s="7">
        <v>54.211674684297499</v>
      </c>
      <c r="R560" s="75">
        <f t="shared" si="151"/>
        <v>65.596126367999972</v>
      </c>
      <c r="S560" s="51"/>
      <c r="T560" s="48"/>
      <c r="U560" s="55"/>
      <c r="V560" s="20"/>
      <c r="W560" s="20"/>
      <c r="X560" s="20"/>
      <c r="Y560" s="20"/>
    </row>
    <row r="561" spans="1:25" customFormat="1" ht="15.75" customHeight="1" x14ac:dyDescent="0.25">
      <c r="A561" s="3" t="s">
        <v>724</v>
      </c>
      <c r="B561" s="3" t="s">
        <v>725</v>
      </c>
      <c r="C561" s="4">
        <v>44021</v>
      </c>
      <c r="D561" s="3" t="s">
        <v>964</v>
      </c>
      <c r="E561" s="3" t="s">
        <v>965</v>
      </c>
      <c r="F561" s="3" t="s">
        <v>2878</v>
      </c>
      <c r="G561" s="24"/>
      <c r="H561" s="25" t="s">
        <v>966</v>
      </c>
      <c r="I561" s="5">
        <v>1</v>
      </c>
      <c r="J561" s="5">
        <v>386.645867768595</v>
      </c>
      <c r="K561" s="5">
        <f t="shared" si="158"/>
        <v>467.84149999999994</v>
      </c>
      <c r="L561" s="83">
        <f t="shared" si="152"/>
        <v>467.84149999999994</v>
      </c>
      <c r="M561" s="79">
        <f t="shared" si="167"/>
        <v>397.66527499999995</v>
      </c>
      <c r="N561" s="79">
        <f t="shared" si="168"/>
        <v>377.78201124999993</v>
      </c>
      <c r="O561" s="58"/>
      <c r="P561" s="92"/>
      <c r="Q561" s="7">
        <v>676.86225611570205</v>
      </c>
      <c r="R561" s="75">
        <f t="shared" si="151"/>
        <v>819.00332989999947</v>
      </c>
      <c r="S561" s="51"/>
      <c r="T561" s="48"/>
      <c r="U561" s="55"/>
      <c r="V561" s="20"/>
      <c r="W561" s="20"/>
      <c r="X561" s="20"/>
      <c r="Y561" s="20"/>
    </row>
    <row r="562" spans="1:25" customFormat="1" ht="15.75" customHeight="1" x14ac:dyDescent="0.25">
      <c r="A562" s="3" t="s">
        <v>79</v>
      </c>
      <c r="B562" s="3" t="s">
        <v>80</v>
      </c>
      <c r="C562" s="4">
        <v>44021</v>
      </c>
      <c r="D562" s="3" t="s">
        <v>969</v>
      </c>
      <c r="E562" s="3" t="s">
        <v>970</v>
      </c>
      <c r="F562" s="3" t="s">
        <v>2879</v>
      </c>
      <c r="G562" s="24">
        <v>1054</v>
      </c>
      <c r="H562" s="25" t="s">
        <v>971</v>
      </c>
      <c r="I562" s="5">
        <v>1</v>
      </c>
      <c r="J562" s="5">
        <v>806.82363636363596</v>
      </c>
      <c r="K562" s="5">
        <f t="shared" si="158"/>
        <v>976.25659999999948</v>
      </c>
      <c r="L562" s="83">
        <f t="shared" si="152"/>
        <v>976.25659999999948</v>
      </c>
      <c r="M562" s="79">
        <f t="shared" si="167"/>
        <v>829.81810999999959</v>
      </c>
      <c r="N562" s="79">
        <f t="shared" si="168"/>
        <v>788.32720449999954</v>
      </c>
      <c r="O562" s="58"/>
      <c r="P562" s="92">
        <f>+N562+N563+N564</f>
        <v>1075.9614689999994</v>
      </c>
      <c r="Q562" s="7">
        <v>1411.57022476364</v>
      </c>
      <c r="R562" s="75">
        <f t="shared" si="151"/>
        <v>1707.9999719640043</v>
      </c>
      <c r="S562" s="51">
        <f>+R562+R563+R564</f>
        <v>2295.6684038750045</v>
      </c>
      <c r="T562" s="48">
        <v>2295.66</v>
      </c>
      <c r="U562" s="55">
        <f>+T562-P562</f>
        <v>1219.6985310000005</v>
      </c>
      <c r="V562" s="20"/>
      <c r="W562" s="20"/>
      <c r="X562" s="20"/>
      <c r="Y562" s="20"/>
    </row>
    <row r="563" spans="1:25" customFormat="1" ht="15.75" customHeight="1" x14ac:dyDescent="0.25">
      <c r="A563" s="3" t="s">
        <v>149</v>
      </c>
      <c r="B563" s="3" t="s">
        <v>150</v>
      </c>
      <c r="C563" s="4">
        <v>44021</v>
      </c>
      <c r="D563" s="3" t="s">
        <v>969</v>
      </c>
      <c r="E563" s="3" t="s">
        <v>970</v>
      </c>
      <c r="F563" s="3" t="s">
        <v>2879</v>
      </c>
      <c r="G563" s="24"/>
      <c r="H563" s="25" t="s">
        <v>971</v>
      </c>
      <c r="I563" s="5">
        <v>1</v>
      </c>
      <c r="J563" s="5">
        <v>176.041818181818</v>
      </c>
      <c r="K563" s="5">
        <f t="shared" si="158"/>
        <v>213.01059999999978</v>
      </c>
      <c r="L563" s="83">
        <f t="shared" si="152"/>
        <v>213.01059999999978</v>
      </c>
      <c r="M563" s="79">
        <f t="shared" si="167"/>
        <v>181.0590099999998</v>
      </c>
      <c r="N563" s="79">
        <f t="shared" si="168"/>
        <v>172.00605949999979</v>
      </c>
      <c r="O563" s="58"/>
      <c r="P563" s="92"/>
      <c r="Q563" s="7">
        <v>307.98516090909101</v>
      </c>
      <c r="R563" s="75">
        <f t="shared" si="151"/>
        <v>372.66204470000008</v>
      </c>
      <c r="S563" s="51"/>
      <c r="T563" s="48"/>
      <c r="U563" s="55"/>
      <c r="V563" s="20"/>
      <c r="W563" s="20"/>
      <c r="X563" s="20"/>
      <c r="Y563" s="20"/>
    </row>
    <row r="564" spans="1:25" customFormat="1" ht="15.75" customHeight="1" x14ac:dyDescent="0.25">
      <c r="A564" s="3" t="s">
        <v>972</v>
      </c>
      <c r="B564" s="3" t="s">
        <v>973</v>
      </c>
      <c r="C564" s="4">
        <v>44021</v>
      </c>
      <c r="D564" s="3" t="s">
        <v>969</v>
      </c>
      <c r="E564" s="3" t="s">
        <v>970</v>
      </c>
      <c r="F564" s="3" t="s">
        <v>2879</v>
      </c>
      <c r="G564" s="24"/>
      <c r="H564" s="25" t="s">
        <v>971</v>
      </c>
      <c r="I564" s="5">
        <v>1</v>
      </c>
      <c r="J564" s="5">
        <v>100.59</v>
      </c>
      <c r="K564" s="5">
        <f t="shared" si="158"/>
        <v>121.7139</v>
      </c>
      <c r="L564" s="83">
        <f t="shared" si="152"/>
        <v>121.7139</v>
      </c>
      <c r="M564" s="79"/>
      <c r="N564" s="79">
        <f t="shared" si="153"/>
        <v>115.62820499999999</v>
      </c>
      <c r="O564" s="58"/>
      <c r="P564" s="92"/>
      <c r="Q564" s="7">
        <v>177.69122909999999</v>
      </c>
      <c r="R564" s="75">
        <f t="shared" si="151"/>
        <v>215.00638721099997</v>
      </c>
      <c r="S564" s="51"/>
      <c r="T564" s="48"/>
      <c r="U564" s="55"/>
      <c r="V564" s="20"/>
      <c r="W564" s="20"/>
      <c r="X564" s="20"/>
      <c r="Y564" s="20"/>
    </row>
    <row r="565" spans="1:25" customFormat="1" ht="15.75" customHeight="1" x14ac:dyDescent="0.25">
      <c r="A565" s="3" t="s">
        <v>79</v>
      </c>
      <c r="B565" s="3" t="s">
        <v>80</v>
      </c>
      <c r="C565" s="4">
        <v>44021</v>
      </c>
      <c r="D565" s="3" t="s">
        <v>974</v>
      </c>
      <c r="E565" s="3" t="s">
        <v>975</v>
      </c>
      <c r="F565" s="3" t="s">
        <v>2880</v>
      </c>
      <c r="G565" s="24">
        <v>1055</v>
      </c>
      <c r="H565" s="25" t="s">
        <v>976</v>
      </c>
      <c r="I565" s="5">
        <v>1</v>
      </c>
      <c r="J565" s="5">
        <v>806.82363636363596</v>
      </c>
      <c r="K565" s="5">
        <f t="shared" si="158"/>
        <v>976.25659999999948</v>
      </c>
      <c r="L565" s="83">
        <f t="shared" si="152"/>
        <v>976.25659999999948</v>
      </c>
      <c r="M565" s="79">
        <f t="shared" ref="M565:M567" si="169">+L565*0.85</f>
        <v>829.81810999999959</v>
      </c>
      <c r="N565" s="79">
        <f t="shared" ref="N565:N567" si="170">+M565*0.95</f>
        <v>788.32720449999954</v>
      </c>
      <c r="O565" s="58"/>
      <c r="P565" s="92">
        <f t="shared" ref="P565:P572" si="171">+N565</f>
        <v>788.32720449999954</v>
      </c>
      <c r="Q565" s="7">
        <v>1411.57022476364</v>
      </c>
      <c r="R565" s="75">
        <f t="shared" si="151"/>
        <v>1707.9999719640043</v>
      </c>
      <c r="S565" s="51">
        <f t="shared" ref="S565:S572" si="172">+R565</f>
        <v>1707.9999719640043</v>
      </c>
      <c r="T565" s="48">
        <v>1708</v>
      </c>
      <c r="U565" s="55">
        <f t="shared" ref="U565:U573" si="173">+T565-P565</f>
        <v>919.67279550000046</v>
      </c>
      <c r="V565" s="20"/>
      <c r="W565" s="20"/>
      <c r="X565" s="20"/>
      <c r="Y565" s="20"/>
    </row>
    <row r="566" spans="1:25" customFormat="1" ht="15.75" customHeight="1" x14ac:dyDescent="0.25">
      <c r="A566" s="3" t="s">
        <v>79</v>
      </c>
      <c r="B566" s="3" t="s">
        <v>80</v>
      </c>
      <c r="C566" s="4">
        <v>44021</v>
      </c>
      <c r="D566" s="3" t="s">
        <v>977</v>
      </c>
      <c r="E566" s="3" t="s">
        <v>978</v>
      </c>
      <c r="F566" s="3" t="s">
        <v>2881</v>
      </c>
      <c r="G566" s="24">
        <v>1056</v>
      </c>
      <c r="H566" s="25" t="s">
        <v>979</v>
      </c>
      <c r="I566" s="5">
        <v>1</v>
      </c>
      <c r="J566" s="5">
        <v>806.82363636363596</v>
      </c>
      <c r="K566" s="5">
        <f t="shared" si="158"/>
        <v>976.25659999999948</v>
      </c>
      <c r="L566" s="83">
        <f t="shared" si="152"/>
        <v>976.25659999999948</v>
      </c>
      <c r="M566" s="79">
        <f t="shared" si="169"/>
        <v>829.81810999999959</v>
      </c>
      <c r="N566" s="79">
        <f t="shared" si="170"/>
        <v>788.32720449999954</v>
      </c>
      <c r="O566" s="58"/>
      <c r="P566" s="92">
        <f t="shared" si="171"/>
        <v>788.32720449999954</v>
      </c>
      <c r="Q566" s="7">
        <v>1411.57022476364</v>
      </c>
      <c r="R566" s="75">
        <f t="shared" si="151"/>
        <v>1707.9999719640043</v>
      </c>
      <c r="S566" s="51">
        <f t="shared" si="172"/>
        <v>1707.9999719640043</v>
      </c>
      <c r="T566" s="48">
        <v>1708</v>
      </c>
      <c r="U566" s="55">
        <f t="shared" si="173"/>
        <v>919.67279550000046</v>
      </c>
      <c r="V566" s="20"/>
      <c r="W566" s="20"/>
      <c r="X566" s="20"/>
      <c r="Y566" s="20"/>
    </row>
    <row r="567" spans="1:25" customFormat="1" ht="15.75" customHeight="1" x14ac:dyDescent="0.25">
      <c r="A567" s="3" t="s">
        <v>79</v>
      </c>
      <c r="B567" s="3" t="s">
        <v>80</v>
      </c>
      <c r="C567" s="4">
        <v>44021</v>
      </c>
      <c r="D567" s="3" t="s">
        <v>980</v>
      </c>
      <c r="E567" s="3" t="s">
        <v>981</v>
      </c>
      <c r="F567" s="3" t="s">
        <v>2862</v>
      </c>
      <c r="G567" s="24">
        <v>1057</v>
      </c>
      <c r="H567" s="25" t="s">
        <v>982</v>
      </c>
      <c r="I567" s="5">
        <v>1</v>
      </c>
      <c r="J567" s="5">
        <v>806.82363636363596</v>
      </c>
      <c r="K567" s="5">
        <f t="shared" si="158"/>
        <v>976.25659999999948</v>
      </c>
      <c r="L567" s="83">
        <f t="shared" si="152"/>
        <v>976.25659999999948</v>
      </c>
      <c r="M567" s="79">
        <f t="shared" si="169"/>
        <v>829.81810999999959</v>
      </c>
      <c r="N567" s="79">
        <f t="shared" si="170"/>
        <v>788.32720449999954</v>
      </c>
      <c r="O567" s="58"/>
      <c r="P567" s="92">
        <f t="shared" si="171"/>
        <v>788.32720449999954</v>
      </c>
      <c r="Q567" s="7">
        <v>1411.57022476364</v>
      </c>
      <c r="R567" s="75">
        <f t="shared" si="151"/>
        <v>1707.9999719640043</v>
      </c>
      <c r="S567" s="51">
        <f t="shared" si="172"/>
        <v>1707.9999719640043</v>
      </c>
      <c r="T567" s="48">
        <v>1708</v>
      </c>
      <c r="U567" s="55">
        <f t="shared" si="173"/>
        <v>919.67279550000046</v>
      </c>
      <c r="V567" s="20"/>
      <c r="W567" s="20"/>
      <c r="X567" s="20"/>
      <c r="Y567" s="20"/>
    </row>
    <row r="568" spans="1:25" customFormat="1" ht="15.75" customHeight="1" x14ac:dyDescent="0.25">
      <c r="A568" s="3" t="s">
        <v>983</v>
      </c>
      <c r="B568" s="3" t="s">
        <v>984</v>
      </c>
      <c r="C568" s="4">
        <v>44021</v>
      </c>
      <c r="D568" s="3" t="s">
        <v>985</v>
      </c>
      <c r="E568" s="3" t="s">
        <v>986</v>
      </c>
      <c r="F568" s="3" t="s">
        <v>2882</v>
      </c>
      <c r="G568" s="24">
        <v>1059</v>
      </c>
      <c r="H568" s="25" t="s">
        <v>987</v>
      </c>
      <c r="I568" s="5">
        <v>1</v>
      </c>
      <c r="J568" s="5">
        <v>984.68388429752099</v>
      </c>
      <c r="K568" s="5">
        <f t="shared" si="158"/>
        <v>1191.4675000000004</v>
      </c>
      <c r="L568" s="83">
        <f t="shared" si="152"/>
        <v>1191.4675000000004</v>
      </c>
      <c r="M568" s="79"/>
      <c r="N568" s="79">
        <f t="shared" si="153"/>
        <v>1131.8941250000003</v>
      </c>
      <c r="O568" s="58"/>
      <c r="P568" s="92">
        <f t="shared" si="171"/>
        <v>1131.8941250000003</v>
      </c>
      <c r="Q568" s="7">
        <v>1723.21649119835</v>
      </c>
      <c r="R568" s="75">
        <f t="shared" si="151"/>
        <v>2085.0919543500036</v>
      </c>
      <c r="S568" s="52">
        <f t="shared" si="172"/>
        <v>2085.0919543500036</v>
      </c>
      <c r="T568" s="49">
        <v>2605.1</v>
      </c>
      <c r="U568" s="55">
        <f t="shared" si="173"/>
        <v>1473.2058749999997</v>
      </c>
      <c r="V568" s="20"/>
      <c r="W568" s="20"/>
      <c r="X568" s="20"/>
      <c r="Y568" s="20"/>
    </row>
    <row r="569" spans="1:25" customFormat="1" ht="15.75" customHeight="1" x14ac:dyDescent="0.25">
      <c r="A569" s="3" t="s">
        <v>79</v>
      </c>
      <c r="B569" s="3" t="s">
        <v>80</v>
      </c>
      <c r="C569" s="4">
        <v>44021</v>
      </c>
      <c r="D569" s="3" t="s">
        <v>988</v>
      </c>
      <c r="E569" s="3" t="s">
        <v>989</v>
      </c>
      <c r="F569" s="3" t="s">
        <v>2883</v>
      </c>
      <c r="G569" s="24">
        <v>1060</v>
      </c>
      <c r="H569" s="25" t="s">
        <v>990</v>
      </c>
      <c r="I569" s="5">
        <v>1</v>
      </c>
      <c r="J569" s="5">
        <v>806.82363636363596</v>
      </c>
      <c r="K569" s="5">
        <f t="shared" si="158"/>
        <v>976.25659999999948</v>
      </c>
      <c r="L569" s="83">
        <f t="shared" si="152"/>
        <v>976.25659999999948</v>
      </c>
      <c r="M569" s="79">
        <f t="shared" ref="M569:M570" si="174">+L569*0.85</f>
        <v>829.81810999999959</v>
      </c>
      <c r="N569" s="79">
        <f t="shared" ref="N569:N570" si="175">+M569*0.95</f>
        <v>788.32720449999954</v>
      </c>
      <c r="O569" s="58"/>
      <c r="P569" s="92">
        <f t="shared" si="171"/>
        <v>788.32720449999954</v>
      </c>
      <c r="Q569" s="7">
        <v>1411.57022476364</v>
      </c>
      <c r="R569" s="75">
        <f t="shared" si="151"/>
        <v>1707.9999719640043</v>
      </c>
      <c r="S569" s="52">
        <f t="shared" si="172"/>
        <v>1707.9999719640043</v>
      </c>
      <c r="T569" s="49">
        <v>2228</v>
      </c>
      <c r="U569" s="55">
        <f t="shared" si="173"/>
        <v>1439.6727955000006</v>
      </c>
      <c r="V569" s="20"/>
      <c r="W569" s="20"/>
      <c r="X569" s="20"/>
      <c r="Y569" s="20"/>
    </row>
    <row r="570" spans="1:25" customFormat="1" ht="15.75" customHeight="1" x14ac:dyDescent="0.25">
      <c r="A570" s="3" t="s">
        <v>79</v>
      </c>
      <c r="B570" s="3" t="s">
        <v>80</v>
      </c>
      <c r="C570" s="4">
        <v>44021</v>
      </c>
      <c r="D570" s="3" t="s">
        <v>991</v>
      </c>
      <c r="E570" s="3" t="s">
        <v>992</v>
      </c>
      <c r="F570" s="3" t="s">
        <v>2885</v>
      </c>
      <c r="G570" s="24">
        <v>1062</v>
      </c>
      <c r="H570" s="25" t="s">
        <v>993</v>
      </c>
      <c r="I570" s="5">
        <v>1</v>
      </c>
      <c r="J570" s="5">
        <v>806.82363636363596</v>
      </c>
      <c r="K570" s="5">
        <f t="shared" si="158"/>
        <v>976.25659999999948</v>
      </c>
      <c r="L570" s="83">
        <f t="shared" si="152"/>
        <v>976.25659999999948</v>
      </c>
      <c r="M570" s="79">
        <f t="shared" si="174"/>
        <v>829.81810999999959</v>
      </c>
      <c r="N570" s="79">
        <f t="shared" si="175"/>
        <v>788.32720449999954</v>
      </c>
      <c r="O570" s="58"/>
      <c r="P570" s="92">
        <f t="shared" si="171"/>
        <v>788.32720449999954</v>
      </c>
      <c r="Q570" s="7">
        <v>1411.57022476364</v>
      </c>
      <c r="R570" s="75">
        <f t="shared" si="151"/>
        <v>1707.9999719640043</v>
      </c>
      <c r="S570" s="51">
        <f t="shared" si="172"/>
        <v>1707.9999719640043</v>
      </c>
      <c r="T570" s="48">
        <v>1708</v>
      </c>
      <c r="U570" s="55">
        <f t="shared" si="173"/>
        <v>919.67279550000046</v>
      </c>
      <c r="V570" s="20"/>
      <c r="W570" s="20"/>
      <c r="X570" s="20"/>
      <c r="Y570" s="20"/>
    </row>
    <row r="571" spans="1:25" customFormat="1" ht="15.75" customHeight="1" x14ac:dyDescent="0.25">
      <c r="A571" s="3" t="s">
        <v>994</v>
      </c>
      <c r="B571" s="3" t="s">
        <v>995</v>
      </c>
      <c r="C571" s="4">
        <v>44021</v>
      </c>
      <c r="D571" s="3" t="s">
        <v>996</v>
      </c>
      <c r="E571" s="3" t="s">
        <v>997</v>
      </c>
      <c r="F571" s="3" t="s">
        <v>2863</v>
      </c>
      <c r="G571" s="24">
        <v>1063</v>
      </c>
      <c r="H571" s="25" t="s">
        <v>998</v>
      </c>
      <c r="I571" s="5">
        <v>1</v>
      </c>
      <c r="J571" s="5">
        <v>853.29380165289297</v>
      </c>
      <c r="K571" s="5">
        <f t="shared" si="158"/>
        <v>1032.4855000000005</v>
      </c>
      <c r="L571" s="83">
        <f t="shared" si="152"/>
        <v>1032.4855000000005</v>
      </c>
      <c r="M571" s="79"/>
      <c r="N571" s="79">
        <f t="shared" si="153"/>
        <v>980.86122500000033</v>
      </c>
      <c r="O571" s="58"/>
      <c r="P571" s="92">
        <f t="shared" si="171"/>
        <v>980.86122500000033</v>
      </c>
      <c r="Q571" s="7">
        <v>1492.81190717769</v>
      </c>
      <c r="R571" s="75">
        <f t="shared" si="151"/>
        <v>1806.3024076850049</v>
      </c>
      <c r="S571" s="51">
        <f t="shared" si="172"/>
        <v>1806.3024076850049</v>
      </c>
      <c r="T571" s="48">
        <v>1806.31</v>
      </c>
      <c r="U571" s="55">
        <f t="shared" si="173"/>
        <v>825.44877499999961</v>
      </c>
      <c r="V571" s="20"/>
      <c r="W571" s="20"/>
      <c r="X571" s="20"/>
      <c r="Y571" s="20"/>
    </row>
    <row r="572" spans="1:25" customFormat="1" ht="15.75" customHeight="1" x14ac:dyDescent="0.25">
      <c r="A572" s="3" t="s">
        <v>79</v>
      </c>
      <c r="B572" s="3" t="s">
        <v>80</v>
      </c>
      <c r="C572" s="4">
        <v>44021</v>
      </c>
      <c r="D572" s="3" t="s">
        <v>999</v>
      </c>
      <c r="E572" s="3" t="s">
        <v>1000</v>
      </c>
      <c r="F572" s="3" t="s">
        <v>2886</v>
      </c>
      <c r="G572" s="24">
        <v>1064</v>
      </c>
      <c r="H572" s="25" t="s">
        <v>1001</v>
      </c>
      <c r="I572" s="5">
        <v>1</v>
      </c>
      <c r="J572" s="5">
        <v>806.82363636363596</v>
      </c>
      <c r="K572" s="5">
        <f t="shared" si="158"/>
        <v>976.25659999999948</v>
      </c>
      <c r="L572" s="83">
        <f t="shared" si="152"/>
        <v>976.25659999999948</v>
      </c>
      <c r="M572" s="79">
        <f t="shared" ref="M572:M573" si="176">+L572*0.85</f>
        <v>829.81810999999959</v>
      </c>
      <c r="N572" s="79">
        <f t="shared" ref="N572:N573" si="177">+M572*0.95</f>
        <v>788.32720449999954</v>
      </c>
      <c r="O572" s="58"/>
      <c r="P572" s="92">
        <f t="shared" si="171"/>
        <v>788.32720449999954</v>
      </c>
      <c r="Q572" s="7">
        <v>1411.57022476364</v>
      </c>
      <c r="R572" s="75">
        <f t="shared" si="151"/>
        <v>1707.9999719640043</v>
      </c>
      <c r="S572" s="51">
        <f t="shared" si="172"/>
        <v>1707.9999719640043</v>
      </c>
      <c r="T572" s="48">
        <v>1708</v>
      </c>
      <c r="U572" s="55">
        <f t="shared" si="173"/>
        <v>919.67279550000046</v>
      </c>
      <c r="V572" s="20"/>
      <c r="W572" s="20"/>
      <c r="X572" s="20"/>
      <c r="Y572" s="20"/>
    </row>
    <row r="573" spans="1:25" customFormat="1" ht="15.75" customHeight="1" x14ac:dyDescent="0.25">
      <c r="A573" s="3" t="s">
        <v>593</v>
      </c>
      <c r="B573" s="3" t="s">
        <v>594</v>
      </c>
      <c r="C573" s="4">
        <v>44021</v>
      </c>
      <c r="D573" s="3" t="s">
        <v>1002</v>
      </c>
      <c r="E573" s="3" t="s">
        <v>1003</v>
      </c>
      <c r="F573" s="3" t="s">
        <v>2887</v>
      </c>
      <c r="G573" s="24">
        <v>1065</v>
      </c>
      <c r="H573" s="25" t="s">
        <v>1004</v>
      </c>
      <c r="I573" s="5">
        <v>2</v>
      </c>
      <c r="J573" s="5">
        <v>564.92966942148803</v>
      </c>
      <c r="K573" s="5">
        <f t="shared" si="158"/>
        <v>683.56490000000053</v>
      </c>
      <c r="L573" s="83">
        <f t="shared" si="152"/>
        <v>1367.1298000000011</v>
      </c>
      <c r="M573" s="79">
        <f t="shared" si="176"/>
        <v>1162.0603300000009</v>
      </c>
      <c r="N573" s="79">
        <f t="shared" si="177"/>
        <v>1103.9573135000007</v>
      </c>
      <c r="O573" s="58"/>
      <c r="P573" s="92">
        <f>+SUM(N573:N581)</f>
        <v>2661.8476122500006</v>
      </c>
      <c r="Q573" s="7">
        <v>1976.6776147124001</v>
      </c>
      <c r="R573" s="75">
        <f t="shared" si="151"/>
        <v>2391.7799138020041</v>
      </c>
      <c r="S573" s="51">
        <f>+SUM(R573:R581)</f>
        <v>5182.825972069003</v>
      </c>
      <c r="T573" s="48">
        <v>5182.82</v>
      </c>
      <c r="U573" s="55">
        <f t="shared" si="173"/>
        <v>2520.9723877499991</v>
      </c>
      <c r="V573" s="20"/>
      <c r="W573" s="20"/>
      <c r="X573" s="20"/>
      <c r="Y573" s="20"/>
    </row>
    <row r="574" spans="1:25" customFormat="1" ht="15.75" customHeight="1" x14ac:dyDescent="0.25">
      <c r="A574" s="3" t="s">
        <v>239</v>
      </c>
      <c r="B574" s="3" t="s">
        <v>240</v>
      </c>
      <c r="C574" s="4">
        <v>44021</v>
      </c>
      <c r="D574" s="3" t="s">
        <v>1002</v>
      </c>
      <c r="E574" s="3" t="s">
        <v>1003</v>
      </c>
      <c r="F574" s="3" t="s">
        <v>2887</v>
      </c>
      <c r="G574" s="24"/>
      <c r="H574" s="25" t="s">
        <v>1004</v>
      </c>
      <c r="I574" s="5">
        <v>1</v>
      </c>
      <c r="J574" s="5">
        <v>111.74057851239699</v>
      </c>
      <c r="K574" s="5">
        <f t="shared" si="158"/>
        <v>135.20610000000036</v>
      </c>
      <c r="L574" s="83">
        <f t="shared" si="152"/>
        <v>135.20610000000036</v>
      </c>
      <c r="M574" s="79"/>
      <c r="N574" s="79">
        <f t="shared" si="153"/>
        <v>128.44579500000034</v>
      </c>
      <c r="O574" s="58"/>
      <c r="P574" s="92"/>
      <c r="Q574" s="7">
        <v>169.77975239752101</v>
      </c>
      <c r="R574" s="75">
        <f t="shared" si="151"/>
        <v>205.4335004010004</v>
      </c>
      <c r="S574" s="51"/>
      <c r="T574" s="48"/>
      <c r="U574" s="55"/>
      <c r="V574" s="20"/>
      <c r="W574" s="20"/>
      <c r="X574" s="20"/>
      <c r="Y574" s="20"/>
    </row>
    <row r="575" spans="1:25" customFormat="1" ht="15.75" customHeight="1" x14ac:dyDescent="0.25">
      <c r="A575" s="3" t="s">
        <v>246</v>
      </c>
      <c r="B575" s="3" t="s">
        <v>247</v>
      </c>
      <c r="C575" s="4">
        <v>44021</v>
      </c>
      <c r="D575" s="3" t="s">
        <v>1002</v>
      </c>
      <c r="E575" s="3" t="s">
        <v>1003</v>
      </c>
      <c r="F575" s="3" t="s">
        <v>2887</v>
      </c>
      <c r="G575" s="24"/>
      <c r="H575" s="25" t="s">
        <v>1004</v>
      </c>
      <c r="I575" s="5">
        <v>1</v>
      </c>
      <c r="J575" s="5">
        <v>111.74057851239699</v>
      </c>
      <c r="K575" s="5">
        <f t="shared" si="158"/>
        <v>135.20610000000036</v>
      </c>
      <c r="L575" s="83">
        <f t="shared" si="152"/>
        <v>135.20610000000036</v>
      </c>
      <c r="M575" s="79"/>
      <c r="N575" s="79">
        <f t="shared" si="153"/>
        <v>128.44579500000034</v>
      </c>
      <c r="O575" s="58"/>
      <c r="P575" s="92"/>
      <c r="Q575" s="7">
        <v>169.77975239752101</v>
      </c>
      <c r="R575" s="75">
        <f t="shared" si="151"/>
        <v>205.4335004010004</v>
      </c>
      <c r="S575" s="51"/>
      <c r="T575" s="48"/>
      <c r="U575" s="55"/>
      <c r="V575" s="20"/>
      <c r="W575" s="20"/>
      <c r="X575" s="20"/>
      <c r="Y575" s="20"/>
    </row>
    <row r="576" spans="1:25" customFormat="1" ht="15.75" customHeight="1" x14ac:dyDescent="0.25">
      <c r="A576" s="3" t="s">
        <v>248</v>
      </c>
      <c r="B576" s="3" t="s">
        <v>249</v>
      </c>
      <c r="C576" s="4">
        <v>44021</v>
      </c>
      <c r="D576" s="3" t="s">
        <v>1002</v>
      </c>
      <c r="E576" s="3" t="s">
        <v>1003</v>
      </c>
      <c r="F576" s="3" t="s">
        <v>2887</v>
      </c>
      <c r="G576" s="24"/>
      <c r="H576" s="25" t="s">
        <v>1004</v>
      </c>
      <c r="I576" s="5">
        <v>1</v>
      </c>
      <c r="J576" s="5">
        <v>111.74057851239699</v>
      </c>
      <c r="K576" s="5">
        <f t="shared" si="158"/>
        <v>135.20610000000036</v>
      </c>
      <c r="L576" s="83">
        <f t="shared" si="152"/>
        <v>135.20610000000036</v>
      </c>
      <c r="M576" s="79"/>
      <c r="N576" s="79">
        <f t="shared" si="153"/>
        <v>128.44579500000034</v>
      </c>
      <c r="O576" s="58"/>
      <c r="P576" s="92"/>
      <c r="Q576" s="7">
        <v>169.77975239752101</v>
      </c>
      <c r="R576" s="75">
        <f t="shared" si="151"/>
        <v>205.4335004010004</v>
      </c>
      <c r="S576" s="51"/>
      <c r="T576" s="48"/>
      <c r="U576" s="55"/>
      <c r="V576" s="20"/>
      <c r="W576" s="20"/>
      <c r="X576" s="20"/>
      <c r="Y576" s="20"/>
    </row>
    <row r="577" spans="1:25" customFormat="1" ht="15.75" customHeight="1" x14ac:dyDescent="0.25">
      <c r="A577" s="3" t="s">
        <v>298</v>
      </c>
      <c r="B577" s="3" t="s">
        <v>299</v>
      </c>
      <c r="C577" s="4">
        <v>44021</v>
      </c>
      <c r="D577" s="3" t="s">
        <v>1002</v>
      </c>
      <c r="E577" s="3" t="s">
        <v>1003</v>
      </c>
      <c r="F577" s="3" t="s">
        <v>2887</v>
      </c>
      <c r="G577" s="24"/>
      <c r="H577" s="25" t="s">
        <v>1004</v>
      </c>
      <c r="I577" s="5">
        <v>1</v>
      </c>
      <c r="J577" s="5">
        <v>306.28190082644602</v>
      </c>
      <c r="K577" s="5">
        <f t="shared" si="158"/>
        <v>370.60109999999969</v>
      </c>
      <c r="L577" s="83">
        <f t="shared" ref="L577:L643" si="178">+K577*I577</f>
        <v>370.60109999999969</v>
      </c>
      <c r="M577" s="79"/>
      <c r="N577" s="79">
        <f t="shared" ref="N577:N643" si="179">+L577*0.95</f>
        <v>352.07104499999969</v>
      </c>
      <c r="O577" s="58"/>
      <c r="P577" s="92"/>
      <c r="Q577" s="7">
        <v>480.36640761818097</v>
      </c>
      <c r="R577" s="75">
        <f t="shared" si="151"/>
        <v>581.24335321799902</v>
      </c>
      <c r="S577" s="51"/>
      <c r="T577" s="48"/>
      <c r="U577" s="55"/>
      <c r="V577" s="20"/>
      <c r="W577" s="20"/>
      <c r="X577" s="20"/>
      <c r="Y577" s="20"/>
    </row>
    <row r="578" spans="1:25" customFormat="1" ht="15.75" customHeight="1" x14ac:dyDescent="0.25">
      <c r="A578" s="3" t="s">
        <v>27</v>
      </c>
      <c r="B578" s="3" t="s">
        <v>28</v>
      </c>
      <c r="C578" s="4">
        <v>44021</v>
      </c>
      <c r="D578" s="3" t="s">
        <v>1002</v>
      </c>
      <c r="E578" s="3" t="s">
        <v>1003</v>
      </c>
      <c r="F578" s="3" t="s">
        <v>2887</v>
      </c>
      <c r="G578" s="24"/>
      <c r="H578" s="25" t="s">
        <v>1004</v>
      </c>
      <c r="I578" s="5">
        <v>1</v>
      </c>
      <c r="J578" s="5">
        <v>342.30173553718998</v>
      </c>
      <c r="K578" s="5">
        <f t="shared" si="158"/>
        <v>414.18509999999986</v>
      </c>
      <c r="L578" s="83">
        <f t="shared" si="178"/>
        <v>414.18509999999986</v>
      </c>
      <c r="M578" s="79">
        <f>+L578*0.85</f>
        <v>352.05733499999985</v>
      </c>
      <c r="N578" s="79">
        <f>+M578*0.95</f>
        <v>334.45446824999982</v>
      </c>
      <c r="O578" s="58"/>
      <c r="P578" s="92"/>
      <c r="Q578" s="7">
        <v>536.85919598181795</v>
      </c>
      <c r="R578" s="75">
        <f t="shared" ref="R578:R641" si="180">+Q578*1.21</f>
        <v>649.59962713799973</v>
      </c>
      <c r="S578" s="51"/>
      <c r="T578" s="48"/>
      <c r="U578" s="55"/>
      <c r="V578" s="20"/>
      <c r="W578" s="20"/>
      <c r="X578" s="20"/>
      <c r="Y578" s="20"/>
    </row>
    <row r="579" spans="1:25" customFormat="1" ht="15.75" customHeight="1" x14ac:dyDescent="0.25">
      <c r="A579" s="3" t="s">
        <v>126</v>
      </c>
      <c r="B579" s="3" t="s">
        <v>127</v>
      </c>
      <c r="C579" s="4">
        <v>44021</v>
      </c>
      <c r="D579" s="3" t="s">
        <v>1002</v>
      </c>
      <c r="E579" s="3" t="s">
        <v>1003</v>
      </c>
      <c r="F579" s="3" t="s">
        <v>2887</v>
      </c>
      <c r="G579" s="24"/>
      <c r="H579" s="25" t="s">
        <v>1004</v>
      </c>
      <c r="I579" s="5">
        <v>1</v>
      </c>
      <c r="J579" s="5">
        <v>63.696694214875997</v>
      </c>
      <c r="K579" s="5">
        <f t="shared" si="158"/>
        <v>77.072999999999951</v>
      </c>
      <c r="L579" s="83">
        <f t="shared" si="178"/>
        <v>77.072999999999951</v>
      </c>
      <c r="M579" s="79"/>
      <c r="N579" s="79">
        <f t="shared" si="179"/>
        <v>73.219349999999949</v>
      </c>
      <c r="O579" s="58"/>
      <c r="P579" s="92"/>
      <c r="Q579" s="7">
        <v>111.442462264463</v>
      </c>
      <c r="R579" s="75">
        <f t="shared" si="180"/>
        <v>134.84537934000022</v>
      </c>
      <c r="S579" s="51"/>
      <c r="T579" s="48"/>
      <c r="U579" s="55"/>
      <c r="V579" s="20"/>
      <c r="W579" s="20"/>
      <c r="X579" s="20"/>
      <c r="Y579" s="20"/>
    </row>
    <row r="580" spans="1:25" customFormat="1" ht="15.75" customHeight="1" x14ac:dyDescent="0.25">
      <c r="A580" s="3" t="s">
        <v>149</v>
      </c>
      <c r="B580" s="3" t="s">
        <v>150</v>
      </c>
      <c r="C580" s="4">
        <v>44021</v>
      </c>
      <c r="D580" s="3" t="s">
        <v>1002</v>
      </c>
      <c r="E580" s="3" t="s">
        <v>1003</v>
      </c>
      <c r="F580" s="3" t="s">
        <v>2887</v>
      </c>
      <c r="G580" s="24"/>
      <c r="H580" s="25" t="s">
        <v>1004</v>
      </c>
      <c r="I580" s="5">
        <v>2</v>
      </c>
      <c r="J580" s="5">
        <v>176.041818181818</v>
      </c>
      <c r="K580" s="5">
        <f t="shared" si="158"/>
        <v>213.01059999999978</v>
      </c>
      <c r="L580" s="83">
        <f t="shared" si="178"/>
        <v>426.02119999999957</v>
      </c>
      <c r="M580" s="79">
        <f t="shared" ref="M580:M584" si="181">+L580*0.85</f>
        <v>362.1180199999996</v>
      </c>
      <c r="N580" s="79">
        <f t="shared" ref="N580:N584" si="182">+M580*0.95</f>
        <v>344.01211899999959</v>
      </c>
      <c r="O580" s="58"/>
      <c r="P580" s="92"/>
      <c r="Q580" s="7">
        <v>552.20093359999896</v>
      </c>
      <c r="R580" s="75">
        <f t="shared" si="180"/>
        <v>668.16312965599877</v>
      </c>
      <c r="S580" s="51"/>
      <c r="T580" s="48"/>
      <c r="U580" s="55"/>
      <c r="V580" s="20"/>
      <c r="W580" s="20"/>
      <c r="X580" s="20"/>
      <c r="Y580" s="20"/>
    </row>
    <row r="581" spans="1:25" customFormat="1" ht="15.75" customHeight="1" x14ac:dyDescent="0.25">
      <c r="A581" s="3" t="s">
        <v>878</v>
      </c>
      <c r="B581" s="3" t="s">
        <v>879</v>
      </c>
      <c r="C581" s="4">
        <v>44021</v>
      </c>
      <c r="D581" s="3" t="s">
        <v>1002</v>
      </c>
      <c r="E581" s="3" t="s">
        <v>1003</v>
      </c>
      <c r="F581" s="3" t="s">
        <v>2887</v>
      </c>
      <c r="G581" s="24"/>
      <c r="H581" s="25" t="s">
        <v>1004</v>
      </c>
      <c r="I581" s="5">
        <v>1</v>
      </c>
      <c r="J581" s="5">
        <v>70.410082644628105</v>
      </c>
      <c r="K581" s="5">
        <f t="shared" si="158"/>
        <v>85.196200000000005</v>
      </c>
      <c r="L581" s="83">
        <f t="shared" si="178"/>
        <v>85.196200000000005</v>
      </c>
      <c r="M581" s="79">
        <f t="shared" si="181"/>
        <v>72.41677</v>
      </c>
      <c r="N581" s="79">
        <f t="shared" si="182"/>
        <v>68.795931499999995</v>
      </c>
      <c r="O581" s="58"/>
      <c r="P581" s="92"/>
      <c r="Q581" s="7">
        <v>116.44137827438</v>
      </c>
      <c r="R581" s="75">
        <f t="shared" si="180"/>
        <v>140.89406771199978</v>
      </c>
      <c r="S581" s="51"/>
      <c r="T581" s="48"/>
      <c r="U581" s="55"/>
      <c r="V581" s="20"/>
      <c r="W581" s="20"/>
      <c r="X581" s="20"/>
      <c r="Y581" s="20"/>
    </row>
    <row r="582" spans="1:25" customFormat="1" ht="15.75" customHeight="1" x14ac:dyDescent="0.25">
      <c r="A582" s="3" t="s">
        <v>432</v>
      </c>
      <c r="B582" s="3" t="s">
        <v>433</v>
      </c>
      <c r="C582" s="4">
        <v>44021</v>
      </c>
      <c r="D582" s="3" t="s">
        <v>1005</v>
      </c>
      <c r="E582" s="3" t="s">
        <v>1006</v>
      </c>
      <c r="F582" s="3" t="s">
        <v>2888</v>
      </c>
      <c r="G582" s="24">
        <v>1066</v>
      </c>
      <c r="H582" s="25" t="s">
        <v>1007</v>
      </c>
      <c r="I582" s="5">
        <v>1</v>
      </c>
      <c r="J582" s="5">
        <v>660.18702479338799</v>
      </c>
      <c r="K582" s="5">
        <f t="shared" si="158"/>
        <v>798.82629999999949</v>
      </c>
      <c r="L582" s="83">
        <f t="shared" si="178"/>
        <v>798.82629999999949</v>
      </c>
      <c r="M582" s="79">
        <f t="shared" si="181"/>
        <v>679.00235499999951</v>
      </c>
      <c r="N582" s="79">
        <f t="shared" si="182"/>
        <v>645.05223724999951</v>
      </c>
      <c r="O582" s="58"/>
      <c r="P582" s="92">
        <f>+N582</f>
        <v>645.05223724999951</v>
      </c>
      <c r="Q582" s="7">
        <v>1268.3711176438001</v>
      </c>
      <c r="R582" s="75">
        <f t="shared" si="180"/>
        <v>1534.729052348998</v>
      </c>
      <c r="S582" s="51">
        <f>+R582</f>
        <v>1534.729052348998</v>
      </c>
      <c r="T582" s="48">
        <v>1534.74</v>
      </c>
      <c r="U582" s="55">
        <f>+T582-P582</f>
        <v>889.6877627500005</v>
      </c>
      <c r="V582" s="20"/>
      <c r="W582" s="20"/>
      <c r="X582" s="20"/>
      <c r="Y582" s="20"/>
    </row>
    <row r="583" spans="1:25" customFormat="1" ht="15.75" customHeight="1" x14ac:dyDescent="0.25">
      <c r="A583" s="3" t="s">
        <v>79</v>
      </c>
      <c r="B583" s="3" t="s">
        <v>80</v>
      </c>
      <c r="C583" s="4">
        <v>44021</v>
      </c>
      <c r="D583" s="3" t="s">
        <v>1008</v>
      </c>
      <c r="E583" s="3" t="s">
        <v>1009</v>
      </c>
      <c r="F583" s="3" t="s">
        <v>2889</v>
      </c>
      <c r="G583" s="24">
        <v>1067</v>
      </c>
      <c r="H583" s="25" t="s">
        <v>1010</v>
      </c>
      <c r="I583" s="5">
        <v>1</v>
      </c>
      <c r="J583" s="5">
        <v>806.82363636363596</v>
      </c>
      <c r="K583" s="5">
        <f t="shared" si="158"/>
        <v>976.25659999999948</v>
      </c>
      <c r="L583" s="83">
        <f t="shared" si="178"/>
        <v>976.25659999999948</v>
      </c>
      <c r="M583" s="79">
        <f t="shared" si="181"/>
        <v>829.81810999999959</v>
      </c>
      <c r="N583" s="79">
        <f t="shared" si="182"/>
        <v>788.32720449999954</v>
      </c>
      <c r="O583" s="58"/>
      <c r="P583" s="92">
        <f>+N583</f>
        <v>788.32720449999954</v>
      </c>
      <c r="Q583" s="7">
        <v>1411.57022476364</v>
      </c>
      <c r="R583" s="75">
        <f t="shared" si="180"/>
        <v>1707.9999719640043</v>
      </c>
      <c r="S583" s="51">
        <f>+R583</f>
        <v>1707.9999719640043</v>
      </c>
      <c r="T583" s="48">
        <v>1708</v>
      </c>
      <c r="U583" s="55">
        <f>+T583-P583</f>
        <v>919.67279550000046</v>
      </c>
      <c r="V583" s="20"/>
      <c r="W583" s="20"/>
      <c r="X583" s="20"/>
      <c r="Y583" s="20"/>
    </row>
    <row r="584" spans="1:25" customFormat="1" ht="15.75" customHeight="1" x14ac:dyDescent="0.25">
      <c r="A584" s="3" t="s">
        <v>79</v>
      </c>
      <c r="B584" s="3" t="s">
        <v>80</v>
      </c>
      <c r="C584" s="4">
        <v>44021</v>
      </c>
      <c r="D584" s="3" t="s">
        <v>1011</v>
      </c>
      <c r="E584" s="3" t="s">
        <v>1012</v>
      </c>
      <c r="F584" s="3" t="s">
        <v>2891</v>
      </c>
      <c r="G584" s="24">
        <v>1071</v>
      </c>
      <c r="H584" s="25" t="s">
        <v>1013</v>
      </c>
      <c r="I584" s="5">
        <v>1</v>
      </c>
      <c r="J584" s="5">
        <v>806.82363636363596</v>
      </c>
      <c r="K584" s="5">
        <f t="shared" si="158"/>
        <v>976.25659999999948</v>
      </c>
      <c r="L584" s="83">
        <f t="shared" si="178"/>
        <v>976.25659999999948</v>
      </c>
      <c r="M584" s="79">
        <f t="shared" si="181"/>
        <v>829.81810999999959</v>
      </c>
      <c r="N584" s="79">
        <f t="shared" si="182"/>
        <v>788.32720449999954</v>
      </c>
      <c r="O584" s="58"/>
      <c r="P584" s="92">
        <f>+N584+N585+N586+N587</f>
        <v>1305.5434042499992</v>
      </c>
      <c r="Q584" s="7">
        <v>1411.57022476364</v>
      </c>
      <c r="R584" s="75">
        <f t="shared" si="180"/>
        <v>1707.9999719640043</v>
      </c>
      <c r="S584" s="51">
        <f>+R584+R585+R586+R587</f>
        <v>2805.4207135510046</v>
      </c>
      <c r="T584" s="48">
        <v>2805.43</v>
      </c>
      <c r="U584" s="55">
        <f>+T584-P584</f>
        <v>1499.8865957500007</v>
      </c>
      <c r="V584" s="20"/>
      <c r="W584" s="20"/>
      <c r="X584" s="20"/>
      <c r="Y584" s="20"/>
    </row>
    <row r="585" spans="1:25" customFormat="1" ht="15.75" customHeight="1" x14ac:dyDescent="0.25">
      <c r="A585" s="3" t="s">
        <v>126</v>
      </c>
      <c r="B585" s="3" t="s">
        <v>127</v>
      </c>
      <c r="C585" s="4">
        <v>44021</v>
      </c>
      <c r="D585" s="3" t="s">
        <v>1011</v>
      </c>
      <c r="E585" s="3" t="s">
        <v>1012</v>
      </c>
      <c r="F585" s="3" t="s">
        <v>2891</v>
      </c>
      <c r="G585" s="24"/>
      <c r="H585" s="25" t="s">
        <v>1013</v>
      </c>
      <c r="I585" s="5">
        <v>1</v>
      </c>
      <c r="J585" s="5">
        <v>63.696694214875997</v>
      </c>
      <c r="K585" s="5">
        <f t="shared" si="158"/>
        <v>77.072999999999951</v>
      </c>
      <c r="L585" s="83">
        <f t="shared" si="178"/>
        <v>77.072999999999951</v>
      </c>
      <c r="M585" s="79"/>
      <c r="N585" s="79">
        <f t="shared" si="179"/>
        <v>73.219349999999949</v>
      </c>
      <c r="O585" s="58"/>
      <c r="P585" s="92"/>
      <c r="Q585" s="7">
        <v>111.442462264463</v>
      </c>
      <c r="R585" s="75">
        <f t="shared" si="180"/>
        <v>134.84537934000022</v>
      </c>
      <c r="S585" s="51"/>
      <c r="T585" s="48"/>
      <c r="U585" s="55"/>
      <c r="V585" s="20"/>
      <c r="W585" s="20"/>
      <c r="X585" s="20"/>
      <c r="Y585" s="20"/>
    </row>
    <row r="586" spans="1:25" customFormat="1" ht="15.75" customHeight="1" x14ac:dyDescent="0.25">
      <c r="A586" s="3" t="s">
        <v>1014</v>
      </c>
      <c r="B586" s="3" t="s">
        <v>1015</v>
      </c>
      <c r="C586" s="4">
        <v>44021</v>
      </c>
      <c r="D586" s="3" t="s">
        <v>1011</v>
      </c>
      <c r="E586" s="3" t="s">
        <v>1012</v>
      </c>
      <c r="F586" s="3" t="s">
        <v>2891</v>
      </c>
      <c r="G586" s="24"/>
      <c r="H586" s="25" t="s">
        <v>1013</v>
      </c>
      <c r="I586" s="5">
        <v>1</v>
      </c>
      <c r="J586" s="5">
        <v>195.84768595041299</v>
      </c>
      <c r="K586" s="5">
        <f t="shared" si="158"/>
        <v>236.9756999999997</v>
      </c>
      <c r="L586" s="83">
        <f t="shared" si="178"/>
        <v>236.9756999999997</v>
      </c>
      <c r="M586" s="79">
        <f t="shared" ref="M586:M589" si="183">+L586*0.85</f>
        <v>201.42934499999976</v>
      </c>
      <c r="N586" s="79">
        <f t="shared" ref="N586:N589" si="184">+M586*0.95</f>
        <v>191.35787774999977</v>
      </c>
      <c r="O586" s="58"/>
      <c r="P586" s="92"/>
      <c r="Q586" s="7">
        <v>342.62965113966902</v>
      </c>
      <c r="R586" s="75">
        <f t="shared" si="180"/>
        <v>414.58187787899948</v>
      </c>
      <c r="S586" s="51"/>
      <c r="T586" s="48"/>
      <c r="U586" s="55"/>
      <c r="V586" s="20"/>
      <c r="W586" s="20"/>
      <c r="X586" s="20"/>
      <c r="Y586" s="20"/>
    </row>
    <row r="587" spans="1:25" customFormat="1" ht="15.75" customHeight="1" x14ac:dyDescent="0.25">
      <c r="A587" s="3" t="s">
        <v>902</v>
      </c>
      <c r="B587" s="3" t="s">
        <v>903</v>
      </c>
      <c r="C587" s="4">
        <v>44021</v>
      </c>
      <c r="D587" s="3" t="s">
        <v>1011</v>
      </c>
      <c r="E587" s="3" t="s">
        <v>1012</v>
      </c>
      <c r="F587" s="3" t="s">
        <v>2891</v>
      </c>
      <c r="G587" s="24"/>
      <c r="H587" s="25" t="s">
        <v>1013</v>
      </c>
      <c r="I587" s="5">
        <v>1</v>
      </c>
      <c r="J587" s="5">
        <v>258.56661157024803</v>
      </c>
      <c r="K587" s="5">
        <f t="shared" si="158"/>
        <v>312.86560000000009</v>
      </c>
      <c r="L587" s="83">
        <f t="shared" si="178"/>
        <v>312.86560000000009</v>
      </c>
      <c r="M587" s="79">
        <f t="shared" si="183"/>
        <v>265.93576000000007</v>
      </c>
      <c r="N587" s="79">
        <f t="shared" si="184"/>
        <v>252.63897200000005</v>
      </c>
      <c r="O587" s="58"/>
      <c r="P587" s="92"/>
      <c r="Q587" s="7">
        <v>452.88717716363698</v>
      </c>
      <c r="R587" s="75">
        <f t="shared" si="180"/>
        <v>547.99348436800074</v>
      </c>
      <c r="S587" s="51"/>
      <c r="T587" s="48"/>
      <c r="U587" s="55"/>
      <c r="V587" s="20"/>
      <c r="W587" s="20"/>
      <c r="X587" s="20"/>
      <c r="Y587" s="20"/>
    </row>
    <row r="588" spans="1:25" customFormat="1" ht="15.75" customHeight="1" x14ac:dyDescent="0.25">
      <c r="A588" s="3" t="s">
        <v>789</v>
      </c>
      <c r="B588" s="3" t="s">
        <v>790</v>
      </c>
      <c r="C588" s="4">
        <v>44021</v>
      </c>
      <c r="D588" s="3" t="s">
        <v>1016</v>
      </c>
      <c r="E588" s="3" t="s">
        <v>1017</v>
      </c>
      <c r="F588" s="3" t="s">
        <v>2892</v>
      </c>
      <c r="G588" s="24">
        <v>1072</v>
      </c>
      <c r="H588" s="25" t="s">
        <v>1018</v>
      </c>
      <c r="I588" s="5">
        <v>1</v>
      </c>
      <c r="J588" s="5">
        <v>659.09768595041305</v>
      </c>
      <c r="K588" s="5">
        <f t="shared" si="158"/>
        <v>797.50819999999976</v>
      </c>
      <c r="L588" s="83">
        <f t="shared" si="178"/>
        <v>797.50819999999976</v>
      </c>
      <c r="M588" s="79">
        <f t="shared" si="183"/>
        <v>677.8819699999998</v>
      </c>
      <c r="N588" s="79">
        <f t="shared" si="184"/>
        <v>643.98787149999976</v>
      </c>
      <c r="O588" s="58"/>
      <c r="P588" s="92">
        <f>+N588+N589+N590+N591+N592+N593+N594</f>
        <v>3135.4850652500004</v>
      </c>
      <c r="Q588" s="7">
        <v>1153.1968572000001</v>
      </c>
      <c r="R588" s="75">
        <f t="shared" si="180"/>
        <v>1395.368197212</v>
      </c>
      <c r="S588" s="51">
        <f>+R588+R589+R590+R591+R592+R593+R594</f>
        <v>6574.5517970800083</v>
      </c>
      <c r="T588" s="48">
        <v>6574.58</v>
      </c>
      <c r="U588" s="55">
        <f>+T588-P588</f>
        <v>3439.0949347499995</v>
      </c>
      <c r="V588" s="20"/>
      <c r="W588" s="20"/>
      <c r="X588" s="20"/>
      <c r="Y588" s="20"/>
    </row>
    <row r="589" spans="1:25" customFormat="1" ht="15.75" customHeight="1" x14ac:dyDescent="0.25">
      <c r="A589" s="3" t="s">
        <v>332</v>
      </c>
      <c r="B589" s="3" t="s">
        <v>333</v>
      </c>
      <c r="C589" s="4">
        <v>44021</v>
      </c>
      <c r="D589" s="3" t="s">
        <v>1016</v>
      </c>
      <c r="E589" s="3" t="s">
        <v>1017</v>
      </c>
      <c r="F589" s="3" t="s">
        <v>2892</v>
      </c>
      <c r="G589" s="24"/>
      <c r="H589" s="25" t="s">
        <v>1018</v>
      </c>
      <c r="I589" s="5">
        <v>1</v>
      </c>
      <c r="J589" s="5">
        <v>629.37776859504095</v>
      </c>
      <c r="K589" s="5">
        <f t="shared" si="158"/>
        <v>761.54709999999955</v>
      </c>
      <c r="L589" s="83">
        <f t="shared" si="178"/>
        <v>761.54709999999955</v>
      </c>
      <c r="M589" s="79">
        <f t="shared" si="183"/>
        <v>647.31503499999963</v>
      </c>
      <c r="N589" s="79">
        <f t="shared" si="184"/>
        <v>614.94928324999967</v>
      </c>
      <c r="O589" s="58"/>
      <c r="P589" s="92"/>
      <c r="Q589" s="7">
        <v>1101.18451904463</v>
      </c>
      <c r="R589" s="75">
        <f t="shared" si="180"/>
        <v>1332.4332680440023</v>
      </c>
      <c r="S589" s="51"/>
      <c r="T589" s="48"/>
      <c r="U589" s="55"/>
      <c r="V589" s="20"/>
      <c r="W589" s="20"/>
      <c r="X589" s="20"/>
      <c r="Y589" s="20"/>
    </row>
    <row r="590" spans="1:25" customFormat="1" ht="15.75" customHeight="1" x14ac:dyDescent="0.25">
      <c r="A590" s="3" t="s">
        <v>71</v>
      </c>
      <c r="B590" s="3" t="s">
        <v>72</v>
      </c>
      <c r="C590" s="4">
        <v>44021</v>
      </c>
      <c r="D590" s="3" t="s">
        <v>1016</v>
      </c>
      <c r="E590" s="3" t="s">
        <v>1017</v>
      </c>
      <c r="F590" s="3" t="s">
        <v>2892</v>
      </c>
      <c r="G590" s="24"/>
      <c r="H590" s="25" t="s">
        <v>1018</v>
      </c>
      <c r="I590" s="5">
        <v>1</v>
      </c>
      <c r="J590" s="5">
        <v>173.617107438017</v>
      </c>
      <c r="K590" s="5">
        <f t="shared" si="158"/>
        <v>210.07670000000056</v>
      </c>
      <c r="L590" s="83">
        <f t="shared" si="178"/>
        <v>210.07670000000056</v>
      </c>
      <c r="M590" s="79"/>
      <c r="N590" s="79">
        <f t="shared" si="179"/>
        <v>199.57286500000052</v>
      </c>
      <c r="O590" s="58"/>
      <c r="P590" s="92"/>
      <c r="Q590" s="7">
        <v>334.08619132975298</v>
      </c>
      <c r="R590" s="75">
        <f t="shared" si="180"/>
        <v>404.24429150900107</v>
      </c>
      <c r="S590" s="51"/>
      <c r="T590" s="48"/>
      <c r="U590" s="55"/>
      <c r="V590" s="20"/>
      <c r="W590" s="20"/>
      <c r="X590" s="20"/>
      <c r="Y590" s="20"/>
    </row>
    <row r="591" spans="1:25" customFormat="1" ht="15.75" customHeight="1" x14ac:dyDescent="0.25">
      <c r="A591" s="3" t="s">
        <v>674</v>
      </c>
      <c r="B591" s="3" t="s">
        <v>675</v>
      </c>
      <c r="C591" s="4">
        <v>44021</v>
      </c>
      <c r="D591" s="3" t="s">
        <v>1016</v>
      </c>
      <c r="E591" s="3" t="s">
        <v>1017</v>
      </c>
      <c r="F591" s="3" t="s">
        <v>2892</v>
      </c>
      <c r="G591" s="24"/>
      <c r="H591" s="25" t="s">
        <v>1018</v>
      </c>
      <c r="I591" s="5">
        <v>1</v>
      </c>
      <c r="J591" s="5">
        <v>403.70272727272697</v>
      </c>
      <c r="K591" s="5">
        <f t="shared" ref="K591:K657" si="185">+J591*1.21</f>
        <v>488.4802999999996</v>
      </c>
      <c r="L591" s="83">
        <f t="shared" si="178"/>
        <v>488.4802999999996</v>
      </c>
      <c r="M591" s="79"/>
      <c r="N591" s="79">
        <f t="shared" si="179"/>
        <v>464.0562849999996</v>
      </c>
      <c r="O591" s="58"/>
      <c r="P591" s="92"/>
      <c r="Q591" s="7">
        <v>706.26581028181795</v>
      </c>
      <c r="R591" s="75">
        <f t="shared" si="180"/>
        <v>854.58163044099967</v>
      </c>
      <c r="S591" s="51"/>
      <c r="T591" s="48"/>
      <c r="U591" s="55"/>
      <c r="V591" s="20"/>
      <c r="W591" s="20"/>
      <c r="X591" s="20"/>
      <c r="Y591" s="20"/>
    </row>
    <row r="592" spans="1:25" customFormat="1" ht="15.75" customHeight="1" x14ac:dyDescent="0.25">
      <c r="A592" s="3" t="s">
        <v>275</v>
      </c>
      <c r="B592" s="3" t="s">
        <v>276</v>
      </c>
      <c r="C592" s="4">
        <v>44021</v>
      </c>
      <c r="D592" s="3" t="s">
        <v>1016</v>
      </c>
      <c r="E592" s="3" t="s">
        <v>1017</v>
      </c>
      <c r="F592" s="3" t="s">
        <v>2892</v>
      </c>
      <c r="G592" s="24"/>
      <c r="H592" s="25" t="s">
        <v>1018</v>
      </c>
      <c r="I592" s="5">
        <v>2</v>
      </c>
      <c r="J592" s="5">
        <v>127.319173553719</v>
      </c>
      <c r="K592" s="5">
        <f t="shared" si="185"/>
        <v>154.05619999999999</v>
      </c>
      <c r="L592" s="83">
        <f t="shared" si="178"/>
        <v>308.11239999999998</v>
      </c>
      <c r="M592" s="79"/>
      <c r="N592" s="79">
        <f t="shared" si="179"/>
        <v>292.70677999999998</v>
      </c>
      <c r="O592" s="58"/>
      <c r="P592" s="92"/>
      <c r="Q592" s="7">
        <v>490.02094240661199</v>
      </c>
      <c r="R592" s="75">
        <f t="shared" si="180"/>
        <v>592.92534031200046</v>
      </c>
      <c r="S592" s="51"/>
      <c r="T592" s="48"/>
      <c r="U592" s="55"/>
      <c r="V592" s="20"/>
      <c r="W592" s="20"/>
      <c r="X592" s="20"/>
      <c r="Y592" s="20"/>
    </row>
    <row r="593" spans="1:25" customFormat="1" ht="15.75" customHeight="1" x14ac:dyDescent="0.25">
      <c r="A593" s="3" t="s">
        <v>701</v>
      </c>
      <c r="B593" s="3" t="s">
        <v>702</v>
      </c>
      <c r="C593" s="4">
        <v>44021</v>
      </c>
      <c r="D593" s="3" t="s">
        <v>1016</v>
      </c>
      <c r="E593" s="3" t="s">
        <v>1017</v>
      </c>
      <c r="F593" s="3" t="s">
        <v>2892</v>
      </c>
      <c r="G593" s="24"/>
      <c r="H593" s="25" t="s">
        <v>1018</v>
      </c>
      <c r="I593" s="5">
        <v>1</v>
      </c>
      <c r="J593" s="5">
        <v>291.57652892561998</v>
      </c>
      <c r="K593" s="5">
        <f t="shared" si="185"/>
        <v>352.80760000000015</v>
      </c>
      <c r="L593" s="83">
        <f t="shared" si="178"/>
        <v>352.80760000000015</v>
      </c>
      <c r="M593" s="79">
        <f t="shared" ref="M593:M596" si="186">+L593*0.85</f>
        <v>299.88646000000011</v>
      </c>
      <c r="N593" s="79">
        <f t="shared" ref="N593:N596" si="187">+M593*0.95</f>
        <v>284.8921370000001</v>
      </c>
      <c r="O593" s="58"/>
      <c r="P593" s="92"/>
      <c r="Q593" s="7">
        <v>510.74002689256201</v>
      </c>
      <c r="R593" s="75">
        <f t="shared" si="180"/>
        <v>617.99543254000002</v>
      </c>
      <c r="S593" s="51"/>
      <c r="T593" s="48"/>
      <c r="U593" s="55"/>
      <c r="V593" s="20"/>
      <c r="W593" s="20"/>
      <c r="X593" s="20"/>
      <c r="Y593" s="20"/>
    </row>
    <row r="594" spans="1:25" customFormat="1" ht="15.75" customHeight="1" x14ac:dyDescent="0.25">
      <c r="A594" s="3" t="s">
        <v>186</v>
      </c>
      <c r="B594" s="3" t="s">
        <v>187</v>
      </c>
      <c r="C594" s="4">
        <v>44021</v>
      </c>
      <c r="D594" s="3" t="s">
        <v>1016</v>
      </c>
      <c r="E594" s="3" t="s">
        <v>1017</v>
      </c>
      <c r="F594" s="3" t="s">
        <v>2892</v>
      </c>
      <c r="G594" s="24"/>
      <c r="H594" s="25" t="s">
        <v>1018</v>
      </c>
      <c r="I594" s="5">
        <v>1</v>
      </c>
      <c r="J594" s="5">
        <v>650.22628099173596</v>
      </c>
      <c r="K594" s="5">
        <f t="shared" si="185"/>
        <v>786.77380000000051</v>
      </c>
      <c r="L594" s="83">
        <f t="shared" si="178"/>
        <v>786.77380000000051</v>
      </c>
      <c r="M594" s="79">
        <f t="shared" si="186"/>
        <v>668.75773000000038</v>
      </c>
      <c r="N594" s="79">
        <f t="shared" si="187"/>
        <v>635.31984350000027</v>
      </c>
      <c r="O594" s="58"/>
      <c r="P594" s="92"/>
      <c r="Q594" s="7">
        <v>1138.01953472893</v>
      </c>
      <c r="R594" s="75">
        <f t="shared" si="180"/>
        <v>1377.0036370220053</v>
      </c>
      <c r="S594" s="51"/>
      <c r="T594" s="48"/>
      <c r="U594" s="55"/>
      <c r="V594" s="20"/>
      <c r="W594" s="20"/>
      <c r="X594" s="20"/>
      <c r="Y594" s="20"/>
    </row>
    <row r="595" spans="1:25" customFormat="1" ht="15.75" customHeight="1" x14ac:dyDescent="0.25">
      <c r="A595" s="3" t="s">
        <v>1024</v>
      </c>
      <c r="B595" s="3" t="s">
        <v>1025</v>
      </c>
      <c r="C595" s="4">
        <v>44021</v>
      </c>
      <c r="D595" s="3" t="s">
        <v>1021</v>
      </c>
      <c r="E595" s="3" t="s">
        <v>1022</v>
      </c>
      <c r="F595" s="3" t="s">
        <v>2864</v>
      </c>
      <c r="G595" s="24">
        <v>1073</v>
      </c>
      <c r="H595" s="25" t="s">
        <v>1023</v>
      </c>
      <c r="I595" s="5">
        <v>1</v>
      </c>
      <c r="J595" s="5">
        <v>494.954462809917</v>
      </c>
      <c r="K595" s="5">
        <f t="shared" si="185"/>
        <v>598.89489999999955</v>
      </c>
      <c r="L595" s="83">
        <f t="shared" si="178"/>
        <v>598.89489999999955</v>
      </c>
      <c r="M595" s="79">
        <f t="shared" si="186"/>
        <v>509.06066499999963</v>
      </c>
      <c r="N595" s="79">
        <f t="shared" si="187"/>
        <v>483.60763174999965</v>
      </c>
      <c r="O595" s="58"/>
      <c r="P595" s="92">
        <f>+N595+N596+N597</f>
        <v>2128.3702482500007</v>
      </c>
      <c r="Q595" s="7">
        <v>866.947388423966</v>
      </c>
      <c r="R595" s="75">
        <f t="shared" si="180"/>
        <v>1049.0063399929988</v>
      </c>
      <c r="S595" s="51">
        <f>+R595+R596+R597</f>
        <v>4173.5334918769968</v>
      </c>
      <c r="T595" s="48">
        <v>4173.54</v>
      </c>
      <c r="U595" s="55">
        <f>+T595-P595</f>
        <v>2045.1697517499993</v>
      </c>
      <c r="V595" s="20"/>
      <c r="W595" s="20"/>
      <c r="X595" s="20"/>
      <c r="Y595" s="20"/>
    </row>
    <row r="596" spans="1:25" customFormat="1" ht="15.75" customHeight="1" x14ac:dyDescent="0.25">
      <c r="A596" s="3" t="s">
        <v>1019</v>
      </c>
      <c r="B596" s="3" t="s">
        <v>1020</v>
      </c>
      <c r="C596" s="4">
        <v>44021</v>
      </c>
      <c r="D596" s="3" t="s">
        <v>1021</v>
      </c>
      <c r="E596" s="3" t="s">
        <v>1022</v>
      </c>
      <c r="F596" s="3" t="s">
        <v>2864</v>
      </c>
      <c r="G596" s="24"/>
      <c r="H596" s="25" t="s">
        <v>1023</v>
      </c>
      <c r="I596" s="5">
        <v>1</v>
      </c>
      <c r="J596" s="5">
        <v>748.21338842975194</v>
      </c>
      <c r="K596" s="5">
        <f t="shared" si="185"/>
        <v>905.3381999999998</v>
      </c>
      <c r="L596" s="83">
        <f t="shared" si="178"/>
        <v>905.3381999999998</v>
      </c>
      <c r="M596" s="79">
        <f t="shared" si="186"/>
        <v>769.53746999999976</v>
      </c>
      <c r="N596" s="79">
        <f t="shared" si="187"/>
        <v>731.06059649999975</v>
      </c>
      <c r="O596" s="58"/>
      <c r="P596" s="92"/>
      <c r="Q596" s="7">
        <v>1309.1040729322301</v>
      </c>
      <c r="R596" s="75">
        <f t="shared" si="180"/>
        <v>1584.0159282479983</v>
      </c>
      <c r="S596" s="51"/>
      <c r="T596" s="48"/>
      <c r="U596" s="55"/>
      <c r="V596" s="20"/>
      <c r="W596" s="20"/>
      <c r="X596" s="20"/>
      <c r="Y596" s="20"/>
    </row>
    <row r="597" spans="1:25" customFormat="1" ht="15.75" customHeight="1" x14ac:dyDescent="0.25">
      <c r="A597" s="3" t="s">
        <v>530</v>
      </c>
      <c r="B597" s="3" t="s">
        <v>531</v>
      </c>
      <c r="C597" s="4">
        <v>44021</v>
      </c>
      <c r="D597" s="3" t="s">
        <v>1021</v>
      </c>
      <c r="E597" s="3" t="s">
        <v>1022</v>
      </c>
      <c r="F597" s="3" t="s">
        <v>2864</v>
      </c>
      <c r="G597" s="24"/>
      <c r="H597" s="25" t="s">
        <v>1023</v>
      </c>
      <c r="I597" s="5">
        <v>4</v>
      </c>
      <c r="J597" s="5">
        <v>198.71727272727301</v>
      </c>
      <c r="K597" s="5">
        <f t="shared" si="185"/>
        <v>240.44790000000035</v>
      </c>
      <c r="L597" s="83">
        <f t="shared" si="178"/>
        <v>961.79160000000138</v>
      </c>
      <c r="M597" s="79"/>
      <c r="N597" s="79">
        <f t="shared" si="179"/>
        <v>913.70202000000131</v>
      </c>
      <c r="O597" s="58"/>
      <c r="P597" s="92"/>
      <c r="Q597" s="7">
        <v>1273.1497715999999</v>
      </c>
      <c r="R597" s="75">
        <f t="shared" si="180"/>
        <v>1540.5112236359998</v>
      </c>
      <c r="S597" s="51"/>
      <c r="T597" s="48"/>
      <c r="U597" s="55"/>
      <c r="V597" s="20"/>
      <c r="W597" s="20"/>
      <c r="X597" s="20"/>
      <c r="Y597" s="20"/>
    </row>
    <row r="598" spans="1:25" customFormat="1" ht="15.75" customHeight="1" x14ac:dyDescent="0.25">
      <c r="A598" s="3" t="s">
        <v>79</v>
      </c>
      <c r="B598" s="3" t="s">
        <v>80</v>
      </c>
      <c r="C598" s="4">
        <v>44021</v>
      </c>
      <c r="D598" s="3" t="s">
        <v>1026</v>
      </c>
      <c r="E598" s="3" t="s">
        <v>1027</v>
      </c>
      <c r="F598" s="3" t="s">
        <v>2893</v>
      </c>
      <c r="G598" s="24">
        <v>1074</v>
      </c>
      <c r="H598" s="25" t="s">
        <v>1028</v>
      </c>
      <c r="I598" s="5">
        <v>1</v>
      </c>
      <c r="J598" s="5">
        <v>806.82363636363596</v>
      </c>
      <c r="K598" s="5">
        <f t="shared" si="185"/>
        <v>976.25659999999948</v>
      </c>
      <c r="L598" s="83">
        <f t="shared" si="178"/>
        <v>976.25659999999948</v>
      </c>
      <c r="M598" s="79">
        <f>+L598*0.85</f>
        <v>829.81810999999959</v>
      </c>
      <c r="N598" s="79">
        <f>+M598*0.95</f>
        <v>788.32720449999954</v>
      </c>
      <c r="O598" s="58"/>
      <c r="P598" s="92">
        <f>+N598</f>
        <v>788.32720449999954</v>
      </c>
      <c r="Q598" s="7">
        <v>1411.57022476364</v>
      </c>
      <c r="R598" s="75">
        <f t="shared" si="180"/>
        <v>1707.9999719640043</v>
      </c>
      <c r="S598" s="52">
        <f>+R598</f>
        <v>1707.9999719640043</v>
      </c>
      <c r="T598" s="49">
        <v>2228</v>
      </c>
      <c r="U598" s="55">
        <f>+T598-P598</f>
        <v>1439.6727955000006</v>
      </c>
      <c r="V598" s="20"/>
      <c r="W598" s="20"/>
      <c r="X598" s="20"/>
      <c r="Y598" s="20"/>
    </row>
    <row r="599" spans="1:25" customFormat="1" ht="15.75" customHeight="1" x14ac:dyDescent="0.25">
      <c r="A599" s="3" t="s">
        <v>151</v>
      </c>
      <c r="B599" s="3" t="s">
        <v>152</v>
      </c>
      <c r="C599" s="4">
        <v>44021</v>
      </c>
      <c r="D599" s="3" t="s">
        <v>1031</v>
      </c>
      <c r="E599" s="3" t="s">
        <v>1032</v>
      </c>
      <c r="F599" s="3" t="s">
        <v>2894</v>
      </c>
      <c r="G599" s="24">
        <v>1075</v>
      </c>
      <c r="H599" s="25" t="s">
        <v>1033</v>
      </c>
      <c r="I599" s="5">
        <v>1</v>
      </c>
      <c r="J599" s="5">
        <v>274.36727272727302</v>
      </c>
      <c r="K599" s="5">
        <f t="shared" si="185"/>
        <v>331.98440000000033</v>
      </c>
      <c r="L599" s="83">
        <f t="shared" si="178"/>
        <v>331.98440000000033</v>
      </c>
      <c r="M599" s="79"/>
      <c r="N599" s="79">
        <f t="shared" si="179"/>
        <v>315.38518000000028</v>
      </c>
      <c r="O599" s="58"/>
      <c r="P599" s="92">
        <f>+N599+N600+N601+N602</f>
        <v>985.58555124999964</v>
      </c>
      <c r="Q599" s="7">
        <v>479.99731261818198</v>
      </c>
      <c r="R599" s="75">
        <f t="shared" si="180"/>
        <v>580.79674826800021</v>
      </c>
      <c r="S599" s="51">
        <f>+R599+R600+R601+R602</f>
        <v>2032.8470496769992</v>
      </c>
      <c r="T599" s="48">
        <v>2032.84</v>
      </c>
      <c r="U599" s="55">
        <f>+T599-P599</f>
        <v>1047.2544487500004</v>
      </c>
      <c r="V599" s="20"/>
      <c r="W599" s="20"/>
      <c r="X599" s="20"/>
      <c r="Y599" s="20"/>
    </row>
    <row r="600" spans="1:25" customFormat="1" ht="15.75" customHeight="1" x14ac:dyDescent="0.25">
      <c r="A600" s="3" t="s">
        <v>1029</v>
      </c>
      <c r="B600" s="3" t="s">
        <v>1030</v>
      </c>
      <c r="C600" s="4">
        <v>44021</v>
      </c>
      <c r="D600" s="3" t="s">
        <v>1031</v>
      </c>
      <c r="E600" s="3" t="s">
        <v>1032</v>
      </c>
      <c r="F600" s="3" t="s">
        <v>2894</v>
      </c>
      <c r="G600" s="24"/>
      <c r="H600" s="25" t="s">
        <v>1033</v>
      </c>
      <c r="I600" s="5">
        <v>1</v>
      </c>
      <c r="J600" s="5">
        <v>97.270578512396696</v>
      </c>
      <c r="K600" s="5">
        <f t="shared" si="185"/>
        <v>117.6974</v>
      </c>
      <c r="L600" s="83">
        <f t="shared" si="178"/>
        <v>117.6974</v>
      </c>
      <c r="M600" s="79">
        <f t="shared" ref="M600:M605" si="188">+L600*0.85</f>
        <v>100.04279</v>
      </c>
      <c r="N600" s="79">
        <f t="shared" ref="N600:N605" si="189">+M600*0.95</f>
        <v>95.040650499999998</v>
      </c>
      <c r="O600" s="58"/>
      <c r="P600" s="92"/>
      <c r="Q600" s="7">
        <v>170.24393921818199</v>
      </c>
      <c r="R600" s="75">
        <f t="shared" si="180"/>
        <v>205.99516645400021</v>
      </c>
      <c r="S600" s="51"/>
      <c r="T600" s="48"/>
      <c r="U600" s="55"/>
      <c r="V600" s="20"/>
      <c r="W600" s="20"/>
      <c r="X600" s="20"/>
      <c r="Y600" s="20"/>
    </row>
    <row r="601" spans="1:25" customFormat="1" ht="15.75" customHeight="1" x14ac:dyDescent="0.25">
      <c r="A601" s="3" t="s">
        <v>149</v>
      </c>
      <c r="B601" s="3" t="s">
        <v>150</v>
      </c>
      <c r="C601" s="4">
        <v>44021</v>
      </c>
      <c r="D601" s="3" t="s">
        <v>1031</v>
      </c>
      <c r="E601" s="3" t="s">
        <v>1032</v>
      </c>
      <c r="F601" s="3" t="s">
        <v>2894</v>
      </c>
      <c r="G601" s="24"/>
      <c r="H601" s="25" t="s">
        <v>1033</v>
      </c>
      <c r="I601" s="5">
        <v>1</v>
      </c>
      <c r="J601" s="5">
        <v>176.041818181818</v>
      </c>
      <c r="K601" s="5">
        <f t="shared" si="185"/>
        <v>213.01059999999978</v>
      </c>
      <c r="L601" s="83">
        <f t="shared" si="178"/>
        <v>213.01059999999978</v>
      </c>
      <c r="M601" s="79">
        <f t="shared" si="188"/>
        <v>181.0590099999998</v>
      </c>
      <c r="N601" s="79">
        <f t="shared" si="189"/>
        <v>172.00605949999979</v>
      </c>
      <c r="O601" s="58"/>
      <c r="P601" s="92"/>
      <c r="Q601" s="7">
        <v>307.98516090909101</v>
      </c>
      <c r="R601" s="75">
        <f t="shared" si="180"/>
        <v>372.66204470000008</v>
      </c>
      <c r="S601" s="51"/>
      <c r="T601" s="48"/>
      <c r="U601" s="55"/>
      <c r="V601" s="20"/>
      <c r="W601" s="20"/>
      <c r="X601" s="20"/>
      <c r="Y601" s="20"/>
    </row>
    <row r="602" spans="1:25" customFormat="1" ht="15.75" customHeight="1" x14ac:dyDescent="0.25">
      <c r="A602" s="3" t="s">
        <v>699</v>
      </c>
      <c r="B602" s="3" t="s">
        <v>700</v>
      </c>
      <c r="C602" s="4">
        <v>44021</v>
      </c>
      <c r="D602" s="3" t="s">
        <v>1031</v>
      </c>
      <c r="E602" s="3" t="s">
        <v>1032</v>
      </c>
      <c r="F602" s="3" t="s">
        <v>2894</v>
      </c>
      <c r="G602" s="24"/>
      <c r="H602" s="25" t="s">
        <v>1033</v>
      </c>
      <c r="I602" s="5">
        <v>1</v>
      </c>
      <c r="J602" s="5">
        <v>412.61280991735498</v>
      </c>
      <c r="K602" s="5">
        <f t="shared" si="185"/>
        <v>499.2614999999995</v>
      </c>
      <c r="L602" s="83">
        <f t="shared" si="178"/>
        <v>499.2614999999995</v>
      </c>
      <c r="M602" s="79">
        <f t="shared" si="188"/>
        <v>424.37227499999955</v>
      </c>
      <c r="N602" s="79">
        <f t="shared" si="189"/>
        <v>403.15366124999957</v>
      </c>
      <c r="O602" s="58"/>
      <c r="P602" s="92"/>
      <c r="Q602" s="7">
        <v>721.81247128512302</v>
      </c>
      <c r="R602" s="75">
        <f t="shared" si="180"/>
        <v>873.39309025499881</v>
      </c>
      <c r="S602" s="51"/>
      <c r="T602" s="48"/>
      <c r="U602" s="55"/>
      <c r="V602" s="20"/>
      <c r="W602" s="20"/>
      <c r="X602" s="20"/>
      <c r="Y602" s="20"/>
    </row>
    <row r="603" spans="1:25" customFormat="1" ht="15.75" customHeight="1" x14ac:dyDescent="0.25">
      <c r="A603" s="3" t="s">
        <v>79</v>
      </c>
      <c r="B603" s="3" t="s">
        <v>80</v>
      </c>
      <c r="C603" s="4">
        <v>44021</v>
      </c>
      <c r="D603" s="3" t="s">
        <v>1034</v>
      </c>
      <c r="E603" s="3" t="s">
        <v>1035</v>
      </c>
      <c r="F603" s="3" t="s">
        <v>2896</v>
      </c>
      <c r="G603" s="24">
        <v>1078</v>
      </c>
      <c r="H603" s="25" t="s">
        <v>1036</v>
      </c>
      <c r="I603" s="5">
        <v>1</v>
      </c>
      <c r="J603" s="5">
        <v>806.82363636363596</v>
      </c>
      <c r="K603" s="5">
        <f t="shared" si="185"/>
        <v>976.25659999999948</v>
      </c>
      <c r="L603" s="83">
        <f t="shared" si="178"/>
        <v>976.25659999999948</v>
      </c>
      <c r="M603" s="79">
        <f t="shared" si="188"/>
        <v>829.81810999999959</v>
      </c>
      <c r="N603" s="79">
        <f t="shared" si="189"/>
        <v>788.32720449999954</v>
      </c>
      <c r="O603" s="58"/>
      <c r="P603" s="92">
        <f>+N603</f>
        <v>788.32720449999954</v>
      </c>
      <c r="Q603" s="7">
        <v>1411.57022476364</v>
      </c>
      <c r="R603" s="75">
        <f t="shared" si="180"/>
        <v>1707.9999719640043</v>
      </c>
      <c r="S603" s="51">
        <f>+R603</f>
        <v>1707.9999719640043</v>
      </c>
      <c r="T603" s="48">
        <v>1708</v>
      </c>
      <c r="U603" s="55">
        <f>+T603-P603</f>
        <v>919.67279550000046</v>
      </c>
      <c r="V603" s="20"/>
      <c r="W603" s="20"/>
      <c r="X603" s="20"/>
      <c r="Y603" s="20"/>
    </row>
    <row r="604" spans="1:25" customFormat="1" ht="15.75" customHeight="1" x14ac:dyDescent="0.25">
      <c r="A604" s="3" t="s">
        <v>79</v>
      </c>
      <c r="B604" s="3" t="s">
        <v>80</v>
      </c>
      <c r="C604" s="4">
        <v>44021</v>
      </c>
      <c r="D604" s="3" t="s">
        <v>1037</v>
      </c>
      <c r="E604" s="3" t="s">
        <v>1038</v>
      </c>
      <c r="F604" s="3" t="s">
        <v>2897</v>
      </c>
      <c r="G604" s="24">
        <v>1079</v>
      </c>
      <c r="H604" s="25" t="s">
        <v>1039</v>
      </c>
      <c r="I604" s="5">
        <v>1</v>
      </c>
      <c r="J604" s="5">
        <v>806.82363636363596</v>
      </c>
      <c r="K604" s="5">
        <f t="shared" si="185"/>
        <v>976.25659999999948</v>
      </c>
      <c r="L604" s="83">
        <f t="shared" si="178"/>
        <v>976.25659999999948</v>
      </c>
      <c r="M604" s="79">
        <f t="shared" si="188"/>
        <v>829.81810999999959</v>
      </c>
      <c r="N604" s="79">
        <f t="shared" si="189"/>
        <v>788.32720449999954</v>
      </c>
      <c r="O604" s="58"/>
      <c r="P604" s="92">
        <f>+N604</f>
        <v>788.32720449999954</v>
      </c>
      <c r="Q604" s="7">
        <v>1411.57022476364</v>
      </c>
      <c r="R604" s="75">
        <f t="shared" si="180"/>
        <v>1707.9999719640043</v>
      </c>
      <c r="S604" s="52">
        <f>+R604</f>
        <v>1707.9999719640043</v>
      </c>
      <c r="T604" s="49">
        <v>2443</v>
      </c>
      <c r="U604" s="55">
        <f>+T604-P604</f>
        <v>1654.6727955000006</v>
      </c>
      <c r="V604" s="20"/>
      <c r="W604" s="20"/>
      <c r="X604" s="20"/>
      <c r="Y604" s="20"/>
    </row>
    <row r="605" spans="1:25" customFormat="1" ht="15.75" customHeight="1" x14ac:dyDescent="0.25">
      <c r="A605" s="3" t="s">
        <v>79</v>
      </c>
      <c r="B605" s="3" t="s">
        <v>80</v>
      </c>
      <c r="C605" s="4">
        <v>44021</v>
      </c>
      <c r="D605" s="3" t="s">
        <v>1040</v>
      </c>
      <c r="E605" s="3" t="s">
        <v>1041</v>
      </c>
      <c r="F605" s="3" t="s">
        <v>2898</v>
      </c>
      <c r="G605" s="24">
        <v>1080</v>
      </c>
      <c r="H605" s="25" t="s">
        <v>1042</v>
      </c>
      <c r="I605" s="5">
        <v>1</v>
      </c>
      <c r="J605" s="5">
        <v>806.82363636363596</v>
      </c>
      <c r="K605" s="5">
        <f t="shared" si="185"/>
        <v>976.25659999999948</v>
      </c>
      <c r="L605" s="83">
        <f t="shared" si="178"/>
        <v>976.25659999999948</v>
      </c>
      <c r="M605" s="79">
        <f t="shared" si="188"/>
        <v>829.81810999999959</v>
      </c>
      <c r="N605" s="79">
        <f t="shared" si="189"/>
        <v>788.32720449999954</v>
      </c>
      <c r="O605" s="58"/>
      <c r="P605" s="92">
        <f>+N605+N606+N607+N608</f>
        <v>2849.4024689999974</v>
      </c>
      <c r="Q605" s="7">
        <v>1411.57022476364</v>
      </c>
      <c r="R605" s="75">
        <f t="shared" si="180"/>
        <v>1707.9999719640043</v>
      </c>
      <c r="S605" s="51">
        <f>+R605+R606+R607+R608</f>
        <v>5506.0121919880075</v>
      </c>
      <c r="T605" s="48">
        <v>5506</v>
      </c>
      <c r="U605" s="55">
        <f>+T605-P605</f>
        <v>2656.5975310000026</v>
      </c>
      <c r="V605" s="20"/>
      <c r="W605" s="20"/>
      <c r="X605" s="20"/>
      <c r="Y605" s="20"/>
    </row>
    <row r="606" spans="1:25" customFormat="1" ht="15.75" customHeight="1" x14ac:dyDescent="0.25">
      <c r="A606" s="3" t="s">
        <v>298</v>
      </c>
      <c r="B606" s="3" t="s">
        <v>299</v>
      </c>
      <c r="C606" s="4">
        <v>44021</v>
      </c>
      <c r="D606" s="3" t="s">
        <v>1040</v>
      </c>
      <c r="E606" s="3" t="s">
        <v>1041</v>
      </c>
      <c r="F606" s="3" t="s">
        <v>2898</v>
      </c>
      <c r="G606" s="24"/>
      <c r="H606" s="25" t="s">
        <v>1042</v>
      </c>
      <c r="I606" s="5">
        <v>2</v>
      </c>
      <c r="J606" s="5">
        <v>306.28190082644602</v>
      </c>
      <c r="K606" s="5">
        <f t="shared" si="185"/>
        <v>370.60109999999969</v>
      </c>
      <c r="L606" s="83">
        <f t="shared" si="178"/>
        <v>741.20219999999938</v>
      </c>
      <c r="M606" s="79"/>
      <c r="N606" s="79">
        <f t="shared" si="179"/>
        <v>704.14208999999937</v>
      </c>
      <c r="O606" s="58"/>
      <c r="P606" s="92"/>
      <c r="Q606" s="7">
        <v>960.73281523636297</v>
      </c>
      <c r="R606" s="75">
        <f t="shared" si="180"/>
        <v>1162.4867064359992</v>
      </c>
      <c r="S606" s="51"/>
      <c r="T606" s="48"/>
      <c r="U606" s="55"/>
      <c r="V606" s="20"/>
      <c r="W606" s="20"/>
      <c r="X606" s="20"/>
      <c r="Y606" s="20"/>
    </row>
    <row r="607" spans="1:25" customFormat="1" ht="15.75" customHeight="1" x14ac:dyDescent="0.25">
      <c r="A607" s="3" t="s">
        <v>27</v>
      </c>
      <c r="B607" s="3" t="s">
        <v>28</v>
      </c>
      <c r="C607" s="4">
        <v>44021</v>
      </c>
      <c r="D607" s="3" t="s">
        <v>1040</v>
      </c>
      <c r="E607" s="3" t="s">
        <v>1041</v>
      </c>
      <c r="F607" s="3" t="s">
        <v>2898</v>
      </c>
      <c r="G607" s="24"/>
      <c r="H607" s="25" t="s">
        <v>1042</v>
      </c>
      <c r="I607" s="5">
        <v>2</v>
      </c>
      <c r="J607" s="5">
        <v>342.30173553718998</v>
      </c>
      <c r="K607" s="5">
        <f t="shared" si="185"/>
        <v>414.18509999999986</v>
      </c>
      <c r="L607" s="83">
        <f t="shared" si="178"/>
        <v>828.37019999999973</v>
      </c>
      <c r="M607" s="79">
        <f t="shared" ref="M607:M608" si="190">+L607*0.85</f>
        <v>704.11466999999971</v>
      </c>
      <c r="N607" s="79">
        <f t="shared" ref="N607:N608" si="191">+M607*0.95</f>
        <v>668.90893649999964</v>
      </c>
      <c r="O607" s="58"/>
      <c r="P607" s="92"/>
      <c r="Q607" s="7">
        <v>1073.71839196364</v>
      </c>
      <c r="R607" s="75">
        <f t="shared" si="180"/>
        <v>1299.1992542760042</v>
      </c>
      <c r="S607" s="51"/>
      <c r="T607" s="48"/>
      <c r="U607" s="55"/>
      <c r="V607" s="20"/>
      <c r="W607" s="20"/>
      <c r="X607" s="20"/>
      <c r="Y607" s="20"/>
    </row>
    <row r="608" spans="1:25" customFormat="1" ht="15.75" customHeight="1" x14ac:dyDescent="0.25">
      <c r="A608" s="3" t="s">
        <v>149</v>
      </c>
      <c r="B608" s="3" t="s">
        <v>150</v>
      </c>
      <c r="C608" s="4">
        <v>44021</v>
      </c>
      <c r="D608" s="3" t="s">
        <v>1040</v>
      </c>
      <c r="E608" s="3" t="s">
        <v>1041</v>
      </c>
      <c r="F608" s="3" t="s">
        <v>2898</v>
      </c>
      <c r="G608" s="24"/>
      <c r="H608" s="25" t="s">
        <v>1042</v>
      </c>
      <c r="I608" s="5">
        <v>4</v>
      </c>
      <c r="J608" s="5">
        <v>176.041818181818</v>
      </c>
      <c r="K608" s="5">
        <f t="shared" si="185"/>
        <v>213.01059999999978</v>
      </c>
      <c r="L608" s="83">
        <f t="shared" si="178"/>
        <v>852.04239999999913</v>
      </c>
      <c r="M608" s="79">
        <f t="shared" si="190"/>
        <v>724.23603999999921</v>
      </c>
      <c r="N608" s="79">
        <f t="shared" si="191"/>
        <v>688.02423799999917</v>
      </c>
      <c r="O608" s="58"/>
      <c r="P608" s="92"/>
      <c r="Q608" s="7">
        <v>1104.4018672</v>
      </c>
      <c r="R608" s="75">
        <f t="shared" si="180"/>
        <v>1336.3262593119998</v>
      </c>
      <c r="S608" s="51"/>
      <c r="T608" s="48"/>
      <c r="U608" s="55"/>
      <c r="V608" s="20"/>
      <c r="W608" s="20"/>
      <c r="X608" s="20"/>
      <c r="Y608" s="20"/>
    </row>
    <row r="609" spans="1:25" customFormat="1" ht="15.75" customHeight="1" x14ac:dyDescent="0.25">
      <c r="A609" s="3" t="s">
        <v>34</v>
      </c>
      <c r="B609" s="3" t="s">
        <v>35</v>
      </c>
      <c r="C609" s="4">
        <v>44021</v>
      </c>
      <c r="D609" s="3" t="s">
        <v>1043</v>
      </c>
      <c r="E609" s="3" t="s">
        <v>234</v>
      </c>
      <c r="F609" s="3" t="s">
        <v>2736</v>
      </c>
      <c r="G609" s="24">
        <v>1043</v>
      </c>
      <c r="H609" s="25" t="s">
        <v>235</v>
      </c>
      <c r="I609" s="5">
        <v>1</v>
      </c>
      <c r="J609" s="5">
        <v>259.09049586776899</v>
      </c>
      <c r="K609" s="5">
        <f t="shared" si="185"/>
        <v>313.49950000000047</v>
      </c>
      <c r="L609" s="83">
        <f t="shared" si="178"/>
        <v>313.49950000000047</v>
      </c>
      <c r="M609" s="79"/>
      <c r="N609" s="79">
        <f t="shared" si="179"/>
        <v>297.82452500000045</v>
      </c>
      <c r="O609" s="58"/>
      <c r="P609" s="92">
        <f>+N609</f>
        <v>297.82452500000045</v>
      </c>
      <c r="Q609" s="7">
        <v>468.18170784297598</v>
      </c>
      <c r="R609" s="75">
        <f t="shared" si="180"/>
        <v>566.49986649000095</v>
      </c>
      <c r="S609" s="51">
        <f>+R609</f>
        <v>566.49986649000095</v>
      </c>
      <c r="T609" s="48">
        <v>566.5</v>
      </c>
      <c r="U609" s="55">
        <f>+T609-P609</f>
        <v>268.67547499999955</v>
      </c>
      <c r="V609" s="20"/>
      <c r="W609" s="20"/>
      <c r="X609" s="20"/>
      <c r="Y609" s="20"/>
    </row>
    <row r="610" spans="1:25" customFormat="1" ht="15.75" customHeight="1" x14ac:dyDescent="0.25">
      <c r="A610" s="3" t="s">
        <v>724</v>
      </c>
      <c r="B610" s="3" t="s">
        <v>725</v>
      </c>
      <c r="C610" s="4">
        <v>44025</v>
      </c>
      <c r="D610" s="3" t="s">
        <v>1044</v>
      </c>
      <c r="E610" s="3" t="s">
        <v>1045</v>
      </c>
      <c r="F610" s="3" t="s">
        <v>2931</v>
      </c>
      <c r="G610" s="24">
        <v>1121</v>
      </c>
      <c r="H610" s="25" t="s">
        <v>1046</v>
      </c>
      <c r="I610" s="5">
        <v>1</v>
      </c>
      <c r="J610" s="5">
        <v>386.645867768595</v>
      </c>
      <c r="K610" s="5">
        <f t="shared" si="185"/>
        <v>467.84149999999994</v>
      </c>
      <c r="L610" s="83">
        <f t="shared" si="178"/>
        <v>467.84149999999994</v>
      </c>
      <c r="M610" s="79">
        <f>+L610*0.85</f>
        <v>397.66527499999995</v>
      </c>
      <c r="N610" s="79">
        <f>+M610*0.95</f>
        <v>377.78201124999993</v>
      </c>
      <c r="O610" s="58"/>
      <c r="P610" s="92">
        <f>+N610+N611+N612</f>
        <v>657.84808650000014</v>
      </c>
      <c r="Q610" s="7">
        <v>676.86225611570205</v>
      </c>
      <c r="R610" s="75">
        <f t="shared" si="180"/>
        <v>819.00332989999947</v>
      </c>
      <c r="S610" s="51">
        <f>+R610+R611+R612</f>
        <v>1369.0904091869993</v>
      </c>
      <c r="T610" s="48">
        <v>1369.08</v>
      </c>
      <c r="U610" s="55">
        <f>+T610-P610</f>
        <v>711.23191349999979</v>
      </c>
      <c r="V610" s="20"/>
      <c r="W610" s="20"/>
      <c r="X610" s="20"/>
      <c r="Y610" s="20"/>
    </row>
    <row r="611" spans="1:25" customFormat="1" ht="15.75" customHeight="1" x14ac:dyDescent="0.25">
      <c r="A611" s="3" t="s">
        <v>257</v>
      </c>
      <c r="B611" s="3" t="s">
        <v>258</v>
      </c>
      <c r="C611" s="4">
        <v>44025</v>
      </c>
      <c r="D611" s="3" t="s">
        <v>1044</v>
      </c>
      <c r="E611" s="3" t="s">
        <v>1045</v>
      </c>
      <c r="F611" s="3" t="s">
        <v>2931</v>
      </c>
      <c r="G611" s="24"/>
      <c r="H611" s="25" t="s">
        <v>1046</v>
      </c>
      <c r="I611" s="5">
        <v>1</v>
      </c>
      <c r="J611" s="5">
        <v>100.346611570248</v>
      </c>
      <c r="K611" s="5">
        <f t="shared" si="185"/>
        <v>121.41940000000008</v>
      </c>
      <c r="L611" s="83">
        <f t="shared" si="178"/>
        <v>121.41940000000008</v>
      </c>
      <c r="M611" s="79"/>
      <c r="N611" s="79">
        <f t="shared" si="179"/>
        <v>115.34843000000008</v>
      </c>
      <c r="O611" s="58"/>
      <c r="P611" s="92"/>
      <c r="Q611" s="7">
        <v>175.61861184132201</v>
      </c>
      <c r="R611" s="75">
        <f t="shared" si="180"/>
        <v>212.49852032799961</v>
      </c>
      <c r="S611" s="51"/>
      <c r="T611" s="48"/>
      <c r="U611" s="55"/>
      <c r="V611" s="20"/>
      <c r="W611" s="20"/>
      <c r="X611" s="20"/>
      <c r="Y611" s="20"/>
    </row>
    <row r="612" spans="1:25" customFormat="1" ht="15.75" customHeight="1" x14ac:dyDescent="0.25">
      <c r="A612" s="3" t="s">
        <v>145</v>
      </c>
      <c r="B612" s="3" t="s">
        <v>146</v>
      </c>
      <c r="C612" s="4">
        <v>44025</v>
      </c>
      <c r="D612" s="3" t="s">
        <v>1044</v>
      </c>
      <c r="E612" s="3" t="s">
        <v>1045</v>
      </c>
      <c r="F612" s="3" t="s">
        <v>2931</v>
      </c>
      <c r="G612" s="24"/>
      <c r="H612" s="25" t="s">
        <v>1046</v>
      </c>
      <c r="I612" s="5">
        <v>1</v>
      </c>
      <c r="J612" s="5">
        <v>168.58239669421499</v>
      </c>
      <c r="K612" s="5">
        <f t="shared" si="185"/>
        <v>203.98470000000015</v>
      </c>
      <c r="L612" s="83">
        <f t="shared" si="178"/>
        <v>203.98470000000015</v>
      </c>
      <c r="M612" s="79">
        <f>+L612*0.85</f>
        <v>173.38699500000013</v>
      </c>
      <c r="N612" s="79">
        <f>+M612*0.95</f>
        <v>164.71764525000012</v>
      </c>
      <c r="O612" s="58"/>
      <c r="P612" s="92"/>
      <c r="Q612" s="7">
        <v>278.99880905702503</v>
      </c>
      <c r="R612" s="75">
        <f t="shared" si="180"/>
        <v>337.5885589590003</v>
      </c>
      <c r="S612" s="51"/>
      <c r="T612" s="48"/>
      <c r="U612" s="55"/>
      <c r="V612" s="20"/>
      <c r="W612" s="20"/>
      <c r="X612" s="20"/>
      <c r="Y612" s="20"/>
    </row>
    <row r="613" spans="1:25" customFormat="1" ht="15.75" customHeight="1" x14ac:dyDescent="0.25">
      <c r="A613" s="3" t="s">
        <v>57</v>
      </c>
      <c r="B613" s="3" t="s">
        <v>58</v>
      </c>
      <c r="C613" s="4">
        <v>44025</v>
      </c>
      <c r="D613" s="3" t="s">
        <v>1047</v>
      </c>
      <c r="E613" s="3" t="s">
        <v>1048</v>
      </c>
      <c r="F613" s="3" t="s">
        <v>2908</v>
      </c>
      <c r="G613" s="24">
        <v>1086</v>
      </c>
      <c r="H613" s="25" t="s">
        <v>1049</v>
      </c>
      <c r="I613" s="5">
        <v>1</v>
      </c>
      <c r="J613" s="5">
        <v>187.04512396694199</v>
      </c>
      <c r="K613" s="5">
        <f t="shared" si="185"/>
        <v>226.3245999999998</v>
      </c>
      <c r="L613" s="83">
        <f t="shared" si="178"/>
        <v>226.3245999999998</v>
      </c>
      <c r="M613" s="79"/>
      <c r="N613" s="79">
        <f t="shared" si="179"/>
        <v>215.00836999999981</v>
      </c>
      <c r="O613" s="58"/>
      <c r="P613" s="92">
        <f>+N613+N614</f>
        <v>592.79038124999977</v>
      </c>
      <c r="Q613" s="7">
        <v>327.36263506446198</v>
      </c>
      <c r="R613" s="75">
        <f t="shared" si="180"/>
        <v>396.108788427999</v>
      </c>
      <c r="S613" s="51">
        <f>+R613+R614</f>
        <v>1215.1121183279984</v>
      </c>
      <c r="T613" s="48">
        <v>1215.0999999999999</v>
      </c>
      <c r="U613" s="55">
        <f>+T613-P613</f>
        <v>622.30961875000014</v>
      </c>
      <c r="V613" s="20"/>
      <c r="W613" s="20"/>
      <c r="X613" s="20"/>
      <c r="Y613" s="20"/>
    </row>
    <row r="614" spans="1:25" customFormat="1" ht="15.75" customHeight="1" x14ac:dyDescent="0.25">
      <c r="A614" s="3" t="s">
        <v>724</v>
      </c>
      <c r="B614" s="3" t="s">
        <v>725</v>
      </c>
      <c r="C614" s="4">
        <v>44025</v>
      </c>
      <c r="D614" s="3" t="s">
        <v>1047</v>
      </c>
      <c r="E614" s="3" t="s">
        <v>1048</v>
      </c>
      <c r="F614" s="3" t="s">
        <v>2908</v>
      </c>
      <c r="G614" s="24"/>
      <c r="H614" s="25" t="s">
        <v>1049</v>
      </c>
      <c r="I614" s="5">
        <v>1</v>
      </c>
      <c r="J614" s="5">
        <v>386.645867768595</v>
      </c>
      <c r="K614" s="5">
        <f t="shared" si="185"/>
        <v>467.84149999999994</v>
      </c>
      <c r="L614" s="83">
        <f t="shared" si="178"/>
        <v>467.84149999999994</v>
      </c>
      <c r="M614" s="79">
        <f>+L614*0.85</f>
        <v>397.66527499999995</v>
      </c>
      <c r="N614" s="79">
        <f>+M614*0.95</f>
        <v>377.78201124999993</v>
      </c>
      <c r="O614" s="58"/>
      <c r="P614" s="92"/>
      <c r="Q614" s="7">
        <v>676.86225611570205</v>
      </c>
      <c r="R614" s="75">
        <f t="shared" si="180"/>
        <v>819.00332989999947</v>
      </c>
      <c r="S614" s="51"/>
      <c r="T614" s="48"/>
      <c r="U614" s="55"/>
      <c r="V614" s="20"/>
      <c r="W614" s="20"/>
      <c r="X614" s="20"/>
      <c r="Y614" s="20"/>
    </row>
    <row r="615" spans="1:25" customFormat="1" ht="15.75" customHeight="1" x14ac:dyDescent="0.25">
      <c r="A615" s="3" t="s">
        <v>205</v>
      </c>
      <c r="B615" s="3" t="s">
        <v>206</v>
      </c>
      <c r="C615" s="4">
        <v>44025</v>
      </c>
      <c r="D615" s="3" t="s">
        <v>1052</v>
      </c>
      <c r="E615" s="3" t="s">
        <v>1053</v>
      </c>
      <c r="F615" s="3" t="s">
        <v>2912</v>
      </c>
      <c r="G615" s="24">
        <v>1091</v>
      </c>
      <c r="H615" s="25" t="s">
        <v>1054</v>
      </c>
      <c r="I615" s="5">
        <v>1</v>
      </c>
      <c r="J615" s="5">
        <v>112.46520661157</v>
      </c>
      <c r="K615" s="5">
        <f t="shared" si="185"/>
        <v>136.08289999999968</v>
      </c>
      <c r="L615" s="83">
        <f t="shared" si="178"/>
        <v>136.08289999999968</v>
      </c>
      <c r="M615" s="79"/>
      <c r="N615" s="79">
        <f t="shared" si="179"/>
        <v>129.27875499999971</v>
      </c>
      <c r="O615" s="58"/>
      <c r="P615" s="92">
        <f>+N615+N616+N617+N618</f>
        <v>1219.6102137500002</v>
      </c>
      <c r="Q615" s="7">
        <v>196.82198413470999</v>
      </c>
      <c r="R615" s="75">
        <f t="shared" si="180"/>
        <v>238.15460080299908</v>
      </c>
      <c r="S615" s="51">
        <f>+R615+R616+R617+R618</f>
        <v>2356.3055834649995</v>
      </c>
      <c r="T615" s="48">
        <v>2356.29</v>
      </c>
      <c r="U615" s="55">
        <f>+T615-P615</f>
        <v>1136.6797862499998</v>
      </c>
      <c r="V615" s="20"/>
      <c r="W615" s="20"/>
      <c r="X615" s="20"/>
      <c r="Y615" s="20"/>
    </row>
    <row r="616" spans="1:25" customFormat="1" ht="15.75" customHeight="1" x14ac:dyDescent="0.25">
      <c r="A616" s="3" t="s">
        <v>1050</v>
      </c>
      <c r="B616" s="3" t="s">
        <v>1051</v>
      </c>
      <c r="C616" s="4">
        <v>44025</v>
      </c>
      <c r="D616" s="3" t="s">
        <v>1052</v>
      </c>
      <c r="E616" s="3" t="s">
        <v>1053</v>
      </c>
      <c r="F616" s="3" t="s">
        <v>2912</v>
      </c>
      <c r="G616" s="24"/>
      <c r="H616" s="25" t="s">
        <v>1054</v>
      </c>
      <c r="I616" s="5">
        <v>1</v>
      </c>
      <c r="J616" s="5">
        <v>341.09132231404999</v>
      </c>
      <c r="K616" s="5">
        <f t="shared" si="185"/>
        <v>412.72050000000047</v>
      </c>
      <c r="L616" s="83">
        <f t="shared" si="178"/>
        <v>412.72050000000047</v>
      </c>
      <c r="M616" s="79">
        <f>+L616*0.85</f>
        <v>350.81242500000042</v>
      </c>
      <c r="N616" s="79">
        <f>+M616*0.95</f>
        <v>333.2718037500004</v>
      </c>
      <c r="O616" s="58"/>
      <c r="P616" s="92"/>
      <c r="Q616" s="7">
        <v>596.72903564876106</v>
      </c>
      <c r="R616" s="75">
        <f t="shared" si="180"/>
        <v>722.04213313500088</v>
      </c>
      <c r="S616" s="51"/>
      <c r="T616" s="48"/>
      <c r="U616" s="55"/>
      <c r="V616" s="20"/>
      <c r="W616" s="20"/>
      <c r="X616" s="20"/>
      <c r="Y616" s="20"/>
    </row>
    <row r="617" spans="1:25" customFormat="1" ht="15.75" customHeight="1" x14ac:dyDescent="0.25">
      <c r="A617" s="3" t="s">
        <v>198</v>
      </c>
      <c r="B617" s="3" t="s">
        <v>199</v>
      </c>
      <c r="C617" s="4">
        <v>44025</v>
      </c>
      <c r="D617" s="3" t="s">
        <v>1052</v>
      </c>
      <c r="E617" s="3" t="s">
        <v>1053</v>
      </c>
      <c r="F617" s="3" t="s">
        <v>2912</v>
      </c>
      <c r="G617" s="24"/>
      <c r="H617" s="25" t="s">
        <v>1054</v>
      </c>
      <c r="I617" s="5">
        <v>2</v>
      </c>
      <c r="J617" s="5">
        <v>231.05826446281</v>
      </c>
      <c r="K617" s="5">
        <f t="shared" si="185"/>
        <v>279.58050000000009</v>
      </c>
      <c r="L617" s="83">
        <f t="shared" si="178"/>
        <v>559.16100000000017</v>
      </c>
      <c r="M617" s="79"/>
      <c r="N617" s="79">
        <f t="shared" si="179"/>
        <v>531.2029500000001</v>
      </c>
      <c r="O617" s="58"/>
      <c r="P617" s="92"/>
      <c r="Q617" s="7">
        <v>809.91929209090904</v>
      </c>
      <c r="R617" s="75">
        <f t="shared" si="180"/>
        <v>980.00234342999988</v>
      </c>
      <c r="S617" s="51"/>
      <c r="T617" s="48"/>
      <c r="U617" s="55"/>
      <c r="V617" s="20"/>
      <c r="W617" s="20"/>
      <c r="X617" s="20"/>
      <c r="Y617" s="20"/>
    </row>
    <row r="618" spans="1:25" customFormat="1" ht="15.75" customHeight="1" x14ac:dyDescent="0.25">
      <c r="A618" s="3" t="s">
        <v>945</v>
      </c>
      <c r="B618" s="3" t="s">
        <v>946</v>
      </c>
      <c r="C618" s="4">
        <v>44025</v>
      </c>
      <c r="D618" s="3" t="s">
        <v>1052</v>
      </c>
      <c r="E618" s="3" t="s">
        <v>1053</v>
      </c>
      <c r="F618" s="3" t="s">
        <v>2912</v>
      </c>
      <c r="G618" s="24"/>
      <c r="H618" s="25" t="s">
        <v>1054</v>
      </c>
      <c r="I618" s="5">
        <v>1</v>
      </c>
      <c r="J618" s="5">
        <v>196.48256198347099</v>
      </c>
      <c r="K618" s="5">
        <f t="shared" si="185"/>
        <v>237.74389999999988</v>
      </c>
      <c r="L618" s="83">
        <f t="shared" si="178"/>
        <v>237.74389999999988</v>
      </c>
      <c r="M618" s="79"/>
      <c r="N618" s="79">
        <f t="shared" si="179"/>
        <v>225.85670499999989</v>
      </c>
      <c r="O618" s="58"/>
      <c r="P618" s="92"/>
      <c r="Q618" s="7">
        <v>343.88967446033001</v>
      </c>
      <c r="R618" s="75">
        <f t="shared" si="180"/>
        <v>416.10650609699928</v>
      </c>
      <c r="S618" s="51"/>
      <c r="T618" s="48"/>
      <c r="U618" s="55"/>
      <c r="V618" s="20"/>
      <c r="W618" s="20"/>
      <c r="X618" s="20"/>
      <c r="Y618" s="20"/>
    </row>
    <row r="619" spans="1:25" customFormat="1" ht="15.75" customHeight="1" x14ac:dyDescent="0.25">
      <c r="A619" s="3" t="s">
        <v>1062</v>
      </c>
      <c r="B619" s="3" t="s">
        <v>1063</v>
      </c>
      <c r="C619" s="4">
        <v>44025</v>
      </c>
      <c r="D619" s="3" t="s">
        <v>1058</v>
      </c>
      <c r="E619" s="3" t="s">
        <v>960</v>
      </c>
      <c r="F619" s="3" t="s">
        <v>2861</v>
      </c>
      <c r="G619" s="24">
        <v>1052</v>
      </c>
      <c r="H619" s="25" t="s">
        <v>961</v>
      </c>
      <c r="I619" s="5">
        <v>1</v>
      </c>
      <c r="J619" s="5">
        <v>88.015371900826494</v>
      </c>
      <c r="K619" s="5">
        <f t="shared" si="185"/>
        <v>106.49860000000005</v>
      </c>
      <c r="L619" s="83">
        <f t="shared" si="178"/>
        <v>106.49860000000005</v>
      </c>
      <c r="M619" s="79">
        <f>+L619*0.85</f>
        <v>90.52381000000004</v>
      </c>
      <c r="N619" s="79">
        <f>+M619*0.95</f>
        <v>85.997619500000027</v>
      </c>
      <c r="O619" s="58"/>
      <c r="P619" s="92">
        <f>+N619+N620</f>
        <v>338.95088949999996</v>
      </c>
      <c r="Q619" s="7">
        <v>153.98113283305801</v>
      </c>
      <c r="R619" s="75">
        <f t="shared" si="180"/>
        <v>186.31717072800018</v>
      </c>
      <c r="S619" s="51">
        <f>+R619+R620</f>
        <v>652.31034738800042</v>
      </c>
      <c r="T619" s="48">
        <v>652.32000000000005</v>
      </c>
      <c r="U619" s="55">
        <f>+T619-P619</f>
        <v>313.36911050000009</v>
      </c>
      <c r="V619" s="20"/>
      <c r="W619" s="20"/>
      <c r="X619" s="20"/>
      <c r="Y619" s="20"/>
    </row>
    <row r="620" spans="1:25" customFormat="1" ht="15.75" customHeight="1" x14ac:dyDescent="0.25">
      <c r="A620" s="3" t="s">
        <v>1056</v>
      </c>
      <c r="B620" s="3" t="s">
        <v>1057</v>
      </c>
      <c r="C620" s="4">
        <v>44025</v>
      </c>
      <c r="D620" s="3" t="s">
        <v>1058</v>
      </c>
      <c r="E620" s="3" t="s">
        <v>960</v>
      </c>
      <c r="F620" s="3" t="s">
        <v>2861</v>
      </c>
      <c r="G620" s="24"/>
      <c r="H620" s="25" t="s">
        <v>961</v>
      </c>
      <c r="I620" s="5">
        <v>1</v>
      </c>
      <c r="J620" s="5">
        <v>220.055041322314</v>
      </c>
      <c r="K620" s="5">
        <f>+J620*1.21</f>
        <v>266.26659999999993</v>
      </c>
      <c r="L620" s="83">
        <f>+K620*I620</f>
        <v>266.26659999999993</v>
      </c>
      <c r="M620" s="79"/>
      <c r="N620" s="79">
        <f>+L620*0.95</f>
        <v>252.95326999999992</v>
      </c>
      <c r="O620" s="58"/>
      <c r="P620" s="92"/>
      <c r="Q620" s="7">
        <v>385.11832781818202</v>
      </c>
      <c r="R620" s="75">
        <f t="shared" si="180"/>
        <v>465.99317666000024</v>
      </c>
      <c r="S620" s="51"/>
      <c r="T620" s="48"/>
      <c r="U620" s="55"/>
      <c r="V620" s="20"/>
      <c r="W620" s="20"/>
      <c r="X620" s="20"/>
      <c r="Y620" s="20"/>
    </row>
    <row r="621" spans="1:25" customFormat="1" ht="15.75" customHeight="1" x14ac:dyDescent="0.25">
      <c r="A621" s="3" t="s">
        <v>1059</v>
      </c>
      <c r="B621" s="3" t="s">
        <v>1060</v>
      </c>
      <c r="C621" s="4">
        <v>44025</v>
      </c>
      <c r="D621" s="3" t="s">
        <v>1061</v>
      </c>
      <c r="E621" s="3" t="s">
        <v>960</v>
      </c>
      <c r="F621" s="3" t="s">
        <v>2861</v>
      </c>
      <c r="G621" s="24">
        <v>1090</v>
      </c>
      <c r="H621" s="25" t="s">
        <v>961</v>
      </c>
      <c r="I621" s="5">
        <v>1</v>
      </c>
      <c r="J621" s="5">
        <v>853.29380165289297</v>
      </c>
      <c r="K621" s="5">
        <f t="shared" si="185"/>
        <v>1032.4855000000005</v>
      </c>
      <c r="L621" s="83">
        <f t="shared" si="178"/>
        <v>1032.4855000000005</v>
      </c>
      <c r="M621" s="79"/>
      <c r="N621" s="79">
        <f t="shared" si="179"/>
        <v>980.86122500000033</v>
      </c>
      <c r="O621" s="58"/>
      <c r="P621" s="92">
        <f>+N621</f>
        <v>980.86122500000033</v>
      </c>
      <c r="Q621" s="7">
        <v>1492.81190717769</v>
      </c>
      <c r="R621" s="75">
        <f t="shared" si="180"/>
        <v>1806.3024076850049</v>
      </c>
      <c r="S621" s="51">
        <f>+R621</f>
        <v>1806.3024076850049</v>
      </c>
      <c r="T621" s="48">
        <v>1806.31</v>
      </c>
      <c r="U621" s="55">
        <f>+T621-P621</f>
        <v>825.44877499999961</v>
      </c>
      <c r="V621" s="20"/>
      <c r="W621" s="20"/>
      <c r="X621" s="20"/>
      <c r="Y621" s="20"/>
    </row>
    <row r="622" spans="1:25" customFormat="1" ht="15.75" customHeight="1" x14ac:dyDescent="0.25">
      <c r="A622" s="3" t="s">
        <v>298</v>
      </c>
      <c r="B622" s="3" t="s">
        <v>299</v>
      </c>
      <c r="C622" s="4">
        <v>44025</v>
      </c>
      <c r="D622" s="3" t="s">
        <v>1055</v>
      </c>
      <c r="E622" s="3" t="s">
        <v>960</v>
      </c>
      <c r="F622" s="3" t="s">
        <v>2861</v>
      </c>
      <c r="G622" s="24"/>
      <c r="H622" s="87" t="s">
        <v>961</v>
      </c>
      <c r="I622" s="90">
        <v>-1</v>
      </c>
      <c r="J622" s="5">
        <v>306.28190082644602</v>
      </c>
      <c r="K622" s="5">
        <f t="shared" si="185"/>
        <v>370.60109999999969</v>
      </c>
      <c r="L622" s="83">
        <f t="shared" si="178"/>
        <v>-370.60109999999969</v>
      </c>
      <c r="M622" s="79"/>
      <c r="N622" s="79">
        <f t="shared" si="179"/>
        <v>-352.07104499999969</v>
      </c>
      <c r="O622" s="58"/>
      <c r="P622" s="92"/>
      <c r="Q622" s="7">
        <v>-480.36640761818097</v>
      </c>
      <c r="R622" s="75">
        <f t="shared" si="180"/>
        <v>-581.24335321799902</v>
      </c>
      <c r="S622" s="51"/>
      <c r="T622" s="48"/>
      <c r="U622" s="55"/>
      <c r="V622" s="20"/>
      <c r="W622" s="20"/>
      <c r="X622" s="20"/>
      <c r="Y622" s="20"/>
    </row>
    <row r="623" spans="1:25" customFormat="1" ht="15.75" customHeight="1" x14ac:dyDescent="0.25">
      <c r="A623" s="3" t="s">
        <v>27</v>
      </c>
      <c r="B623" s="3" t="s">
        <v>28</v>
      </c>
      <c r="C623" s="4">
        <v>44025</v>
      </c>
      <c r="D623" s="3" t="s">
        <v>1055</v>
      </c>
      <c r="E623" s="3" t="s">
        <v>960</v>
      </c>
      <c r="F623" s="3" t="s">
        <v>2861</v>
      </c>
      <c r="G623" s="24"/>
      <c r="H623" s="87" t="s">
        <v>961</v>
      </c>
      <c r="I623" s="90">
        <v>-1</v>
      </c>
      <c r="J623" s="5">
        <v>342.30173553718998</v>
      </c>
      <c r="K623" s="5">
        <f t="shared" si="185"/>
        <v>414.18509999999986</v>
      </c>
      <c r="L623" s="83">
        <f t="shared" si="178"/>
        <v>-414.18509999999986</v>
      </c>
      <c r="M623" s="79">
        <f t="shared" ref="M623:M624" si="192">+L623*0.85</f>
        <v>-352.05733499999985</v>
      </c>
      <c r="N623" s="79">
        <f t="shared" ref="N623:N624" si="193">+M623*0.95</f>
        <v>-334.45446824999982</v>
      </c>
      <c r="O623" s="58"/>
      <c r="P623" s="92"/>
      <c r="Q623" s="7">
        <v>-536.85919598181795</v>
      </c>
      <c r="R623" s="75">
        <f t="shared" si="180"/>
        <v>-649.59962713799973</v>
      </c>
      <c r="S623" s="51"/>
      <c r="T623" s="48"/>
      <c r="U623" s="55"/>
      <c r="V623" s="20"/>
      <c r="W623" s="20"/>
      <c r="X623" s="20"/>
      <c r="Y623" s="20"/>
    </row>
    <row r="624" spans="1:25" customFormat="1" ht="15.75" customHeight="1" x14ac:dyDescent="0.25">
      <c r="A624" s="3" t="s">
        <v>149</v>
      </c>
      <c r="B624" s="3" t="s">
        <v>150</v>
      </c>
      <c r="C624" s="4">
        <v>44025</v>
      </c>
      <c r="D624" s="3" t="s">
        <v>1055</v>
      </c>
      <c r="E624" s="3" t="s">
        <v>960</v>
      </c>
      <c r="F624" s="3" t="s">
        <v>2861</v>
      </c>
      <c r="G624" s="24"/>
      <c r="H624" s="87" t="s">
        <v>961</v>
      </c>
      <c r="I624" s="90">
        <v>-2</v>
      </c>
      <c r="J624" s="5">
        <v>176.041818181818</v>
      </c>
      <c r="K624" s="5">
        <f t="shared" si="185"/>
        <v>213.01059999999978</v>
      </c>
      <c r="L624" s="83">
        <f t="shared" si="178"/>
        <v>-426.02119999999957</v>
      </c>
      <c r="M624" s="79">
        <f t="shared" si="192"/>
        <v>-362.1180199999996</v>
      </c>
      <c r="N624" s="79">
        <f t="shared" si="193"/>
        <v>-344.01211899999959</v>
      </c>
      <c r="O624" s="58"/>
      <c r="P624" s="92"/>
      <c r="Q624" s="7">
        <v>-552.20093359999896</v>
      </c>
      <c r="R624" s="75">
        <f t="shared" si="180"/>
        <v>-668.16312965599877</v>
      </c>
      <c r="S624" s="51"/>
      <c r="T624" s="48"/>
      <c r="U624" s="55"/>
      <c r="V624" s="20"/>
      <c r="W624" s="20"/>
      <c r="X624" s="20"/>
      <c r="Y624" s="20"/>
    </row>
    <row r="625" spans="1:25" customFormat="1" ht="15.75" customHeight="1" x14ac:dyDescent="0.25">
      <c r="A625" s="3" t="s">
        <v>298</v>
      </c>
      <c r="B625" s="3" t="s">
        <v>299</v>
      </c>
      <c r="C625" s="4">
        <v>44021</v>
      </c>
      <c r="D625" s="3" t="s">
        <v>959</v>
      </c>
      <c r="E625" s="3" t="s">
        <v>960</v>
      </c>
      <c r="F625" s="3" t="s">
        <v>2861</v>
      </c>
      <c r="G625" s="24"/>
      <c r="H625" s="87" t="s">
        <v>961</v>
      </c>
      <c r="I625" s="90">
        <v>1</v>
      </c>
      <c r="J625" s="5">
        <v>306.28190082644602</v>
      </c>
      <c r="K625" s="5">
        <f>+J625*1.21</f>
        <v>370.60109999999969</v>
      </c>
      <c r="L625" s="83">
        <f>+K625*I625</f>
        <v>370.60109999999969</v>
      </c>
      <c r="M625" s="79"/>
      <c r="N625" s="79">
        <f>+L625*0.95</f>
        <v>352.07104499999969</v>
      </c>
      <c r="O625" s="58"/>
      <c r="P625" s="92"/>
      <c r="Q625" s="7">
        <v>480.36640761818097</v>
      </c>
      <c r="R625" s="75">
        <f t="shared" si="180"/>
        <v>581.24335321799902</v>
      </c>
      <c r="S625" s="51"/>
      <c r="T625" s="48"/>
      <c r="U625" s="55"/>
      <c r="V625" s="20"/>
      <c r="W625" s="20"/>
      <c r="X625" s="20"/>
      <c r="Y625" s="20"/>
    </row>
    <row r="626" spans="1:25" customFormat="1" ht="15.75" customHeight="1" x14ac:dyDescent="0.25">
      <c r="A626" s="3" t="s">
        <v>27</v>
      </c>
      <c r="B626" s="3" t="s">
        <v>28</v>
      </c>
      <c r="C626" s="4">
        <v>44021</v>
      </c>
      <c r="D626" s="3" t="s">
        <v>959</v>
      </c>
      <c r="E626" s="3" t="s">
        <v>960</v>
      </c>
      <c r="F626" s="3" t="s">
        <v>2861</v>
      </c>
      <c r="G626" s="24"/>
      <c r="H626" s="87" t="s">
        <v>961</v>
      </c>
      <c r="I626" s="90">
        <v>1</v>
      </c>
      <c r="J626" s="5">
        <v>342.30173553718998</v>
      </c>
      <c r="K626" s="5">
        <f>+J626*1.21</f>
        <v>414.18509999999986</v>
      </c>
      <c r="L626" s="83">
        <f>+K626*I626</f>
        <v>414.18509999999986</v>
      </c>
      <c r="M626" s="79">
        <f t="shared" ref="M626:M628" si="194">+L626*0.85</f>
        <v>352.05733499999985</v>
      </c>
      <c r="N626" s="79">
        <f t="shared" ref="N626:N628" si="195">+M626*0.95</f>
        <v>334.45446824999982</v>
      </c>
      <c r="O626" s="58"/>
      <c r="P626" s="92"/>
      <c r="Q626" s="7">
        <v>536.85919598181795</v>
      </c>
      <c r="R626" s="75">
        <f t="shared" si="180"/>
        <v>649.59962713799973</v>
      </c>
      <c r="S626" s="51"/>
      <c r="T626" s="48"/>
      <c r="U626" s="55"/>
      <c r="V626" s="20"/>
      <c r="W626" s="20"/>
      <c r="X626" s="20"/>
      <c r="Y626" s="20"/>
    </row>
    <row r="627" spans="1:25" customFormat="1" ht="15.75" customHeight="1" x14ac:dyDescent="0.25">
      <c r="A627" s="3" t="s">
        <v>149</v>
      </c>
      <c r="B627" s="3" t="s">
        <v>150</v>
      </c>
      <c r="C627" s="4">
        <v>44021</v>
      </c>
      <c r="D627" s="3" t="s">
        <v>959</v>
      </c>
      <c r="E627" s="3" t="s">
        <v>960</v>
      </c>
      <c r="F627" s="3" t="s">
        <v>2861</v>
      </c>
      <c r="G627" s="24"/>
      <c r="H627" s="87" t="s">
        <v>961</v>
      </c>
      <c r="I627" s="90">
        <v>2</v>
      </c>
      <c r="J627" s="5">
        <v>176.041818181818</v>
      </c>
      <c r="K627" s="5">
        <f>+J627*1.21</f>
        <v>213.01059999999978</v>
      </c>
      <c r="L627" s="83">
        <f>+K627*I627</f>
        <v>426.02119999999957</v>
      </c>
      <c r="M627" s="79">
        <f t="shared" si="194"/>
        <v>362.1180199999996</v>
      </c>
      <c r="N627" s="79">
        <f t="shared" si="195"/>
        <v>344.01211899999959</v>
      </c>
      <c r="O627" s="58"/>
      <c r="P627" s="92"/>
      <c r="Q627" s="7">
        <v>552.20093359999896</v>
      </c>
      <c r="R627" s="75">
        <f t="shared" si="180"/>
        <v>668.16312965599877</v>
      </c>
      <c r="S627" s="51"/>
      <c r="T627" s="48"/>
      <c r="U627" s="55"/>
      <c r="V627" s="20"/>
      <c r="W627" s="20"/>
      <c r="X627" s="20"/>
      <c r="Y627" s="20"/>
    </row>
    <row r="628" spans="1:25" customFormat="1" ht="15.75" customHeight="1" x14ac:dyDescent="0.25">
      <c r="A628" s="3" t="s">
        <v>79</v>
      </c>
      <c r="B628" s="3" t="s">
        <v>80</v>
      </c>
      <c r="C628" s="4">
        <v>44025</v>
      </c>
      <c r="D628" s="3" t="s">
        <v>1064</v>
      </c>
      <c r="E628" s="3" t="s">
        <v>1065</v>
      </c>
      <c r="F628" s="3" t="s">
        <v>2899</v>
      </c>
      <c r="G628" s="24">
        <v>1069</v>
      </c>
      <c r="H628" s="25" t="s">
        <v>1066</v>
      </c>
      <c r="I628" s="5">
        <v>1</v>
      </c>
      <c r="J628" s="5">
        <v>806.82363636363596</v>
      </c>
      <c r="K628" s="5">
        <f t="shared" si="185"/>
        <v>976.25659999999948</v>
      </c>
      <c r="L628" s="83">
        <f t="shared" si="178"/>
        <v>976.25659999999948</v>
      </c>
      <c r="M628" s="79">
        <f t="shared" si="194"/>
        <v>829.81810999999959</v>
      </c>
      <c r="N628" s="79">
        <f t="shared" si="195"/>
        <v>788.32720449999954</v>
      </c>
      <c r="O628" s="58"/>
      <c r="P628" s="92">
        <f>+N628</f>
        <v>788.32720449999954</v>
      </c>
      <c r="Q628" s="7">
        <v>1411.57022476364</v>
      </c>
      <c r="R628" s="75">
        <f t="shared" si="180"/>
        <v>1707.9999719640043</v>
      </c>
      <c r="S628" s="51">
        <f>+R628</f>
        <v>1707.9999719640043</v>
      </c>
      <c r="T628" s="48">
        <v>1708</v>
      </c>
      <c r="U628" s="55">
        <f>+T628-P628</f>
        <v>919.67279550000046</v>
      </c>
      <c r="V628" s="20"/>
      <c r="W628" s="20"/>
      <c r="X628" s="20"/>
      <c r="Y628" s="20"/>
    </row>
    <row r="629" spans="1:25" customFormat="1" ht="15.75" customHeight="1" x14ac:dyDescent="0.25">
      <c r="A629" s="3" t="s">
        <v>1067</v>
      </c>
      <c r="B629" s="3" t="s">
        <v>1068</v>
      </c>
      <c r="C629" s="4">
        <v>44025</v>
      </c>
      <c r="D629" s="3" t="s">
        <v>1069</v>
      </c>
      <c r="E629" s="3" t="s">
        <v>1032</v>
      </c>
      <c r="F629" s="3" t="s">
        <v>2894</v>
      </c>
      <c r="G629" s="24">
        <v>1111</v>
      </c>
      <c r="H629" s="25" t="s">
        <v>1033</v>
      </c>
      <c r="I629" s="5">
        <v>1</v>
      </c>
      <c r="J629" s="5">
        <v>402.36561983471103</v>
      </c>
      <c r="K629" s="5">
        <f t="shared" si="185"/>
        <v>486.86240000000032</v>
      </c>
      <c r="L629" s="83">
        <f t="shared" si="178"/>
        <v>486.86240000000032</v>
      </c>
      <c r="M629" s="79"/>
      <c r="N629" s="79">
        <f t="shared" si="179"/>
        <v>462.51928000000026</v>
      </c>
      <c r="O629" s="58"/>
      <c r="P629" s="92">
        <f>+N629</f>
        <v>462.51928000000026</v>
      </c>
      <c r="Q629" s="7">
        <v>611.185329216529</v>
      </c>
      <c r="R629" s="75">
        <f t="shared" si="180"/>
        <v>739.53424835200008</v>
      </c>
      <c r="S629" s="51">
        <f>+R629</f>
        <v>739.53424835200008</v>
      </c>
      <c r="T629" s="48">
        <v>739.53</v>
      </c>
      <c r="U629" s="55">
        <f>+T629-P629</f>
        <v>277.01071999999971</v>
      </c>
      <c r="V629" s="20"/>
      <c r="W629" s="20"/>
      <c r="X629" s="20"/>
      <c r="Y629" s="20"/>
    </row>
    <row r="630" spans="1:25" customFormat="1" ht="15.75" customHeight="1" x14ac:dyDescent="0.25">
      <c r="A630" s="3" t="s">
        <v>1075</v>
      </c>
      <c r="B630" s="3" t="s">
        <v>1076</v>
      </c>
      <c r="C630" s="4">
        <v>44025</v>
      </c>
      <c r="D630" s="3" t="s">
        <v>1072</v>
      </c>
      <c r="E630" s="3" t="s">
        <v>1073</v>
      </c>
      <c r="F630" s="3" t="s">
        <v>2903</v>
      </c>
      <c r="G630" s="24">
        <v>1081</v>
      </c>
      <c r="H630" s="25" t="s">
        <v>1074</v>
      </c>
      <c r="I630" s="5">
        <v>1</v>
      </c>
      <c r="J630" s="5">
        <v>246.48429752066099</v>
      </c>
      <c r="K630" s="5">
        <f t="shared" si="185"/>
        <v>298.24599999999981</v>
      </c>
      <c r="L630" s="83">
        <f t="shared" si="178"/>
        <v>298.24599999999981</v>
      </c>
      <c r="M630" s="79"/>
      <c r="N630" s="79">
        <f t="shared" si="179"/>
        <v>283.33369999999979</v>
      </c>
      <c r="O630" s="58"/>
      <c r="P630" s="92">
        <f>+N630+N631+N632+N633</f>
        <v>1379.9421174999995</v>
      </c>
      <c r="Q630" s="7">
        <v>431.39928236363602</v>
      </c>
      <c r="R630" s="75">
        <f t="shared" si="180"/>
        <v>521.99313165999956</v>
      </c>
      <c r="S630" s="51">
        <f>+R630+R631+R632+R633</f>
        <v>2898.0361780270041</v>
      </c>
      <c r="T630" s="48">
        <v>2898.03</v>
      </c>
      <c r="U630" s="55">
        <f>+T630-P630</f>
        <v>1518.0878825000007</v>
      </c>
      <c r="V630" s="20"/>
      <c r="W630" s="20"/>
      <c r="X630" s="20"/>
      <c r="Y630" s="20"/>
    </row>
    <row r="631" spans="1:25" customFormat="1" ht="15.75" customHeight="1" x14ac:dyDescent="0.25">
      <c r="A631" s="3" t="s">
        <v>1070</v>
      </c>
      <c r="B631" s="3" t="s">
        <v>1071</v>
      </c>
      <c r="C631" s="4">
        <v>44025</v>
      </c>
      <c r="D631" s="3" t="s">
        <v>1072</v>
      </c>
      <c r="E631" s="3" t="s">
        <v>1073</v>
      </c>
      <c r="F631" s="3" t="s">
        <v>2903</v>
      </c>
      <c r="G631" s="24"/>
      <c r="H631" s="25" t="s">
        <v>1074</v>
      </c>
      <c r="I631" s="5">
        <v>1</v>
      </c>
      <c r="J631" s="5">
        <v>222.43231404958701</v>
      </c>
      <c r="K631" s="5">
        <f t="shared" si="185"/>
        <v>269.14310000000029</v>
      </c>
      <c r="L631" s="83">
        <f t="shared" si="178"/>
        <v>269.14310000000029</v>
      </c>
      <c r="M631" s="79">
        <f t="shared" ref="M631:M633" si="196">+L631*0.85</f>
        <v>228.77163500000023</v>
      </c>
      <c r="N631" s="79">
        <f t="shared" ref="N631:N633" si="197">+M631*0.95</f>
        <v>217.33305325000021</v>
      </c>
      <c r="O631" s="58"/>
      <c r="P631" s="92"/>
      <c r="Q631" s="7">
        <v>389.26767120248002</v>
      </c>
      <c r="R631" s="75">
        <f t="shared" si="180"/>
        <v>471.01388215500083</v>
      </c>
      <c r="S631" s="51"/>
      <c r="T631" s="48"/>
      <c r="U631" s="55"/>
      <c r="V631" s="20"/>
      <c r="W631" s="20"/>
      <c r="X631" s="20"/>
      <c r="Y631" s="20"/>
    </row>
    <row r="632" spans="1:25" customFormat="1" ht="15.75" customHeight="1" x14ac:dyDescent="0.25">
      <c r="A632" s="3" t="s">
        <v>311</v>
      </c>
      <c r="B632" s="3" t="s">
        <v>312</v>
      </c>
      <c r="C632" s="4">
        <v>44025</v>
      </c>
      <c r="D632" s="3" t="s">
        <v>1072</v>
      </c>
      <c r="E632" s="3" t="s">
        <v>1073</v>
      </c>
      <c r="F632" s="3" t="s">
        <v>2903</v>
      </c>
      <c r="G632" s="24"/>
      <c r="H632" s="25" t="s">
        <v>1074</v>
      </c>
      <c r="I632" s="5">
        <v>1</v>
      </c>
      <c r="J632" s="5">
        <v>93.082066115702503</v>
      </c>
      <c r="K632" s="5">
        <f t="shared" si="185"/>
        <v>112.62930000000003</v>
      </c>
      <c r="L632" s="83">
        <f t="shared" si="178"/>
        <v>112.62930000000003</v>
      </c>
      <c r="M632" s="79">
        <f t="shared" si="196"/>
        <v>95.734905000000026</v>
      </c>
      <c r="N632" s="79">
        <f t="shared" si="197"/>
        <v>90.948159750000016</v>
      </c>
      <c r="O632" s="58"/>
      <c r="P632" s="92"/>
      <c r="Q632" s="7">
        <v>162.834043180165</v>
      </c>
      <c r="R632" s="75">
        <f t="shared" si="180"/>
        <v>197.02919224799965</v>
      </c>
      <c r="S632" s="51"/>
      <c r="T632" s="48"/>
      <c r="U632" s="55"/>
      <c r="V632" s="20"/>
      <c r="W632" s="20"/>
      <c r="X632" s="20"/>
      <c r="Y632" s="20"/>
    </row>
    <row r="633" spans="1:25" customFormat="1" ht="15.75" customHeight="1" x14ac:dyDescent="0.25">
      <c r="A633" s="3" t="s">
        <v>79</v>
      </c>
      <c r="B633" s="3" t="s">
        <v>80</v>
      </c>
      <c r="C633" s="4">
        <v>44025</v>
      </c>
      <c r="D633" s="3" t="s">
        <v>1072</v>
      </c>
      <c r="E633" s="3" t="s">
        <v>1073</v>
      </c>
      <c r="F633" s="3" t="s">
        <v>2903</v>
      </c>
      <c r="G633" s="24"/>
      <c r="H633" s="25" t="s">
        <v>1074</v>
      </c>
      <c r="I633" s="5">
        <v>1</v>
      </c>
      <c r="J633" s="5">
        <v>806.82363636363596</v>
      </c>
      <c r="K633" s="5">
        <f t="shared" si="185"/>
        <v>976.25659999999948</v>
      </c>
      <c r="L633" s="83">
        <f t="shared" si="178"/>
        <v>976.25659999999948</v>
      </c>
      <c r="M633" s="79">
        <f t="shared" si="196"/>
        <v>829.81810999999959</v>
      </c>
      <c r="N633" s="79">
        <f t="shared" si="197"/>
        <v>788.32720449999954</v>
      </c>
      <c r="O633" s="58"/>
      <c r="P633" s="92"/>
      <c r="Q633" s="7">
        <v>1411.57022476364</v>
      </c>
      <c r="R633" s="75">
        <f t="shared" si="180"/>
        <v>1707.9999719640043</v>
      </c>
      <c r="S633" s="51"/>
      <c r="T633" s="48"/>
      <c r="U633" s="55"/>
      <c r="V633" s="20"/>
      <c r="W633" s="20"/>
      <c r="X633" s="20"/>
      <c r="Y633" s="20"/>
    </row>
    <row r="634" spans="1:25" customFormat="1" ht="15.75" customHeight="1" x14ac:dyDescent="0.25">
      <c r="A634" s="3" t="s">
        <v>1080</v>
      </c>
      <c r="B634" s="3" t="s">
        <v>1081</v>
      </c>
      <c r="C634" s="4">
        <v>44025</v>
      </c>
      <c r="D634" s="3" t="s">
        <v>1077</v>
      </c>
      <c r="E634" s="3" t="s">
        <v>1078</v>
      </c>
      <c r="F634" s="3" t="s">
        <v>2905</v>
      </c>
      <c r="G634" s="24">
        <v>1083</v>
      </c>
      <c r="H634" s="25" t="s">
        <v>1079</v>
      </c>
      <c r="I634" s="5">
        <v>1</v>
      </c>
      <c r="J634" s="5">
        <v>429.60314049586799</v>
      </c>
      <c r="K634" s="5">
        <f t="shared" si="185"/>
        <v>519.81980000000021</v>
      </c>
      <c r="L634" s="83">
        <f t="shared" si="178"/>
        <v>519.81980000000021</v>
      </c>
      <c r="M634" s="79"/>
      <c r="N634" s="79">
        <f t="shared" si="179"/>
        <v>493.8288100000002</v>
      </c>
      <c r="O634" s="58"/>
      <c r="P634" s="92">
        <f>+N634+N635+N636</f>
        <v>1139.7969184999999</v>
      </c>
      <c r="Q634" s="7">
        <v>751.6594308</v>
      </c>
      <c r="R634" s="75">
        <f t="shared" si="180"/>
        <v>909.50791126799993</v>
      </c>
      <c r="S634" s="51">
        <f>+R634+R635+R636</f>
        <v>2159.0848778949994</v>
      </c>
      <c r="T634" s="48">
        <v>2159.09</v>
      </c>
      <c r="U634" s="55">
        <f>+T634-P634</f>
        <v>1019.2930815000002</v>
      </c>
      <c r="V634" s="20"/>
      <c r="W634" s="20"/>
      <c r="X634" s="20"/>
      <c r="Y634" s="20"/>
    </row>
    <row r="635" spans="1:25" customFormat="1" ht="15.75" customHeight="1" x14ac:dyDescent="0.25">
      <c r="A635" s="3" t="s">
        <v>674</v>
      </c>
      <c r="B635" s="3" t="s">
        <v>675</v>
      </c>
      <c r="C635" s="4">
        <v>44025</v>
      </c>
      <c r="D635" s="3" t="s">
        <v>1077</v>
      </c>
      <c r="E635" s="3" t="s">
        <v>1078</v>
      </c>
      <c r="F635" s="3" t="s">
        <v>2905</v>
      </c>
      <c r="G635" s="24"/>
      <c r="H635" s="25" t="s">
        <v>1079</v>
      </c>
      <c r="I635" s="5">
        <v>1</v>
      </c>
      <c r="J635" s="5">
        <v>403.70272727272697</v>
      </c>
      <c r="K635" s="5">
        <f t="shared" si="185"/>
        <v>488.4802999999996</v>
      </c>
      <c r="L635" s="83">
        <f t="shared" si="178"/>
        <v>488.4802999999996</v>
      </c>
      <c r="M635" s="79"/>
      <c r="N635" s="79">
        <f t="shared" si="179"/>
        <v>464.0562849999996</v>
      </c>
      <c r="O635" s="58"/>
      <c r="P635" s="92"/>
      <c r="Q635" s="7">
        <v>706.26581028181795</v>
      </c>
      <c r="R635" s="75">
        <f t="shared" si="180"/>
        <v>854.58163044099967</v>
      </c>
      <c r="S635" s="51"/>
      <c r="T635" s="48"/>
      <c r="U635" s="55"/>
      <c r="V635" s="20"/>
      <c r="W635" s="20"/>
      <c r="X635" s="20"/>
      <c r="Y635" s="20"/>
    </row>
    <row r="636" spans="1:25" customFormat="1" ht="15.75" customHeight="1" x14ac:dyDescent="0.25">
      <c r="A636" s="3" t="s">
        <v>932</v>
      </c>
      <c r="B636" s="3" t="s">
        <v>933</v>
      </c>
      <c r="C636" s="4">
        <v>44025</v>
      </c>
      <c r="D636" s="3" t="s">
        <v>1077</v>
      </c>
      <c r="E636" s="3" t="s">
        <v>1078</v>
      </c>
      <c r="F636" s="3" t="s">
        <v>2905</v>
      </c>
      <c r="G636" s="24"/>
      <c r="H636" s="25" t="s">
        <v>1079</v>
      </c>
      <c r="I636" s="5">
        <v>1</v>
      </c>
      <c r="J636" s="5">
        <v>186.18</v>
      </c>
      <c r="K636" s="5">
        <f t="shared" si="185"/>
        <v>225.27780000000001</v>
      </c>
      <c r="L636" s="83">
        <f t="shared" si="178"/>
        <v>225.27780000000001</v>
      </c>
      <c r="M636" s="79">
        <f t="shared" ref="M636:M637" si="198">+L636*0.85</f>
        <v>191.48613</v>
      </c>
      <c r="N636" s="79">
        <f t="shared" ref="N636:N637" si="199">+M636*0.95</f>
        <v>181.9118235</v>
      </c>
      <c r="O636" s="58"/>
      <c r="P636" s="92"/>
      <c r="Q636" s="7">
        <v>326.44242659999998</v>
      </c>
      <c r="R636" s="75">
        <f t="shared" si="180"/>
        <v>394.99533618599997</v>
      </c>
      <c r="S636" s="51"/>
      <c r="T636" s="48"/>
      <c r="U636" s="55"/>
      <c r="V636" s="20"/>
      <c r="W636" s="20"/>
      <c r="X636" s="20"/>
      <c r="Y636" s="20"/>
    </row>
    <row r="637" spans="1:25" customFormat="1" ht="15.75" customHeight="1" x14ac:dyDescent="0.25">
      <c r="A637" s="3" t="s">
        <v>27</v>
      </c>
      <c r="B637" s="3" t="s">
        <v>28</v>
      </c>
      <c r="C637" s="4">
        <v>44025</v>
      </c>
      <c r="D637" s="3" t="s">
        <v>1082</v>
      </c>
      <c r="E637" s="3" t="s">
        <v>1083</v>
      </c>
      <c r="F637" s="3" t="s">
        <v>2906</v>
      </c>
      <c r="G637" s="24">
        <v>1084</v>
      </c>
      <c r="H637" s="25" t="s">
        <v>1084</v>
      </c>
      <c r="I637" s="5">
        <v>1</v>
      </c>
      <c r="J637" s="5">
        <v>342.30173553718998</v>
      </c>
      <c r="K637" s="5">
        <f t="shared" si="185"/>
        <v>414.18509999999986</v>
      </c>
      <c r="L637" s="83">
        <f t="shared" si="178"/>
        <v>414.18509999999986</v>
      </c>
      <c r="M637" s="79">
        <f t="shared" si="198"/>
        <v>352.05733499999985</v>
      </c>
      <c r="N637" s="79">
        <f t="shared" si="199"/>
        <v>334.45446824999982</v>
      </c>
      <c r="O637" s="58"/>
      <c r="P637" s="92">
        <f>+N637</f>
        <v>334.45446824999982</v>
      </c>
      <c r="Q637" s="7">
        <v>597.51506351900798</v>
      </c>
      <c r="R637" s="75">
        <f t="shared" si="180"/>
        <v>722.99322685799962</v>
      </c>
      <c r="S637" s="51">
        <f>+R637</f>
        <v>722.99322685799962</v>
      </c>
      <c r="T637" s="48">
        <v>723</v>
      </c>
      <c r="U637" s="55">
        <f>+T637-P637</f>
        <v>388.54553175000018</v>
      </c>
      <c r="V637" s="20"/>
      <c r="W637" s="20"/>
      <c r="X637" s="20"/>
      <c r="Y637" s="20"/>
    </row>
    <row r="638" spans="1:25" customFormat="1" ht="15.75" customHeight="1" x14ac:dyDescent="0.25">
      <c r="A638" s="3" t="s">
        <v>131</v>
      </c>
      <c r="B638" s="3" t="s">
        <v>132</v>
      </c>
      <c r="C638" s="4">
        <v>44025</v>
      </c>
      <c r="D638" s="3" t="s">
        <v>1085</v>
      </c>
      <c r="E638" s="3" t="s">
        <v>1086</v>
      </c>
      <c r="F638" s="3" t="s">
        <v>2907</v>
      </c>
      <c r="G638" s="24">
        <v>1085</v>
      </c>
      <c r="H638" s="25" t="s">
        <v>1087</v>
      </c>
      <c r="I638" s="5">
        <v>1</v>
      </c>
      <c r="J638" s="5">
        <v>273.06793388429799</v>
      </c>
      <c r="K638" s="5">
        <f t="shared" si="185"/>
        <v>330.41220000000055</v>
      </c>
      <c r="L638" s="83">
        <f t="shared" si="178"/>
        <v>330.41220000000055</v>
      </c>
      <c r="M638" s="79"/>
      <c r="N638" s="79">
        <f t="shared" si="179"/>
        <v>313.89159000000052</v>
      </c>
      <c r="O638" s="58"/>
      <c r="P638" s="92">
        <f>+N638+N639+N640+N641</f>
        <v>1344.4292222499996</v>
      </c>
      <c r="Q638" s="7">
        <v>477.87980701487697</v>
      </c>
      <c r="R638" s="75">
        <f t="shared" si="180"/>
        <v>578.23456648800118</v>
      </c>
      <c r="S638" s="51">
        <f>+R638+R639+R640+R641</f>
        <v>2477.2406764999987</v>
      </c>
      <c r="T638" s="48">
        <v>2477.23</v>
      </c>
      <c r="U638" s="55">
        <f>+T638-P638</f>
        <v>1132.8007777500004</v>
      </c>
      <c r="V638" s="20"/>
      <c r="W638" s="20"/>
      <c r="X638" s="20"/>
      <c r="Y638" s="20"/>
    </row>
    <row r="639" spans="1:25" customFormat="1" ht="15.75" customHeight="1" x14ac:dyDescent="0.25">
      <c r="A639" s="3" t="s">
        <v>298</v>
      </c>
      <c r="B639" s="3" t="s">
        <v>299</v>
      </c>
      <c r="C639" s="4">
        <v>44025</v>
      </c>
      <c r="D639" s="3" t="s">
        <v>1085</v>
      </c>
      <c r="E639" s="3" t="s">
        <v>1086</v>
      </c>
      <c r="F639" s="3" t="s">
        <v>2907</v>
      </c>
      <c r="G639" s="24"/>
      <c r="H639" s="25" t="s">
        <v>1087</v>
      </c>
      <c r="I639" s="5">
        <v>1</v>
      </c>
      <c r="J639" s="5">
        <v>306.28190082644602</v>
      </c>
      <c r="K639" s="5">
        <f t="shared" si="185"/>
        <v>370.60109999999969</v>
      </c>
      <c r="L639" s="83">
        <f t="shared" si="178"/>
        <v>370.60109999999969</v>
      </c>
      <c r="M639" s="79"/>
      <c r="N639" s="79">
        <f t="shared" si="179"/>
        <v>352.07104499999969</v>
      </c>
      <c r="O639" s="58"/>
      <c r="P639" s="92"/>
      <c r="Q639" s="7">
        <v>480.36640761818097</v>
      </c>
      <c r="R639" s="75">
        <f t="shared" si="180"/>
        <v>581.24335321799902</v>
      </c>
      <c r="S639" s="51"/>
      <c r="T639" s="48"/>
      <c r="U639" s="55"/>
      <c r="V639" s="20"/>
      <c r="W639" s="20"/>
      <c r="X639" s="20"/>
      <c r="Y639" s="20"/>
    </row>
    <row r="640" spans="1:25" customFormat="1" ht="15.75" customHeight="1" x14ac:dyDescent="0.25">
      <c r="A640" s="3" t="s">
        <v>27</v>
      </c>
      <c r="B640" s="3" t="s">
        <v>28</v>
      </c>
      <c r="C640" s="4">
        <v>44025</v>
      </c>
      <c r="D640" s="3" t="s">
        <v>1085</v>
      </c>
      <c r="E640" s="3" t="s">
        <v>1086</v>
      </c>
      <c r="F640" s="3" t="s">
        <v>2907</v>
      </c>
      <c r="G640" s="24"/>
      <c r="H640" s="25" t="s">
        <v>1087</v>
      </c>
      <c r="I640" s="5">
        <v>1</v>
      </c>
      <c r="J640" s="5">
        <v>342.30173553718998</v>
      </c>
      <c r="K640" s="5">
        <f t="shared" si="185"/>
        <v>414.18509999999986</v>
      </c>
      <c r="L640" s="83">
        <f t="shared" si="178"/>
        <v>414.18509999999986</v>
      </c>
      <c r="M640" s="79">
        <f t="shared" ref="M640:M642" si="200">+L640*0.85</f>
        <v>352.05733499999985</v>
      </c>
      <c r="N640" s="79">
        <f t="shared" ref="N640:N642" si="201">+M640*0.95</f>
        <v>334.45446824999982</v>
      </c>
      <c r="O640" s="58"/>
      <c r="P640" s="92"/>
      <c r="Q640" s="7">
        <v>536.85919598181795</v>
      </c>
      <c r="R640" s="75">
        <f t="shared" si="180"/>
        <v>649.59962713799973</v>
      </c>
      <c r="S640" s="51"/>
      <c r="T640" s="48"/>
      <c r="U640" s="55"/>
      <c r="V640" s="20"/>
      <c r="W640" s="20"/>
      <c r="X640" s="20"/>
      <c r="Y640" s="20"/>
    </row>
    <row r="641" spans="1:25" customFormat="1" ht="15.75" customHeight="1" x14ac:dyDescent="0.25">
      <c r="A641" s="3" t="s">
        <v>149</v>
      </c>
      <c r="B641" s="3" t="s">
        <v>150</v>
      </c>
      <c r="C641" s="4">
        <v>44025</v>
      </c>
      <c r="D641" s="3" t="s">
        <v>1085</v>
      </c>
      <c r="E641" s="3" t="s">
        <v>1086</v>
      </c>
      <c r="F641" s="3" t="s">
        <v>2907</v>
      </c>
      <c r="G641" s="24"/>
      <c r="H641" s="25" t="s">
        <v>1087</v>
      </c>
      <c r="I641" s="5">
        <v>2</v>
      </c>
      <c r="J641" s="5">
        <v>176.041818181818</v>
      </c>
      <c r="K641" s="5">
        <f t="shared" si="185"/>
        <v>213.01059999999978</v>
      </c>
      <c r="L641" s="83">
        <f t="shared" si="178"/>
        <v>426.02119999999957</v>
      </c>
      <c r="M641" s="79">
        <f t="shared" si="200"/>
        <v>362.1180199999996</v>
      </c>
      <c r="N641" s="79">
        <f t="shared" si="201"/>
        <v>344.01211899999959</v>
      </c>
      <c r="O641" s="58"/>
      <c r="P641" s="92"/>
      <c r="Q641" s="7">
        <v>552.20093359999896</v>
      </c>
      <c r="R641" s="75">
        <f t="shared" si="180"/>
        <v>668.16312965599877</v>
      </c>
      <c r="S641" s="51"/>
      <c r="T641" s="48"/>
      <c r="U641" s="55"/>
      <c r="V641" s="20"/>
      <c r="W641" s="20"/>
      <c r="X641" s="20"/>
      <c r="Y641" s="20"/>
    </row>
    <row r="642" spans="1:25" customFormat="1" ht="15.75" customHeight="1" x14ac:dyDescent="0.25">
      <c r="A642" s="3" t="s">
        <v>75</v>
      </c>
      <c r="B642" s="3" t="s">
        <v>76</v>
      </c>
      <c r="C642" s="4">
        <v>44025</v>
      </c>
      <c r="D642" s="3" t="s">
        <v>1088</v>
      </c>
      <c r="E642" s="3" t="s">
        <v>1089</v>
      </c>
      <c r="F642" s="3" t="s">
        <v>2909</v>
      </c>
      <c r="G642" s="24">
        <v>1087</v>
      </c>
      <c r="H642" s="25" t="s">
        <v>1090</v>
      </c>
      <c r="I642" s="5">
        <v>1</v>
      </c>
      <c r="J642" s="5">
        <v>1066.2198347107401</v>
      </c>
      <c r="K642" s="5">
        <f t="shared" si="185"/>
        <v>1290.1259999999954</v>
      </c>
      <c r="L642" s="83">
        <f t="shared" si="178"/>
        <v>1290.1259999999954</v>
      </c>
      <c r="M642" s="79">
        <f t="shared" si="200"/>
        <v>1096.6070999999961</v>
      </c>
      <c r="N642" s="79">
        <f t="shared" si="201"/>
        <v>1041.7767449999963</v>
      </c>
      <c r="O642" s="58"/>
      <c r="P642" s="92">
        <f>+N642+N643</f>
        <v>1079.695424999996</v>
      </c>
      <c r="Q642" s="7">
        <v>1865.5115338016501</v>
      </c>
      <c r="R642" s="75">
        <f t="shared" ref="R642:R705" si="202">+Q642*1.21</f>
        <v>2257.2689558999964</v>
      </c>
      <c r="S642" s="51">
        <f>+R642+R643</f>
        <v>2327.164259171996</v>
      </c>
      <c r="T642" s="48">
        <v>2327.15</v>
      </c>
      <c r="U642" s="55">
        <f>+T642-P642</f>
        <v>1247.4545750000041</v>
      </c>
      <c r="V642" s="20"/>
      <c r="W642" s="20"/>
      <c r="X642" s="20"/>
      <c r="Y642" s="20"/>
    </row>
    <row r="643" spans="1:25" customFormat="1" ht="15.75" customHeight="1" x14ac:dyDescent="0.25">
      <c r="A643" s="3" t="s">
        <v>43</v>
      </c>
      <c r="B643" s="3" t="s">
        <v>44</v>
      </c>
      <c r="C643" s="4">
        <v>44025</v>
      </c>
      <c r="D643" s="3" t="s">
        <v>1088</v>
      </c>
      <c r="E643" s="3" t="s">
        <v>1089</v>
      </c>
      <c r="F643" s="3" t="s">
        <v>2909</v>
      </c>
      <c r="G643" s="24"/>
      <c r="H643" s="25" t="s">
        <v>1090</v>
      </c>
      <c r="I643" s="5">
        <v>3</v>
      </c>
      <c r="J643" s="5">
        <v>10.995702479338799</v>
      </c>
      <c r="K643" s="5">
        <f t="shared" si="185"/>
        <v>13.304799999999947</v>
      </c>
      <c r="L643" s="83">
        <f t="shared" si="178"/>
        <v>39.914399999999844</v>
      </c>
      <c r="M643" s="79"/>
      <c r="N643" s="79">
        <f t="shared" si="179"/>
        <v>37.918679999999853</v>
      </c>
      <c r="O643" s="58"/>
      <c r="P643" s="92"/>
      <c r="Q643" s="7">
        <v>57.764713447933701</v>
      </c>
      <c r="R643" s="75">
        <f t="shared" si="202"/>
        <v>69.895303271999779</v>
      </c>
      <c r="S643" s="51"/>
      <c r="T643" s="48"/>
      <c r="U643" s="55"/>
      <c r="V643" s="20"/>
      <c r="W643" s="20"/>
      <c r="X643" s="20"/>
      <c r="Y643" s="20"/>
    </row>
    <row r="644" spans="1:25" customFormat="1" ht="15.75" customHeight="1" x14ac:dyDescent="0.25">
      <c r="A644" s="3" t="s">
        <v>216</v>
      </c>
      <c r="B644" s="3" t="s">
        <v>217</v>
      </c>
      <c r="C644" s="4">
        <v>44025</v>
      </c>
      <c r="D644" s="3" t="s">
        <v>1091</v>
      </c>
      <c r="E644" s="3" t="s">
        <v>1092</v>
      </c>
      <c r="F644" s="3" t="s">
        <v>2910</v>
      </c>
      <c r="G644" s="24">
        <v>1088</v>
      </c>
      <c r="H644" s="25" t="s">
        <v>1093</v>
      </c>
      <c r="I644" s="5">
        <v>2</v>
      </c>
      <c r="J644" s="5">
        <v>629.37776859504095</v>
      </c>
      <c r="K644" s="5">
        <f t="shared" si="185"/>
        <v>761.54709999999955</v>
      </c>
      <c r="L644" s="83">
        <f t="shared" ref="L644:L707" si="203">+K644*I644</f>
        <v>1523.0941999999991</v>
      </c>
      <c r="M644" s="79">
        <f t="shared" ref="M644:M654" si="204">+L644*0.85</f>
        <v>1294.6300699999993</v>
      </c>
      <c r="N644" s="79">
        <f t="shared" ref="N644:N647" si="205">+M644*0.95</f>
        <v>1229.8985664999993</v>
      </c>
      <c r="O644" s="58"/>
      <c r="P644" s="92">
        <f>+N644+N645+N646</f>
        <v>3976.9639859999997</v>
      </c>
      <c r="Q644" s="7">
        <v>2202.3690380892599</v>
      </c>
      <c r="R644" s="75">
        <f t="shared" si="202"/>
        <v>2664.8665360880045</v>
      </c>
      <c r="S644" s="51">
        <f>+R644+R645+R646</f>
        <v>8616.6890652599977</v>
      </c>
      <c r="T644" s="48">
        <v>8616.7000000000007</v>
      </c>
      <c r="U644" s="55">
        <f>+T644-P644</f>
        <v>4639.736014000001</v>
      </c>
      <c r="V644" s="20"/>
      <c r="W644" s="20"/>
      <c r="X644" s="20"/>
      <c r="Y644" s="20"/>
    </row>
    <row r="645" spans="1:25" customFormat="1" ht="15.75" customHeight="1" x14ac:dyDescent="0.25">
      <c r="A645" s="3" t="s">
        <v>611</v>
      </c>
      <c r="B645" s="3" t="s">
        <v>612</v>
      </c>
      <c r="C645" s="4">
        <v>44025</v>
      </c>
      <c r="D645" s="3" t="s">
        <v>1091</v>
      </c>
      <c r="E645" s="3" t="s">
        <v>1092</v>
      </c>
      <c r="F645" s="3" t="s">
        <v>2910</v>
      </c>
      <c r="G645" s="24"/>
      <c r="H645" s="25" t="s">
        <v>1093</v>
      </c>
      <c r="I645" s="5">
        <v>2</v>
      </c>
      <c r="J645" s="5">
        <v>922.07661157024802</v>
      </c>
      <c r="K645" s="5">
        <f t="shared" si="185"/>
        <v>1115.7127</v>
      </c>
      <c r="L645" s="83">
        <f t="shared" si="203"/>
        <v>2231.4254000000001</v>
      </c>
      <c r="M645" s="79">
        <f t="shared" si="204"/>
        <v>1896.7115900000001</v>
      </c>
      <c r="N645" s="79">
        <f t="shared" si="205"/>
        <v>1801.8760105000001</v>
      </c>
      <c r="O645" s="58"/>
      <c r="P645" s="92"/>
      <c r="Q645" s="7">
        <v>3226.3091808198301</v>
      </c>
      <c r="R645" s="75">
        <f t="shared" si="202"/>
        <v>3903.8341087919944</v>
      </c>
      <c r="S645" s="51"/>
      <c r="T645" s="48"/>
      <c r="U645" s="55"/>
      <c r="V645" s="20"/>
      <c r="W645" s="20"/>
      <c r="X645" s="20"/>
      <c r="Y645" s="20"/>
    </row>
    <row r="646" spans="1:25" customFormat="1" ht="15.75" customHeight="1" x14ac:dyDescent="0.25">
      <c r="A646" s="3" t="s">
        <v>544</v>
      </c>
      <c r="B646" s="3" t="s">
        <v>545</v>
      </c>
      <c r="C646" s="4">
        <v>44025</v>
      </c>
      <c r="D646" s="3" t="s">
        <v>1091</v>
      </c>
      <c r="E646" s="3" t="s">
        <v>1092</v>
      </c>
      <c r="F646" s="3" t="s">
        <v>2910</v>
      </c>
      <c r="G646" s="24"/>
      <c r="H646" s="25" t="s">
        <v>1093</v>
      </c>
      <c r="I646" s="5">
        <v>2</v>
      </c>
      <c r="J646" s="5">
        <v>483.68314049586797</v>
      </c>
      <c r="K646" s="5">
        <f t="shared" si="185"/>
        <v>585.25660000000028</v>
      </c>
      <c r="L646" s="83">
        <f t="shared" si="203"/>
        <v>1170.5132000000006</v>
      </c>
      <c r="M646" s="79">
        <f t="shared" si="204"/>
        <v>994.93622000000039</v>
      </c>
      <c r="N646" s="79">
        <f t="shared" si="205"/>
        <v>945.1894090000003</v>
      </c>
      <c r="O646" s="58"/>
      <c r="P646" s="92"/>
      <c r="Q646" s="7">
        <v>1692.55241353719</v>
      </c>
      <c r="R646" s="75">
        <f t="shared" si="202"/>
        <v>2047.9884203799998</v>
      </c>
      <c r="S646" s="51"/>
      <c r="T646" s="48"/>
      <c r="U646" s="55"/>
      <c r="V646" s="20"/>
      <c r="W646" s="20"/>
      <c r="X646" s="20"/>
      <c r="Y646" s="20"/>
    </row>
    <row r="647" spans="1:25" customFormat="1" ht="15.75" customHeight="1" x14ac:dyDescent="0.25">
      <c r="A647" s="3" t="s">
        <v>1099</v>
      </c>
      <c r="B647" s="3" t="s">
        <v>1100</v>
      </c>
      <c r="C647" s="4">
        <v>44025</v>
      </c>
      <c r="D647" s="3" t="s">
        <v>1096</v>
      </c>
      <c r="E647" s="3" t="s">
        <v>1097</v>
      </c>
      <c r="F647" s="3" t="s">
        <v>2911</v>
      </c>
      <c r="G647" s="24">
        <v>1089</v>
      </c>
      <c r="H647" s="25" t="s">
        <v>1098</v>
      </c>
      <c r="I647" s="5">
        <v>1</v>
      </c>
      <c r="J647" s="5">
        <v>214.72669421487601</v>
      </c>
      <c r="K647" s="5">
        <f t="shared" si="185"/>
        <v>259.81929999999994</v>
      </c>
      <c r="L647" s="83">
        <f t="shared" si="203"/>
        <v>259.81929999999994</v>
      </c>
      <c r="M647" s="79">
        <f>+L647*0.9</f>
        <v>233.83736999999996</v>
      </c>
      <c r="N647" s="79">
        <f t="shared" si="205"/>
        <v>222.14550149999997</v>
      </c>
      <c r="O647" s="58"/>
      <c r="P647" s="92">
        <f>+N647+N648+N649+N650+N651</f>
        <v>952.57039599999996</v>
      </c>
      <c r="Q647" s="7">
        <v>495.04271960330499</v>
      </c>
      <c r="R647" s="75">
        <f t="shared" si="202"/>
        <v>599.00169071999903</v>
      </c>
      <c r="S647" s="51">
        <f>+R647+R648+R649+R650+R651</f>
        <v>2156.0361000219991</v>
      </c>
      <c r="T647" s="48">
        <v>2156.0300000000002</v>
      </c>
      <c r="U647" s="55">
        <f>+T647-P647</f>
        <v>1203.4596040000001</v>
      </c>
      <c r="V647" s="20"/>
      <c r="W647" s="20"/>
      <c r="X647" s="20"/>
      <c r="Y647" s="20"/>
    </row>
    <row r="648" spans="1:25" customFormat="1" ht="15.75" customHeight="1" x14ac:dyDescent="0.25">
      <c r="A648" s="3" t="s">
        <v>1094</v>
      </c>
      <c r="B648" s="3" t="s">
        <v>1095</v>
      </c>
      <c r="C648" s="4">
        <v>44025</v>
      </c>
      <c r="D648" s="3" t="s">
        <v>1096</v>
      </c>
      <c r="E648" s="3" t="s">
        <v>1097</v>
      </c>
      <c r="F648" s="3" t="s">
        <v>2911</v>
      </c>
      <c r="G648" s="24"/>
      <c r="H648" s="25" t="s">
        <v>1098</v>
      </c>
      <c r="I648" s="5">
        <v>1</v>
      </c>
      <c r="J648" s="5">
        <v>100.346611570248</v>
      </c>
      <c r="K648" s="5">
        <f t="shared" si="185"/>
        <v>121.41940000000008</v>
      </c>
      <c r="L648" s="83">
        <f t="shared" si="203"/>
        <v>121.41940000000008</v>
      </c>
      <c r="M648" s="79"/>
      <c r="N648" s="79">
        <f t="shared" ref="N648:N704" si="206">+L648*0.95</f>
        <v>115.34843000000008</v>
      </c>
      <c r="O648" s="58"/>
      <c r="P648" s="92"/>
      <c r="Q648" s="7">
        <v>175.62155417355399</v>
      </c>
      <c r="R648" s="75">
        <f t="shared" si="202"/>
        <v>212.50208055000033</v>
      </c>
      <c r="S648" s="51"/>
      <c r="T648" s="48"/>
      <c r="U648" s="55"/>
      <c r="V648" s="20"/>
      <c r="W648" s="20"/>
      <c r="X648" s="20"/>
      <c r="Y648" s="20"/>
    </row>
    <row r="649" spans="1:25" customFormat="1" ht="15.75" customHeight="1" x14ac:dyDescent="0.25">
      <c r="A649" s="3" t="s">
        <v>803</v>
      </c>
      <c r="B649" s="3" t="s">
        <v>804</v>
      </c>
      <c r="C649" s="4">
        <v>44025</v>
      </c>
      <c r="D649" s="3" t="s">
        <v>1096</v>
      </c>
      <c r="E649" s="3" t="s">
        <v>1097</v>
      </c>
      <c r="F649" s="3" t="s">
        <v>2911</v>
      </c>
      <c r="G649" s="24"/>
      <c r="H649" s="25" t="s">
        <v>1098</v>
      </c>
      <c r="I649" s="5">
        <v>1</v>
      </c>
      <c r="J649" s="5">
        <v>284.54000000000002</v>
      </c>
      <c r="K649" s="5">
        <f t="shared" si="185"/>
        <v>344.29340000000002</v>
      </c>
      <c r="L649" s="83">
        <f t="shared" si="203"/>
        <v>344.29340000000002</v>
      </c>
      <c r="M649" s="79">
        <f t="shared" si="204"/>
        <v>292.64938999999998</v>
      </c>
      <c r="N649" s="79">
        <f t="shared" ref="N649:N651" si="207">+M649*0.95</f>
        <v>278.01692049999997</v>
      </c>
      <c r="O649" s="58"/>
      <c r="P649" s="92"/>
      <c r="Q649" s="7">
        <v>495.87039209421499</v>
      </c>
      <c r="R649" s="75">
        <f t="shared" si="202"/>
        <v>600.00317443400013</v>
      </c>
      <c r="S649" s="51"/>
      <c r="T649" s="48"/>
      <c r="U649" s="55"/>
      <c r="V649" s="20"/>
      <c r="W649" s="20"/>
      <c r="X649" s="20"/>
      <c r="Y649" s="20"/>
    </row>
    <row r="650" spans="1:25" customFormat="1" ht="15.75" customHeight="1" x14ac:dyDescent="0.25">
      <c r="A650" s="3" t="s">
        <v>337</v>
      </c>
      <c r="B650" s="3" t="s">
        <v>338</v>
      </c>
      <c r="C650" s="4">
        <v>44025</v>
      </c>
      <c r="D650" s="3" t="s">
        <v>1096</v>
      </c>
      <c r="E650" s="3" t="s">
        <v>1097</v>
      </c>
      <c r="F650" s="3" t="s">
        <v>2911</v>
      </c>
      <c r="G650" s="24"/>
      <c r="H650" s="25" t="s">
        <v>1098</v>
      </c>
      <c r="I650" s="5">
        <v>1</v>
      </c>
      <c r="J650" s="5">
        <v>66.008760330578497</v>
      </c>
      <c r="K650" s="5">
        <f t="shared" si="185"/>
        <v>79.870599999999982</v>
      </c>
      <c r="L650" s="83">
        <f t="shared" si="203"/>
        <v>79.870599999999982</v>
      </c>
      <c r="M650" s="79">
        <f t="shared" si="204"/>
        <v>67.89000999999999</v>
      </c>
      <c r="N650" s="79">
        <f t="shared" si="207"/>
        <v>64.495509499999983</v>
      </c>
      <c r="O650" s="58"/>
      <c r="P650" s="92"/>
      <c r="Q650" s="7">
        <v>127.273177717355</v>
      </c>
      <c r="R650" s="75">
        <f t="shared" si="202"/>
        <v>154.00054503799953</v>
      </c>
      <c r="S650" s="51"/>
      <c r="T650" s="48"/>
      <c r="U650" s="55"/>
      <c r="V650" s="20"/>
      <c r="W650" s="20"/>
      <c r="X650" s="20"/>
      <c r="Y650" s="20"/>
    </row>
    <row r="651" spans="1:25" customFormat="1" ht="15.75" customHeight="1" x14ac:dyDescent="0.25">
      <c r="A651" s="3" t="s">
        <v>277</v>
      </c>
      <c r="B651" s="3" t="s">
        <v>278</v>
      </c>
      <c r="C651" s="4">
        <v>44025</v>
      </c>
      <c r="D651" s="3" t="s">
        <v>1096</v>
      </c>
      <c r="E651" s="3" t="s">
        <v>1097</v>
      </c>
      <c r="F651" s="3" t="s">
        <v>2911</v>
      </c>
      <c r="G651" s="24"/>
      <c r="H651" s="25" t="s">
        <v>1098</v>
      </c>
      <c r="I651" s="5">
        <v>1</v>
      </c>
      <c r="J651" s="5">
        <v>278.95917355371898</v>
      </c>
      <c r="K651" s="5">
        <f t="shared" si="185"/>
        <v>337.54059999999998</v>
      </c>
      <c r="L651" s="83">
        <f t="shared" si="203"/>
        <v>337.54059999999998</v>
      </c>
      <c r="M651" s="79">
        <f t="shared" si="204"/>
        <v>286.90950999999995</v>
      </c>
      <c r="N651" s="79">
        <f t="shared" si="207"/>
        <v>272.56403449999993</v>
      </c>
      <c r="O651" s="58"/>
      <c r="P651" s="92"/>
      <c r="Q651" s="7">
        <v>488.040172958678</v>
      </c>
      <c r="R651" s="75">
        <f t="shared" si="202"/>
        <v>590.52860928000041</v>
      </c>
      <c r="S651" s="51"/>
      <c r="T651" s="48"/>
      <c r="U651" s="55"/>
      <c r="V651" s="20"/>
      <c r="W651" s="20"/>
      <c r="X651" s="20"/>
      <c r="Y651" s="20"/>
    </row>
    <row r="652" spans="1:25" customFormat="1" ht="15.75" customHeight="1" x14ac:dyDescent="0.25">
      <c r="A652" s="3" t="s">
        <v>1104</v>
      </c>
      <c r="B652" s="3" t="s">
        <v>1105</v>
      </c>
      <c r="C652" s="4">
        <v>44025</v>
      </c>
      <c r="D652" s="3" t="s">
        <v>1101</v>
      </c>
      <c r="E652" s="3" t="s">
        <v>1102</v>
      </c>
      <c r="F652" s="3" t="s">
        <v>2913</v>
      </c>
      <c r="G652" s="24">
        <v>1092</v>
      </c>
      <c r="H652" s="25" t="s">
        <v>1103</v>
      </c>
      <c r="I652" s="5">
        <v>1</v>
      </c>
      <c r="J652" s="5">
        <v>933.71504132231405</v>
      </c>
      <c r="K652" s="5">
        <f t="shared" si="185"/>
        <v>1129.7952</v>
      </c>
      <c r="L652" s="83">
        <f t="shared" si="203"/>
        <v>1129.7952</v>
      </c>
      <c r="M652" s="79"/>
      <c r="N652" s="79">
        <f t="shared" si="206"/>
        <v>1073.3054399999999</v>
      </c>
      <c r="O652" s="58"/>
      <c r="P652" s="92">
        <f>+N652+N653+N654+N655</f>
        <v>2616.5531607500006</v>
      </c>
      <c r="Q652" s="7">
        <v>1633.67452204959</v>
      </c>
      <c r="R652" s="75">
        <f t="shared" si="202"/>
        <v>1976.7461716800037</v>
      </c>
      <c r="S652" s="52">
        <f>+R652+R653+R654+R655</f>
        <v>5001.4226618360017</v>
      </c>
      <c r="T652" s="49">
        <v>6206.43</v>
      </c>
      <c r="U652" s="55">
        <f>+T652-P652</f>
        <v>3589.8768392499996</v>
      </c>
      <c r="V652" s="20"/>
      <c r="W652" s="20"/>
      <c r="X652" s="20"/>
      <c r="Y652" s="20"/>
    </row>
    <row r="653" spans="1:25" customFormat="1" ht="15.75" customHeight="1" x14ac:dyDescent="0.25">
      <c r="A653" s="3" t="s">
        <v>326</v>
      </c>
      <c r="B653" s="3" t="s">
        <v>327</v>
      </c>
      <c r="C653" s="4">
        <v>44025</v>
      </c>
      <c r="D653" s="3" t="s">
        <v>1101</v>
      </c>
      <c r="E653" s="3" t="s">
        <v>1102</v>
      </c>
      <c r="F653" s="3" t="s">
        <v>2913</v>
      </c>
      <c r="G653" s="24"/>
      <c r="H653" s="25" t="s">
        <v>1103</v>
      </c>
      <c r="I653" s="5">
        <v>1</v>
      </c>
      <c r="J653" s="5">
        <v>269.56991735537201</v>
      </c>
      <c r="K653" s="5">
        <f t="shared" si="185"/>
        <v>326.17960000000011</v>
      </c>
      <c r="L653" s="83">
        <f t="shared" si="203"/>
        <v>326.17960000000011</v>
      </c>
      <c r="M653" s="79">
        <f t="shared" si="204"/>
        <v>277.25266000000011</v>
      </c>
      <c r="N653" s="79">
        <f t="shared" ref="N653:N654" si="208">+M653*0.95</f>
        <v>263.39002700000009</v>
      </c>
      <c r="O653" s="58"/>
      <c r="P653" s="92"/>
      <c r="Q653" s="7">
        <v>470.90899292892601</v>
      </c>
      <c r="R653" s="75">
        <f t="shared" si="202"/>
        <v>569.79988144400045</v>
      </c>
      <c r="S653" s="51"/>
      <c r="T653" s="48"/>
      <c r="U653" s="55"/>
      <c r="V653" s="20"/>
      <c r="W653" s="20"/>
      <c r="X653" s="20"/>
      <c r="Y653" s="20"/>
    </row>
    <row r="654" spans="1:25" customFormat="1" ht="15.75" customHeight="1" x14ac:dyDescent="0.25">
      <c r="A654" s="3" t="s">
        <v>218</v>
      </c>
      <c r="B654" s="3" t="s">
        <v>219</v>
      </c>
      <c r="C654" s="4">
        <v>44025</v>
      </c>
      <c r="D654" s="3" t="s">
        <v>1101</v>
      </c>
      <c r="E654" s="3" t="s">
        <v>1102</v>
      </c>
      <c r="F654" s="3" t="s">
        <v>2913</v>
      </c>
      <c r="G654" s="24"/>
      <c r="H654" s="25" t="s">
        <v>1103</v>
      </c>
      <c r="I654" s="5">
        <v>1</v>
      </c>
      <c r="J654" s="5">
        <v>308.08140495867798</v>
      </c>
      <c r="K654" s="5">
        <f t="shared" si="185"/>
        <v>372.77850000000035</v>
      </c>
      <c r="L654" s="83">
        <f t="shared" si="203"/>
        <v>372.77850000000035</v>
      </c>
      <c r="M654" s="79">
        <f t="shared" si="204"/>
        <v>316.86172500000026</v>
      </c>
      <c r="N654" s="79">
        <f t="shared" si="208"/>
        <v>301.01863875000026</v>
      </c>
      <c r="O654" s="58"/>
      <c r="P654" s="92"/>
      <c r="Q654" s="7">
        <v>539.08084239669495</v>
      </c>
      <c r="R654" s="75">
        <f t="shared" si="202"/>
        <v>652.28781930000082</v>
      </c>
      <c r="S654" s="51"/>
      <c r="T654" s="48"/>
      <c r="U654" s="55"/>
      <c r="V654" s="20"/>
      <c r="W654" s="20"/>
      <c r="X654" s="20"/>
      <c r="Y654" s="20"/>
    </row>
    <row r="655" spans="1:25" customFormat="1" ht="15.75" customHeight="1" x14ac:dyDescent="0.25">
      <c r="A655" s="3" t="s">
        <v>598</v>
      </c>
      <c r="B655" s="3" t="s">
        <v>599</v>
      </c>
      <c r="C655" s="4">
        <v>44025</v>
      </c>
      <c r="D655" s="3" t="s">
        <v>1101</v>
      </c>
      <c r="E655" s="3" t="s">
        <v>1102</v>
      </c>
      <c r="F655" s="3" t="s">
        <v>2913</v>
      </c>
      <c r="G655" s="24"/>
      <c r="H655" s="25" t="s">
        <v>1103</v>
      </c>
      <c r="I655" s="5">
        <v>1</v>
      </c>
      <c r="J655" s="5">
        <v>851.53462809917403</v>
      </c>
      <c r="K655" s="5">
        <f t="shared" si="185"/>
        <v>1030.3569000000005</v>
      </c>
      <c r="L655" s="83">
        <f t="shared" si="203"/>
        <v>1030.3569000000005</v>
      </c>
      <c r="M655" s="79"/>
      <c r="N655" s="79">
        <f t="shared" si="206"/>
        <v>978.83905500000037</v>
      </c>
      <c r="O655" s="58"/>
      <c r="P655" s="92"/>
      <c r="Q655" s="7">
        <v>1489.7428011669399</v>
      </c>
      <c r="R655" s="75">
        <f t="shared" si="202"/>
        <v>1802.5887894119971</v>
      </c>
      <c r="S655" s="51"/>
      <c r="T655" s="48"/>
      <c r="U655" s="55"/>
      <c r="V655" s="20"/>
      <c r="W655" s="20"/>
      <c r="X655" s="20"/>
      <c r="Y655" s="20"/>
    </row>
    <row r="656" spans="1:25" customFormat="1" ht="15.75" customHeight="1" x14ac:dyDescent="0.25">
      <c r="A656" s="3" t="s">
        <v>1106</v>
      </c>
      <c r="B656" s="3" t="s">
        <v>1107</v>
      </c>
      <c r="C656" s="4">
        <v>44025</v>
      </c>
      <c r="D656" s="3" t="s">
        <v>1108</v>
      </c>
      <c r="E656" s="3" t="s">
        <v>1109</v>
      </c>
      <c r="F656" s="3" t="s">
        <v>2914</v>
      </c>
      <c r="G656" s="24">
        <v>1095</v>
      </c>
      <c r="H656" s="25" t="s">
        <v>1110</v>
      </c>
      <c r="I656" s="5">
        <v>1</v>
      </c>
      <c r="J656" s="5">
        <v>853.29380165289297</v>
      </c>
      <c r="K656" s="5">
        <f t="shared" si="185"/>
        <v>1032.4855000000005</v>
      </c>
      <c r="L656" s="83">
        <f t="shared" si="203"/>
        <v>1032.4855000000005</v>
      </c>
      <c r="M656" s="79"/>
      <c r="N656" s="79">
        <f t="shared" si="206"/>
        <v>980.86122500000033</v>
      </c>
      <c r="O656" s="58"/>
      <c r="P656" s="92">
        <f>+N656</f>
        <v>980.86122500000033</v>
      </c>
      <c r="Q656" s="7">
        <v>1492.81190717769</v>
      </c>
      <c r="R656" s="75">
        <f t="shared" si="202"/>
        <v>1806.3024076850049</v>
      </c>
      <c r="S656" s="51">
        <f>+R656</f>
        <v>1806.3024076850049</v>
      </c>
      <c r="T656" s="48">
        <v>1806.31</v>
      </c>
      <c r="U656" s="55">
        <f>+T656-P656</f>
        <v>825.44877499999961</v>
      </c>
      <c r="V656" s="20"/>
      <c r="W656" s="20"/>
      <c r="X656" s="20"/>
      <c r="Y656" s="20"/>
    </row>
    <row r="657" spans="1:25" customFormat="1" ht="15.75" customHeight="1" x14ac:dyDescent="0.25">
      <c r="A657" s="3" t="s">
        <v>50</v>
      </c>
      <c r="B657" s="3" t="s">
        <v>51</v>
      </c>
      <c r="C657" s="4">
        <v>44025</v>
      </c>
      <c r="D657" s="3" t="s">
        <v>1111</v>
      </c>
      <c r="E657" s="3" t="s">
        <v>1112</v>
      </c>
      <c r="F657" s="3" t="s">
        <v>2915</v>
      </c>
      <c r="G657" s="24">
        <v>1096</v>
      </c>
      <c r="H657" s="25" t="s">
        <v>1113</v>
      </c>
      <c r="I657" s="5">
        <v>1</v>
      </c>
      <c r="J657" s="5">
        <v>206.79719008264499</v>
      </c>
      <c r="K657" s="5">
        <f t="shared" si="185"/>
        <v>250.22460000000044</v>
      </c>
      <c r="L657" s="83">
        <f t="shared" si="203"/>
        <v>250.22460000000044</v>
      </c>
      <c r="M657" s="79"/>
      <c r="N657" s="79">
        <f t="shared" si="206"/>
        <v>237.7133700000004</v>
      </c>
      <c r="O657" s="58"/>
      <c r="P657" s="92">
        <f>+N657+N658+N659</f>
        <v>717.29634099999976</v>
      </c>
      <c r="Q657" s="7">
        <v>361.99020935206698</v>
      </c>
      <c r="R657" s="75">
        <f t="shared" si="202"/>
        <v>438.00815331600103</v>
      </c>
      <c r="S657" s="51">
        <f>+R657+R658+R659</f>
        <v>1475.4135197539999</v>
      </c>
      <c r="T657" s="48">
        <v>1475.42</v>
      </c>
      <c r="U657" s="55">
        <f>+T657-P657</f>
        <v>758.12365900000032</v>
      </c>
      <c r="V657" s="20"/>
      <c r="W657" s="20"/>
      <c r="X657" s="20"/>
      <c r="Y657" s="20"/>
    </row>
    <row r="658" spans="1:25" customFormat="1" ht="15.75" customHeight="1" x14ac:dyDescent="0.25">
      <c r="A658" s="3" t="s">
        <v>27</v>
      </c>
      <c r="B658" s="3" t="s">
        <v>28</v>
      </c>
      <c r="C658" s="4">
        <v>44025</v>
      </c>
      <c r="D658" s="3" t="s">
        <v>1111</v>
      </c>
      <c r="E658" s="3" t="s">
        <v>1112</v>
      </c>
      <c r="F658" s="3" t="s">
        <v>2915</v>
      </c>
      <c r="G658" s="24"/>
      <c r="H658" s="25" t="s">
        <v>1113</v>
      </c>
      <c r="I658" s="5">
        <v>1</v>
      </c>
      <c r="J658" s="5">
        <v>342.30173553718998</v>
      </c>
      <c r="K658" s="5">
        <f t="shared" ref="K658:K722" si="209">+J658*1.21</f>
        <v>414.18509999999986</v>
      </c>
      <c r="L658" s="83">
        <f t="shared" si="203"/>
        <v>414.18509999999986</v>
      </c>
      <c r="M658" s="79">
        <f t="shared" ref="M658:M659" si="210">+L658*0.85</f>
        <v>352.05733499999985</v>
      </c>
      <c r="N658" s="79">
        <f t="shared" ref="N658:N659" si="211">+M658*0.95</f>
        <v>334.45446824999982</v>
      </c>
      <c r="O658" s="58"/>
      <c r="P658" s="92"/>
      <c r="Q658" s="7">
        <v>597.51506351900798</v>
      </c>
      <c r="R658" s="75">
        <f t="shared" si="202"/>
        <v>722.99322685799962</v>
      </c>
      <c r="S658" s="51"/>
      <c r="T658" s="48"/>
      <c r="U658" s="55"/>
      <c r="V658" s="20"/>
      <c r="W658" s="20"/>
      <c r="X658" s="20"/>
      <c r="Y658" s="20"/>
    </row>
    <row r="659" spans="1:25" customFormat="1" ht="15.75" customHeight="1" x14ac:dyDescent="0.25">
      <c r="A659" s="3" t="s">
        <v>427</v>
      </c>
      <c r="B659" s="3" t="s">
        <v>428</v>
      </c>
      <c r="C659" s="4">
        <v>44025</v>
      </c>
      <c r="D659" s="3" t="s">
        <v>1111</v>
      </c>
      <c r="E659" s="3" t="s">
        <v>1112</v>
      </c>
      <c r="F659" s="3" t="s">
        <v>2915</v>
      </c>
      <c r="G659" s="24"/>
      <c r="H659" s="25" t="s">
        <v>1113</v>
      </c>
      <c r="I659" s="5">
        <v>1</v>
      </c>
      <c r="J659" s="5">
        <v>148.53363636363599</v>
      </c>
      <c r="K659" s="5">
        <f t="shared" si="209"/>
        <v>179.72569999999953</v>
      </c>
      <c r="L659" s="83">
        <f t="shared" si="203"/>
        <v>179.72569999999953</v>
      </c>
      <c r="M659" s="79">
        <f t="shared" si="210"/>
        <v>152.76684499999959</v>
      </c>
      <c r="N659" s="79">
        <f t="shared" si="211"/>
        <v>145.1285027499996</v>
      </c>
      <c r="O659" s="58"/>
      <c r="P659" s="92"/>
      <c r="Q659" s="7">
        <v>259.84474345454498</v>
      </c>
      <c r="R659" s="75">
        <f t="shared" si="202"/>
        <v>314.4121395799994</v>
      </c>
      <c r="S659" s="51"/>
      <c r="T659" s="48"/>
      <c r="U659" s="55"/>
      <c r="V659" s="20"/>
      <c r="W659" s="20"/>
      <c r="X659" s="20"/>
      <c r="Y659" s="20"/>
    </row>
    <row r="660" spans="1:25" customFormat="1" ht="15.75" customHeight="1" x14ac:dyDescent="0.25">
      <c r="A660" s="3" t="s">
        <v>1117</v>
      </c>
      <c r="B660" s="3" t="s">
        <v>1118</v>
      </c>
      <c r="C660" s="4">
        <v>44025</v>
      </c>
      <c r="D660" s="3" t="s">
        <v>1114</v>
      </c>
      <c r="E660" s="3" t="s">
        <v>1115</v>
      </c>
      <c r="F660" s="3" t="s">
        <v>2916</v>
      </c>
      <c r="G660" s="24">
        <v>1097</v>
      </c>
      <c r="H660" s="25" t="s">
        <v>1116</v>
      </c>
      <c r="I660" s="5">
        <v>1</v>
      </c>
      <c r="J660" s="5">
        <v>235.24057851239701</v>
      </c>
      <c r="K660" s="5">
        <f t="shared" si="209"/>
        <v>284.64110000000039</v>
      </c>
      <c r="L660" s="83">
        <f t="shared" si="203"/>
        <v>284.64110000000039</v>
      </c>
      <c r="M660" s="79"/>
      <c r="N660" s="79">
        <f t="shared" si="206"/>
        <v>270.40904500000033</v>
      </c>
      <c r="O660" s="58"/>
      <c r="P660" s="92">
        <f>+N660+N661</f>
        <v>290.66397125000032</v>
      </c>
      <c r="Q660" s="7">
        <v>411.73687975867801</v>
      </c>
      <c r="R660" s="75">
        <f t="shared" si="202"/>
        <v>498.20162450800041</v>
      </c>
      <c r="S660" s="51">
        <f>+R660+R661</f>
        <v>542.07768270800034</v>
      </c>
      <c r="T660" s="48">
        <v>542.07000000000005</v>
      </c>
      <c r="U660" s="55">
        <f>+T660-P660</f>
        <v>251.40602874999973</v>
      </c>
      <c r="V660" s="20"/>
      <c r="W660" s="20"/>
      <c r="X660" s="20"/>
      <c r="Y660" s="20"/>
    </row>
    <row r="661" spans="1:25" customFormat="1" ht="15.75" customHeight="1" x14ac:dyDescent="0.25">
      <c r="A661" s="3" t="s">
        <v>96</v>
      </c>
      <c r="B661" s="3" t="s">
        <v>97</v>
      </c>
      <c r="C661" s="4">
        <v>44025</v>
      </c>
      <c r="D661" s="3" t="s">
        <v>1114</v>
      </c>
      <c r="E661" s="3" t="s">
        <v>1115</v>
      </c>
      <c r="F661" s="3" t="s">
        <v>2916</v>
      </c>
      <c r="G661" s="24"/>
      <c r="H661" s="25" t="s">
        <v>1116</v>
      </c>
      <c r="I661" s="5">
        <v>1</v>
      </c>
      <c r="J661" s="5">
        <v>20.730165289256199</v>
      </c>
      <c r="K661" s="5">
        <f t="shared" si="209"/>
        <v>25.083500000000001</v>
      </c>
      <c r="L661" s="83">
        <f t="shared" si="203"/>
        <v>25.083500000000001</v>
      </c>
      <c r="M661" s="79">
        <f t="shared" ref="M661" si="212">+L661*0.85</f>
        <v>21.320975000000001</v>
      </c>
      <c r="N661" s="79">
        <f>+M661*0.95</f>
        <v>20.25492625</v>
      </c>
      <c r="O661" s="58"/>
      <c r="P661" s="92"/>
      <c r="Q661" s="7">
        <v>36.261205123966903</v>
      </c>
      <c r="R661" s="75">
        <f t="shared" si="202"/>
        <v>43.876058199999953</v>
      </c>
      <c r="S661" s="51"/>
      <c r="T661" s="48"/>
      <c r="U661" s="55"/>
      <c r="V661" s="20"/>
      <c r="W661" s="20"/>
      <c r="X661" s="20"/>
      <c r="Y661" s="20"/>
    </row>
    <row r="662" spans="1:25" customFormat="1" ht="15.75" customHeight="1" x14ac:dyDescent="0.25">
      <c r="A662" s="3" t="s">
        <v>1125</v>
      </c>
      <c r="B662" s="3" t="s">
        <v>1126</v>
      </c>
      <c r="C662" s="4">
        <v>44025</v>
      </c>
      <c r="D662" s="3" t="s">
        <v>1119</v>
      </c>
      <c r="E662" s="3" t="s">
        <v>1120</v>
      </c>
      <c r="F662" s="3" t="s">
        <v>2900</v>
      </c>
      <c r="G662" s="24">
        <v>1098</v>
      </c>
      <c r="H662" s="25" t="s">
        <v>1121</v>
      </c>
      <c r="I662" s="5">
        <v>1</v>
      </c>
      <c r="J662" s="5">
        <v>413.55396694214897</v>
      </c>
      <c r="K662" s="5">
        <f t="shared" si="209"/>
        <v>500.40030000000024</v>
      </c>
      <c r="L662" s="83">
        <f t="shared" si="203"/>
        <v>500.40030000000024</v>
      </c>
      <c r="M662" s="79"/>
      <c r="N662" s="79">
        <f t="shared" si="206"/>
        <v>475.38028500000019</v>
      </c>
      <c r="O662" s="58"/>
      <c r="P662" s="92">
        <f>+N662+N663+N664+N665+N666</f>
        <v>1369.4355639999999</v>
      </c>
      <c r="Q662" s="7">
        <v>574.471951019009</v>
      </c>
      <c r="R662" s="75">
        <f t="shared" si="202"/>
        <v>695.11106073300084</v>
      </c>
      <c r="S662" s="51">
        <f>+R662+R663+R664+R665+R666</f>
        <v>2630.5119179200005</v>
      </c>
      <c r="T662" s="48">
        <v>2630.51</v>
      </c>
      <c r="U662" s="55">
        <f>+T662-P662</f>
        <v>1261.0744360000003</v>
      </c>
      <c r="V662" s="20"/>
      <c r="W662" s="20"/>
      <c r="X662" s="20"/>
      <c r="Y662" s="20"/>
    </row>
    <row r="663" spans="1:25" customFormat="1" ht="15.75" customHeight="1" x14ac:dyDescent="0.25">
      <c r="A663" s="3" t="s">
        <v>27</v>
      </c>
      <c r="B663" s="3" t="s">
        <v>28</v>
      </c>
      <c r="C663" s="4">
        <v>44025</v>
      </c>
      <c r="D663" s="3" t="s">
        <v>1119</v>
      </c>
      <c r="E663" s="3" t="s">
        <v>1120</v>
      </c>
      <c r="F663" s="3" t="s">
        <v>2900</v>
      </c>
      <c r="G663" s="24"/>
      <c r="H663" s="25" t="s">
        <v>1121</v>
      </c>
      <c r="I663" s="5">
        <v>1</v>
      </c>
      <c r="J663" s="5">
        <v>342.30173553718998</v>
      </c>
      <c r="K663" s="5">
        <f>+J663*1.21</f>
        <v>414.18509999999986</v>
      </c>
      <c r="L663" s="83">
        <f>+K663*I663</f>
        <v>414.18509999999986</v>
      </c>
      <c r="M663" s="79">
        <f t="shared" ref="M663:M668" si="213">+L663*0.85</f>
        <v>352.05733499999985</v>
      </c>
      <c r="N663" s="79">
        <f t="shared" ref="N663:N668" si="214">+M663*0.95</f>
        <v>334.45446824999982</v>
      </c>
      <c r="O663" s="58"/>
      <c r="P663" s="92"/>
      <c r="Q663" s="7">
        <v>597.51506351900798</v>
      </c>
      <c r="R663" s="75">
        <f t="shared" si="202"/>
        <v>722.99322685799962</v>
      </c>
      <c r="S663" s="51"/>
      <c r="T663" s="48"/>
      <c r="U663" s="55"/>
      <c r="V663" s="20"/>
      <c r="W663" s="20"/>
      <c r="X663" s="20"/>
      <c r="Y663" s="20"/>
    </row>
    <row r="664" spans="1:25" customFormat="1" ht="15.75" customHeight="1" x14ac:dyDescent="0.25">
      <c r="A664" s="3" t="s">
        <v>149</v>
      </c>
      <c r="B664" s="3" t="s">
        <v>150</v>
      </c>
      <c r="C664" s="4">
        <v>44025</v>
      </c>
      <c r="D664" s="3" t="s">
        <v>1119</v>
      </c>
      <c r="E664" s="3" t="s">
        <v>1120</v>
      </c>
      <c r="F664" s="3" t="s">
        <v>2900</v>
      </c>
      <c r="G664" s="24"/>
      <c r="H664" s="25" t="s">
        <v>1121</v>
      </c>
      <c r="I664" s="5">
        <v>1</v>
      </c>
      <c r="J664" s="5">
        <v>176.041818181818</v>
      </c>
      <c r="K664" s="5">
        <f>+J664*1.21</f>
        <v>213.01059999999978</v>
      </c>
      <c r="L664" s="83">
        <f>+K664*I664</f>
        <v>213.01059999999978</v>
      </c>
      <c r="M664" s="79">
        <f t="shared" si="213"/>
        <v>181.0590099999998</v>
      </c>
      <c r="N664" s="79">
        <f t="shared" si="214"/>
        <v>172.00605949999979</v>
      </c>
      <c r="O664" s="58"/>
      <c r="P664" s="92"/>
      <c r="Q664" s="7">
        <v>307.98516090909101</v>
      </c>
      <c r="R664" s="75">
        <f t="shared" si="202"/>
        <v>372.66204470000008</v>
      </c>
      <c r="S664" s="51"/>
      <c r="T664" s="48"/>
      <c r="U664" s="55"/>
      <c r="V664" s="20"/>
      <c r="W664" s="20"/>
      <c r="X664" s="20"/>
      <c r="Y664" s="20"/>
    </row>
    <row r="665" spans="1:25" customFormat="1" ht="15.75" customHeight="1" x14ac:dyDescent="0.25">
      <c r="A665" s="3" t="s">
        <v>1123</v>
      </c>
      <c r="B665" s="3" t="s">
        <v>1124</v>
      </c>
      <c r="C665" s="4">
        <v>44025</v>
      </c>
      <c r="D665" s="3" t="s">
        <v>1119</v>
      </c>
      <c r="E665" s="3" t="s">
        <v>1120</v>
      </c>
      <c r="F665" s="3" t="s">
        <v>2900</v>
      </c>
      <c r="G665" s="24"/>
      <c r="H665" s="25" t="s">
        <v>1121</v>
      </c>
      <c r="I665" s="5">
        <v>1</v>
      </c>
      <c r="J665" s="5">
        <v>251.45628099173601</v>
      </c>
      <c r="K665" s="5">
        <f>+J665*1.21</f>
        <v>304.26210000000054</v>
      </c>
      <c r="L665" s="83">
        <f>+K665*I665</f>
        <v>304.26210000000054</v>
      </c>
      <c r="M665" s="79">
        <f t="shared" si="213"/>
        <v>258.62278500000048</v>
      </c>
      <c r="N665" s="79">
        <f t="shared" si="214"/>
        <v>245.69164575000045</v>
      </c>
      <c r="O665" s="58"/>
      <c r="P665" s="92"/>
      <c r="Q665" s="7">
        <v>439.92024903223199</v>
      </c>
      <c r="R665" s="75">
        <f t="shared" si="202"/>
        <v>532.30350132900071</v>
      </c>
      <c r="S665" s="51"/>
      <c r="T665" s="48"/>
      <c r="U665" s="55"/>
      <c r="V665" s="20"/>
      <c r="W665" s="20"/>
      <c r="X665" s="20"/>
      <c r="Y665" s="20"/>
    </row>
    <row r="666" spans="1:25" customFormat="1" ht="15.75" customHeight="1" x14ac:dyDescent="0.25">
      <c r="A666" s="3" t="s">
        <v>461</v>
      </c>
      <c r="B666" s="3" t="s">
        <v>462</v>
      </c>
      <c r="C666" s="4">
        <v>44025</v>
      </c>
      <c r="D666" s="3" t="s">
        <v>1119</v>
      </c>
      <c r="E666" s="3" t="s">
        <v>1120</v>
      </c>
      <c r="F666" s="3" t="s">
        <v>2900</v>
      </c>
      <c r="G666" s="24"/>
      <c r="H666" s="25" t="s">
        <v>1121</v>
      </c>
      <c r="I666" s="5">
        <v>1</v>
      </c>
      <c r="J666" s="5">
        <v>145.23256198347099</v>
      </c>
      <c r="K666" s="5">
        <f>+J666*1.21</f>
        <v>175.73139999999989</v>
      </c>
      <c r="L666" s="83">
        <f>+K666*I666</f>
        <v>175.73139999999989</v>
      </c>
      <c r="M666" s="79">
        <f t="shared" si="213"/>
        <v>149.37168999999992</v>
      </c>
      <c r="N666" s="79">
        <f t="shared" si="214"/>
        <v>141.90310549999992</v>
      </c>
      <c r="O666" s="58"/>
      <c r="P666" s="92"/>
      <c r="Q666" s="7">
        <v>254.08436719008199</v>
      </c>
      <c r="R666" s="75">
        <f t="shared" si="202"/>
        <v>307.44208429999918</v>
      </c>
      <c r="S666" s="51"/>
      <c r="T666" s="48"/>
      <c r="U666" s="55"/>
      <c r="V666" s="20"/>
      <c r="W666" s="20"/>
      <c r="X666" s="20"/>
      <c r="Y666" s="20"/>
    </row>
    <row r="667" spans="1:25" customFormat="1" ht="15.75" customHeight="1" x14ac:dyDescent="0.25">
      <c r="A667" s="3" t="s">
        <v>1050</v>
      </c>
      <c r="B667" s="3" t="s">
        <v>1051</v>
      </c>
      <c r="C667" s="4">
        <v>44025</v>
      </c>
      <c r="D667" s="3" t="s">
        <v>1122</v>
      </c>
      <c r="E667" s="3" t="s">
        <v>1120</v>
      </c>
      <c r="F667" s="3" t="s">
        <v>2900</v>
      </c>
      <c r="G667" s="24">
        <v>1103</v>
      </c>
      <c r="H667" s="25" t="s">
        <v>1121</v>
      </c>
      <c r="I667" s="5">
        <v>1</v>
      </c>
      <c r="J667" s="5">
        <v>341.09132231404999</v>
      </c>
      <c r="K667" s="5">
        <f t="shared" si="209"/>
        <v>412.72050000000047</v>
      </c>
      <c r="L667" s="83">
        <f t="shared" si="203"/>
        <v>412.72050000000047</v>
      </c>
      <c r="M667" s="79">
        <f t="shared" si="213"/>
        <v>350.81242500000042</v>
      </c>
      <c r="N667" s="79">
        <f t="shared" si="214"/>
        <v>333.2718037500004</v>
      </c>
      <c r="O667" s="58"/>
      <c r="P667" s="92">
        <f>+N667</f>
        <v>333.2718037500004</v>
      </c>
      <c r="Q667" s="7">
        <v>596.72903564876106</v>
      </c>
      <c r="R667" s="75">
        <f t="shared" si="202"/>
        <v>722.04213313500088</v>
      </c>
      <c r="S667" s="51">
        <f>+R667</f>
        <v>722.04213313500088</v>
      </c>
      <c r="T667" s="48">
        <v>722.04</v>
      </c>
      <c r="U667" s="55">
        <f>+T667-P667</f>
        <v>388.76819624999956</v>
      </c>
      <c r="V667" s="20"/>
      <c r="W667" s="20"/>
      <c r="X667" s="20"/>
      <c r="Y667" s="20"/>
    </row>
    <row r="668" spans="1:25" customFormat="1" ht="15.75" customHeight="1" x14ac:dyDescent="0.25">
      <c r="A668" s="3" t="s">
        <v>113</v>
      </c>
      <c r="B668" s="3" t="s">
        <v>114</v>
      </c>
      <c r="C668" s="4">
        <v>44025</v>
      </c>
      <c r="D668" s="3" t="s">
        <v>1127</v>
      </c>
      <c r="E668" s="3" t="s">
        <v>1128</v>
      </c>
      <c r="F668" s="3" t="s">
        <v>2917</v>
      </c>
      <c r="G668" s="24">
        <v>1099</v>
      </c>
      <c r="H668" s="25" t="s">
        <v>1129</v>
      </c>
      <c r="I668" s="5">
        <v>1</v>
      </c>
      <c r="J668" s="5">
        <v>1077.2109917355399</v>
      </c>
      <c r="K668" s="5">
        <f t="shared" si="209"/>
        <v>1303.4253000000033</v>
      </c>
      <c r="L668" s="83">
        <f t="shared" si="203"/>
        <v>1303.4253000000033</v>
      </c>
      <c r="M668" s="79">
        <f t="shared" si="213"/>
        <v>1107.9115050000028</v>
      </c>
      <c r="N668" s="79">
        <f t="shared" si="214"/>
        <v>1052.5159297500027</v>
      </c>
      <c r="O668" s="58"/>
      <c r="P668" s="92">
        <f>+N668</f>
        <v>1052.5159297500027</v>
      </c>
      <c r="Q668" s="7">
        <v>1616.1073345710799</v>
      </c>
      <c r="R668" s="75">
        <f t="shared" si="202"/>
        <v>1955.4898748310068</v>
      </c>
      <c r="S668" s="51">
        <f>+R668</f>
        <v>1955.4898748310068</v>
      </c>
      <c r="T668" s="48">
        <v>1955.5</v>
      </c>
      <c r="U668" s="55">
        <f>+T668-P668</f>
        <v>902.98407024999733</v>
      </c>
      <c r="V668" s="20"/>
      <c r="W668" s="20"/>
      <c r="X668" s="20"/>
      <c r="Y668" s="20"/>
    </row>
    <row r="669" spans="1:25" customFormat="1" ht="15.75" customHeight="1" x14ac:dyDescent="0.25">
      <c r="A669" s="3" t="s">
        <v>1134</v>
      </c>
      <c r="B669" s="3" t="s">
        <v>1135</v>
      </c>
      <c r="C669" s="4">
        <v>44025</v>
      </c>
      <c r="D669" s="3" t="s">
        <v>1133</v>
      </c>
      <c r="E669" s="3" t="s">
        <v>1131</v>
      </c>
      <c r="F669" s="3" t="s">
        <v>2901</v>
      </c>
      <c r="G669" s="24">
        <v>1100</v>
      </c>
      <c r="H669" s="25" t="s">
        <v>1132</v>
      </c>
      <c r="I669" s="5">
        <v>1</v>
      </c>
      <c r="J669" s="5">
        <v>437.34619834710702</v>
      </c>
      <c r="K669" s="5">
        <f t="shared" si="209"/>
        <v>529.18889999999953</v>
      </c>
      <c r="L669" s="83">
        <f t="shared" si="203"/>
        <v>529.18889999999953</v>
      </c>
      <c r="M669" s="79"/>
      <c r="N669" s="79">
        <f t="shared" si="206"/>
        <v>502.72945499999952</v>
      </c>
      <c r="O669" s="58"/>
      <c r="P669" s="92">
        <f>+N669+N670+N671+N672</f>
        <v>2307.7770024999991</v>
      </c>
      <c r="Q669" s="7">
        <v>664.33762221322297</v>
      </c>
      <c r="R669" s="75">
        <f t="shared" si="202"/>
        <v>803.84852287799981</v>
      </c>
      <c r="S669" s="51">
        <f>+R669+R670+R671+R672</f>
        <v>4850.5765913410023</v>
      </c>
      <c r="T669" s="48">
        <v>4850.59</v>
      </c>
      <c r="U669" s="55">
        <f>+T669-P669</f>
        <v>2542.8129975000011</v>
      </c>
      <c r="V669" s="20"/>
      <c r="W669" s="20"/>
      <c r="X669" s="20"/>
      <c r="Y669" s="20"/>
    </row>
    <row r="670" spans="1:25" customFormat="1" ht="15.75" customHeight="1" x14ac:dyDescent="0.25">
      <c r="A670" s="3" t="s">
        <v>27</v>
      </c>
      <c r="B670" s="3" t="s">
        <v>28</v>
      </c>
      <c r="C670" s="4">
        <v>44025</v>
      </c>
      <c r="D670" s="3" t="s">
        <v>1133</v>
      </c>
      <c r="E670" s="3" t="s">
        <v>1131</v>
      </c>
      <c r="F670" s="3" t="s">
        <v>2901</v>
      </c>
      <c r="G670" s="24"/>
      <c r="H670" s="25" t="s">
        <v>1132</v>
      </c>
      <c r="I670" s="5">
        <v>1</v>
      </c>
      <c r="J670" s="5">
        <v>342.30173553718998</v>
      </c>
      <c r="K670" s="5">
        <f>+J670*1.21</f>
        <v>414.18509999999986</v>
      </c>
      <c r="L670" s="83">
        <f>+K670*I670</f>
        <v>414.18509999999986</v>
      </c>
      <c r="M670" s="79">
        <f t="shared" ref="M670:M673" si="215">+L670*0.85</f>
        <v>352.05733499999985</v>
      </c>
      <c r="N670" s="79">
        <f t="shared" ref="N670:N673" si="216">+M670*0.95</f>
        <v>334.45446824999982</v>
      </c>
      <c r="O670" s="58"/>
      <c r="P670" s="92"/>
      <c r="Q670" s="7">
        <v>597.51506351900798</v>
      </c>
      <c r="R670" s="75">
        <f t="shared" si="202"/>
        <v>722.99322685799962</v>
      </c>
      <c r="S670" s="51"/>
      <c r="T670" s="48"/>
      <c r="U670" s="55"/>
      <c r="V670" s="20"/>
      <c r="W670" s="20"/>
      <c r="X670" s="20"/>
      <c r="Y670" s="20"/>
    </row>
    <row r="671" spans="1:25" customFormat="1" ht="15.75" customHeight="1" x14ac:dyDescent="0.25">
      <c r="A671" s="3" t="s">
        <v>565</v>
      </c>
      <c r="B671" s="3" t="s">
        <v>566</v>
      </c>
      <c r="C671" s="4">
        <v>44025</v>
      </c>
      <c r="D671" s="3" t="s">
        <v>1133</v>
      </c>
      <c r="E671" s="3" t="s">
        <v>1131</v>
      </c>
      <c r="F671" s="3" t="s">
        <v>2901</v>
      </c>
      <c r="G671" s="24"/>
      <c r="H671" s="25" t="s">
        <v>1132</v>
      </c>
      <c r="I671" s="5">
        <v>1</v>
      </c>
      <c r="J671" s="5">
        <v>844.91041322314095</v>
      </c>
      <c r="K671" s="5">
        <f>+J671*1.21</f>
        <v>1022.3416000000005</v>
      </c>
      <c r="L671" s="83">
        <f>+K671*I671</f>
        <v>1022.3416000000005</v>
      </c>
      <c r="M671" s="79">
        <f t="shared" si="215"/>
        <v>868.99036000000046</v>
      </c>
      <c r="N671" s="79">
        <f t="shared" si="216"/>
        <v>825.54084200000045</v>
      </c>
      <c r="O671" s="58"/>
      <c r="P671" s="92"/>
      <c r="Q671" s="7">
        <v>1478.51718120331</v>
      </c>
      <c r="R671" s="75">
        <f t="shared" si="202"/>
        <v>1789.0057892560051</v>
      </c>
      <c r="S671" s="51"/>
      <c r="T671" s="48"/>
      <c r="U671" s="55"/>
      <c r="V671" s="20"/>
      <c r="W671" s="20"/>
      <c r="X671" s="20"/>
      <c r="Y671" s="20"/>
    </row>
    <row r="672" spans="1:25" customFormat="1" ht="15.75" customHeight="1" x14ac:dyDescent="0.25">
      <c r="A672" s="3" t="s">
        <v>432</v>
      </c>
      <c r="B672" s="3" t="s">
        <v>433</v>
      </c>
      <c r="C672" s="4">
        <v>44025</v>
      </c>
      <c r="D672" s="3" t="s">
        <v>1133</v>
      </c>
      <c r="E672" s="3" t="s">
        <v>1131</v>
      </c>
      <c r="F672" s="3" t="s">
        <v>2901</v>
      </c>
      <c r="G672" s="24"/>
      <c r="H672" s="25" t="s">
        <v>1132</v>
      </c>
      <c r="I672" s="5">
        <v>1</v>
      </c>
      <c r="J672" s="5">
        <v>660.18702479338799</v>
      </c>
      <c r="K672" s="5">
        <f>+J672*1.21</f>
        <v>798.82629999999949</v>
      </c>
      <c r="L672" s="83">
        <f>+K672*I672</f>
        <v>798.82629999999949</v>
      </c>
      <c r="M672" s="79">
        <f t="shared" si="215"/>
        <v>679.00235499999951</v>
      </c>
      <c r="N672" s="79">
        <f t="shared" si="216"/>
        <v>645.05223724999951</v>
      </c>
      <c r="O672" s="58"/>
      <c r="P672" s="92"/>
      <c r="Q672" s="7">
        <v>1268.3711176438001</v>
      </c>
      <c r="R672" s="75">
        <f t="shared" si="202"/>
        <v>1534.729052348998</v>
      </c>
      <c r="S672" s="51"/>
      <c r="T672" s="48"/>
      <c r="U672" s="55"/>
      <c r="V672" s="20"/>
      <c r="W672" s="20"/>
      <c r="X672" s="20"/>
      <c r="Y672" s="20"/>
    </row>
    <row r="673" spans="1:25" customFormat="1" ht="15.75" customHeight="1" x14ac:dyDescent="0.25">
      <c r="A673" s="3" t="s">
        <v>149</v>
      </c>
      <c r="B673" s="3" t="s">
        <v>150</v>
      </c>
      <c r="C673" s="4">
        <v>44025</v>
      </c>
      <c r="D673" s="3" t="s">
        <v>1130</v>
      </c>
      <c r="E673" s="3" t="s">
        <v>1131</v>
      </c>
      <c r="F673" s="3" t="s">
        <v>2901</v>
      </c>
      <c r="G673" s="24">
        <v>1104</v>
      </c>
      <c r="H673" s="25" t="s">
        <v>1132</v>
      </c>
      <c r="I673" s="5">
        <v>2</v>
      </c>
      <c r="J673" s="5">
        <v>176.041818181818</v>
      </c>
      <c r="K673" s="5">
        <f t="shared" si="209"/>
        <v>213.01059999999978</v>
      </c>
      <c r="L673" s="83">
        <f t="shared" si="203"/>
        <v>426.02119999999957</v>
      </c>
      <c r="M673" s="79">
        <f t="shared" si="215"/>
        <v>362.1180199999996</v>
      </c>
      <c r="N673" s="79">
        <f t="shared" si="216"/>
        <v>344.01211899999959</v>
      </c>
      <c r="O673" s="58"/>
      <c r="P673" s="92">
        <f>+N673+N674+N675+N676+N677</f>
        <v>1354.7988522499995</v>
      </c>
      <c r="Q673" s="7">
        <v>552.20093359999896</v>
      </c>
      <c r="R673" s="75">
        <f t="shared" si="202"/>
        <v>668.16312965599877</v>
      </c>
      <c r="S673" s="51">
        <f>+R673+R674+R675+R676+R677</f>
        <v>2496.5023142439977</v>
      </c>
      <c r="T673" s="48">
        <v>2496.5</v>
      </c>
      <c r="U673" s="55">
        <f>+T673-P673</f>
        <v>1141.7011477500005</v>
      </c>
      <c r="V673" s="20"/>
      <c r="W673" s="20"/>
      <c r="X673" s="20"/>
      <c r="Y673" s="20"/>
    </row>
    <row r="674" spans="1:25" customFormat="1" ht="15.75" customHeight="1" x14ac:dyDescent="0.25">
      <c r="A674" s="3" t="s">
        <v>87</v>
      </c>
      <c r="B674" s="3" t="s">
        <v>88</v>
      </c>
      <c r="C674" s="4">
        <v>44025</v>
      </c>
      <c r="D674" s="3" t="s">
        <v>1130</v>
      </c>
      <c r="E674" s="3" t="s">
        <v>1131</v>
      </c>
      <c r="F674" s="3" t="s">
        <v>2901</v>
      </c>
      <c r="G674" s="24"/>
      <c r="H674" s="25" t="s">
        <v>1132</v>
      </c>
      <c r="I674" s="5">
        <v>1</v>
      </c>
      <c r="J674" s="5">
        <v>181.74231404958701</v>
      </c>
      <c r="K674" s="5">
        <f t="shared" si="209"/>
        <v>219.90820000000028</v>
      </c>
      <c r="L674" s="83">
        <f t="shared" si="203"/>
        <v>219.90820000000028</v>
      </c>
      <c r="M674" s="79"/>
      <c r="N674" s="79">
        <f t="shared" si="206"/>
        <v>208.91279000000026</v>
      </c>
      <c r="O674" s="58"/>
      <c r="P674" s="92"/>
      <c r="Q674" s="7">
        <v>318.17990405289299</v>
      </c>
      <c r="R674" s="75">
        <f t="shared" si="202"/>
        <v>384.9976839040005</v>
      </c>
      <c r="S674" s="51"/>
      <c r="T674" s="48"/>
      <c r="U674" s="55"/>
      <c r="V674" s="20"/>
      <c r="W674" s="20"/>
      <c r="X674" s="20"/>
      <c r="Y674" s="20"/>
    </row>
    <row r="675" spans="1:25" customFormat="1" ht="15.75" customHeight="1" x14ac:dyDescent="0.25">
      <c r="A675" s="3" t="s">
        <v>257</v>
      </c>
      <c r="B675" s="3" t="s">
        <v>258</v>
      </c>
      <c r="C675" s="4">
        <v>44025</v>
      </c>
      <c r="D675" s="3" t="s">
        <v>1130</v>
      </c>
      <c r="E675" s="3" t="s">
        <v>1131</v>
      </c>
      <c r="F675" s="3" t="s">
        <v>2901</v>
      </c>
      <c r="G675" s="24"/>
      <c r="H675" s="25" t="s">
        <v>1132</v>
      </c>
      <c r="I675" s="5">
        <v>1</v>
      </c>
      <c r="J675" s="5">
        <v>100.346611570248</v>
      </c>
      <c r="K675" s="5">
        <f t="shared" si="209"/>
        <v>121.41940000000008</v>
      </c>
      <c r="L675" s="83">
        <f t="shared" si="203"/>
        <v>121.41940000000008</v>
      </c>
      <c r="M675" s="79"/>
      <c r="N675" s="79">
        <f t="shared" si="206"/>
        <v>115.34843000000008</v>
      </c>
      <c r="O675" s="58"/>
      <c r="P675" s="92"/>
      <c r="Q675" s="7">
        <v>175.61861184132201</v>
      </c>
      <c r="R675" s="75">
        <f t="shared" si="202"/>
        <v>212.49852032799961</v>
      </c>
      <c r="S675" s="51"/>
      <c r="T675" s="48"/>
      <c r="U675" s="55"/>
      <c r="V675" s="20"/>
      <c r="W675" s="20"/>
      <c r="X675" s="20"/>
      <c r="Y675" s="20"/>
    </row>
    <row r="676" spans="1:25" customFormat="1" ht="15.75" customHeight="1" x14ac:dyDescent="0.25">
      <c r="A676" s="3" t="s">
        <v>298</v>
      </c>
      <c r="B676" s="3" t="s">
        <v>299</v>
      </c>
      <c r="C676" s="4">
        <v>44025</v>
      </c>
      <c r="D676" s="3" t="s">
        <v>1130</v>
      </c>
      <c r="E676" s="3" t="s">
        <v>1131</v>
      </c>
      <c r="F676" s="3" t="s">
        <v>2901</v>
      </c>
      <c r="G676" s="24"/>
      <c r="H676" s="25" t="s">
        <v>1132</v>
      </c>
      <c r="I676" s="5">
        <v>1</v>
      </c>
      <c r="J676" s="5">
        <v>306.28190082644602</v>
      </c>
      <c r="K676" s="5">
        <f t="shared" si="209"/>
        <v>370.60109999999969</v>
      </c>
      <c r="L676" s="83">
        <f t="shared" si="203"/>
        <v>370.60109999999969</v>
      </c>
      <c r="M676" s="79"/>
      <c r="N676" s="79">
        <f t="shared" si="206"/>
        <v>352.07104499999969</v>
      </c>
      <c r="O676" s="58"/>
      <c r="P676" s="92"/>
      <c r="Q676" s="7">
        <v>480.36640761818097</v>
      </c>
      <c r="R676" s="75">
        <f t="shared" si="202"/>
        <v>581.24335321799902</v>
      </c>
      <c r="S676" s="51"/>
      <c r="T676" s="48"/>
      <c r="U676" s="55"/>
      <c r="V676" s="20"/>
      <c r="W676" s="20"/>
      <c r="X676" s="20"/>
      <c r="Y676" s="20"/>
    </row>
    <row r="677" spans="1:25" customFormat="1" ht="15.75" customHeight="1" x14ac:dyDescent="0.25">
      <c r="A677" s="3" t="s">
        <v>27</v>
      </c>
      <c r="B677" s="3" t="s">
        <v>28</v>
      </c>
      <c r="C677" s="4">
        <v>44025</v>
      </c>
      <c r="D677" s="3" t="s">
        <v>1130</v>
      </c>
      <c r="E677" s="3" t="s">
        <v>1131</v>
      </c>
      <c r="F677" s="3" t="s">
        <v>2901</v>
      </c>
      <c r="G677" s="24"/>
      <c r="H677" s="25" t="s">
        <v>1132</v>
      </c>
      <c r="I677" s="5">
        <v>1</v>
      </c>
      <c r="J677" s="5">
        <v>342.30173553718998</v>
      </c>
      <c r="K677" s="5">
        <f t="shared" si="209"/>
        <v>414.18509999999986</v>
      </c>
      <c r="L677" s="83">
        <f t="shared" si="203"/>
        <v>414.18509999999986</v>
      </c>
      <c r="M677" s="79">
        <f t="shared" ref="M677:M678" si="217">+L677*0.85</f>
        <v>352.05733499999985</v>
      </c>
      <c r="N677" s="79">
        <f t="shared" ref="N677:N678" si="218">+M677*0.95</f>
        <v>334.45446824999982</v>
      </c>
      <c r="O677" s="58"/>
      <c r="P677" s="92"/>
      <c r="Q677" s="7">
        <v>536.85919598181795</v>
      </c>
      <c r="R677" s="75">
        <f t="shared" si="202"/>
        <v>649.59962713799973</v>
      </c>
      <c r="S677" s="51"/>
      <c r="T677" s="48"/>
      <c r="U677" s="55"/>
      <c r="V677" s="20"/>
      <c r="W677" s="20"/>
      <c r="X677" s="20"/>
      <c r="Y677" s="20"/>
    </row>
    <row r="678" spans="1:25" customFormat="1" ht="15.75" customHeight="1" x14ac:dyDescent="0.25">
      <c r="A678" s="3" t="s">
        <v>149</v>
      </c>
      <c r="B678" s="3" t="s">
        <v>150</v>
      </c>
      <c r="C678" s="4">
        <v>44025</v>
      </c>
      <c r="D678" s="3" t="s">
        <v>1136</v>
      </c>
      <c r="E678" s="3" t="s">
        <v>1137</v>
      </c>
      <c r="F678" s="3" t="s">
        <v>2918</v>
      </c>
      <c r="G678" s="24">
        <v>1101</v>
      </c>
      <c r="H678" s="25" t="s">
        <v>1138</v>
      </c>
      <c r="I678" s="5">
        <v>2</v>
      </c>
      <c r="J678" s="5">
        <v>176.041818181818</v>
      </c>
      <c r="K678" s="5">
        <f t="shared" si="209"/>
        <v>213.01059999999978</v>
      </c>
      <c r="L678" s="83">
        <f t="shared" si="203"/>
        <v>426.02119999999957</v>
      </c>
      <c r="M678" s="79">
        <f t="shared" si="217"/>
        <v>362.1180199999996</v>
      </c>
      <c r="N678" s="79">
        <f t="shared" si="218"/>
        <v>344.01211899999959</v>
      </c>
      <c r="O678" s="58"/>
      <c r="P678" s="92">
        <f>+N678+N679+N680</f>
        <v>1030.537632249999</v>
      </c>
      <c r="Q678" s="7">
        <v>552.20093359999896</v>
      </c>
      <c r="R678" s="75">
        <f t="shared" si="202"/>
        <v>668.16312965599877</v>
      </c>
      <c r="S678" s="51">
        <f>+R678+R679+R680</f>
        <v>1899.0061100119976</v>
      </c>
      <c r="T678" s="48">
        <v>1899</v>
      </c>
      <c r="U678" s="55">
        <f>+T678-P678</f>
        <v>868.46236775000102</v>
      </c>
      <c r="V678" s="20"/>
      <c r="W678" s="20"/>
      <c r="X678" s="20"/>
      <c r="Y678" s="20"/>
    </row>
    <row r="679" spans="1:25" customFormat="1" ht="15.75" customHeight="1" x14ac:dyDescent="0.25">
      <c r="A679" s="3" t="s">
        <v>298</v>
      </c>
      <c r="B679" s="3" t="s">
        <v>299</v>
      </c>
      <c r="C679" s="4">
        <v>44025</v>
      </c>
      <c r="D679" s="3" t="s">
        <v>1136</v>
      </c>
      <c r="E679" s="3" t="s">
        <v>1137</v>
      </c>
      <c r="F679" s="3" t="s">
        <v>2918</v>
      </c>
      <c r="G679" s="24"/>
      <c r="H679" s="25" t="s">
        <v>1138</v>
      </c>
      <c r="I679" s="5">
        <v>1</v>
      </c>
      <c r="J679" s="5">
        <v>306.28190082644602</v>
      </c>
      <c r="K679" s="5">
        <f t="shared" si="209"/>
        <v>370.60109999999969</v>
      </c>
      <c r="L679" s="83">
        <f t="shared" si="203"/>
        <v>370.60109999999969</v>
      </c>
      <c r="M679" s="79"/>
      <c r="N679" s="79">
        <f t="shared" si="206"/>
        <v>352.07104499999969</v>
      </c>
      <c r="O679" s="58"/>
      <c r="P679" s="92"/>
      <c r="Q679" s="7">
        <v>480.36640761818097</v>
      </c>
      <c r="R679" s="75">
        <f t="shared" si="202"/>
        <v>581.24335321799902</v>
      </c>
      <c r="S679" s="51"/>
      <c r="T679" s="48"/>
      <c r="U679" s="55"/>
      <c r="V679" s="20"/>
      <c r="W679" s="20"/>
      <c r="X679" s="20"/>
      <c r="Y679" s="20"/>
    </row>
    <row r="680" spans="1:25" customFormat="1" ht="15.75" customHeight="1" x14ac:dyDescent="0.25">
      <c r="A680" s="3" t="s">
        <v>27</v>
      </c>
      <c r="B680" s="3" t="s">
        <v>28</v>
      </c>
      <c r="C680" s="4">
        <v>44025</v>
      </c>
      <c r="D680" s="3" t="s">
        <v>1136</v>
      </c>
      <c r="E680" s="3" t="s">
        <v>1137</v>
      </c>
      <c r="F680" s="3" t="s">
        <v>2918</v>
      </c>
      <c r="G680" s="24"/>
      <c r="H680" s="25" t="s">
        <v>1138</v>
      </c>
      <c r="I680" s="5">
        <v>1</v>
      </c>
      <c r="J680" s="5">
        <v>342.30173553718998</v>
      </c>
      <c r="K680" s="5">
        <f t="shared" si="209"/>
        <v>414.18509999999986</v>
      </c>
      <c r="L680" s="83">
        <f t="shared" si="203"/>
        <v>414.18509999999986</v>
      </c>
      <c r="M680" s="79">
        <f t="shared" ref="M680:M681" si="219">+L680*0.85</f>
        <v>352.05733499999985</v>
      </c>
      <c r="N680" s="79">
        <f t="shared" ref="N680:N681" si="220">+M680*0.95</f>
        <v>334.45446824999982</v>
      </c>
      <c r="O680" s="58"/>
      <c r="P680" s="92"/>
      <c r="Q680" s="7">
        <v>536.85919598181795</v>
      </c>
      <c r="R680" s="75">
        <f t="shared" si="202"/>
        <v>649.59962713799973</v>
      </c>
      <c r="S680" s="51"/>
      <c r="T680" s="48"/>
      <c r="U680" s="55"/>
      <c r="V680" s="20"/>
      <c r="W680" s="20"/>
      <c r="X680" s="20"/>
      <c r="Y680" s="20"/>
    </row>
    <row r="681" spans="1:25" customFormat="1" ht="15.75" customHeight="1" x14ac:dyDescent="0.25">
      <c r="A681" s="3" t="s">
        <v>149</v>
      </c>
      <c r="B681" s="3" t="s">
        <v>150</v>
      </c>
      <c r="C681" s="4">
        <v>44025</v>
      </c>
      <c r="D681" s="3" t="s">
        <v>1139</v>
      </c>
      <c r="E681" s="3" t="s">
        <v>1140</v>
      </c>
      <c r="F681" s="3" t="s">
        <v>2919</v>
      </c>
      <c r="G681" s="24">
        <v>1102</v>
      </c>
      <c r="H681" s="25" t="s">
        <v>1141</v>
      </c>
      <c r="I681" s="5">
        <v>2</v>
      </c>
      <c r="J681" s="5">
        <v>176.041818181818</v>
      </c>
      <c r="K681" s="5">
        <f t="shared" si="209"/>
        <v>213.01059999999978</v>
      </c>
      <c r="L681" s="83">
        <f t="shared" si="203"/>
        <v>426.02119999999957</v>
      </c>
      <c r="M681" s="79">
        <f t="shared" si="219"/>
        <v>362.1180199999996</v>
      </c>
      <c r="N681" s="79">
        <f t="shared" si="220"/>
        <v>344.01211899999959</v>
      </c>
      <c r="O681" s="58"/>
      <c r="P681" s="92">
        <f>+N681+N682+N683</f>
        <v>1030.537632249999</v>
      </c>
      <c r="Q681" s="7">
        <v>552.20093359999896</v>
      </c>
      <c r="R681" s="75">
        <f t="shared" si="202"/>
        <v>668.16312965599877</v>
      </c>
      <c r="S681" s="51">
        <f>+R681+R682+R683</f>
        <v>1899.0061100119976</v>
      </c>
      <c r="T681" s="48">
        <v>1899</v>
      </c>
      <c r="U681" s="55">
        <f>+T681-P681</f>
        <v>868.46236775000102</v>
      </c>
      <c r="V681" s="20"/>
      <c r="W681" s="20"/>
      <c r="X681" s="20"/>
      <c r="Y681" s="20"/>
    </row>
    <row r="682" spans="1:25" customFormat="1" ht="15.75" customHeight="1" x14ac:dyDescent="0.25">
      <c r="A682" s="3" t="s">
        <v>298</v>
      </c>
      <c r="B682" s="3" t="s">
        <v>299</v>
      </c>
      <c r="C682" s="4">
        <v>44025</v>
      </c>
      <c r="D682" s="3" t="s">
        <v>1139</v>
      </c>
      <c r="E682" s="3" t="s">
        <v>1140</v>
      </c>
      <c r="F682" s="3" t="s">
        <v>2919</v>
      </c>
      <c r="G682" s="24"/>
      <c r="H682" s="25" t="s">
        <v>1141</v>
      </c>
      <c r="I682" s="5">
        <v>1</v>
      </c>
      <c r="J682" s="5">
        <v>306.28190082644602</v>
      </c>
      <c r="K682" s="5">
        <f t="shared" si="209"/>
        <v>370.60109999999969</v>
      </c>
      <c r="L682" s="83">
        <f t="shared" si="203"/>
        <v>370.60109999999969</v>
      </c>
      <c r="M682" s="79"/>
      <c r="N682" s="79">
        <f t="shared" si="206"/>
        <v>352.07104499999969</v>
      </c>
      <c r="O682" s="58"/>
      <c r="P682" s="92"/>
      <c r="Q682" s="7">
        <v>480.36640761818097</v>
      </c>
      <c r="R682" s="75">
        <f t="shared" si="202"/>
        <v>581.24335321799902</v>
      </c>
      <c r="S682" s="51"/>
      <c r="T682" s="48"/>
      <c r="U682" s="55"/>
      <c r="V682" s="20"/>
      <c r="W682" s="20"/>
      <c r="X682" s="20"/>
      <c r="Y682" s="20"/>
    </row>
    <row r="683" spans="1:25" customFormat="1" ht="15.75" customHeight="1" x14ac:dyDescent="0.25">
      <c r="A683" s="3" t="s">
        <v>27</v>
      </c>
      <c r="B683" s="3" t="s">
        <v>28</v>
      </c>
      <c r="C683" s="4">
        <v>44025</v>
      </c>
      <c r="D683" s="3" t="s">
        <v>1139</v>
      </c>
      <c r="E683" s="3" t="s">
        <v>1140</v>
      </c>
      <c r="F683" s="3" t="s">
        <v>2919</v>
      </c>
      <c r="G683" s="24"/>
      <c r="H683" s="25" t="s">
        <v>1141</v>
      </c>
      <c r="I683" s="5">
        <v>1</v>
      </c>
      <c r="J683" s="5">
        <v>342.30173553718998</v>
      </c>
      <c r="K683" s="5">
        <f t="shared" si="209"/>
        <v>414.18509999999986</v>
      </c>
      <c r="L683" s="83">
        <f t="shared" si="203"/>
        <v>414.18509999999986</v>
      </c>
      <c r="M683" s="79">
        <f t="shared" ref="M683:M684" si="221">+L683*0.85</f>
        <v>352.05733499999985</v>
      </c>
      <c r="N683" s="79">
        <f t="shared" ref="N683:N684" si="222">+M683*0.95</f>
        <v>334.45446824999982</v>
      </c>
      <c r="O683" s="58"/>
      <c r="P683" s="92"/>
      <c r="Q683" s="7">
        <v>536.85919598181795</v>
      </c>
      <c r="R683" s="75">
        <f t="shared" si="202"/>
        <v>649.59962713799973</v>
      </c>
      <c r="S683" s="51"/>
      <c r="T683" s="48"/>
      <c r="U683" s="55"/>
      <c r="V683" s="20"/>
      <c r="W683" s="20"/>
      <c r="X683" s="20"/>
      <c r="Y683" s="20"/>
    </row>
    <row r="684" spans="1:25" customFormat="1" ht="15.75" customHeight="1" x14ac:dyDescent="0.25">
      <c r="A684" s="3" t="s">
        <v>149</v>
      </c>
      <c r="B684" s="3" t="s">
        <v>150</v>
      </c>
      <c r="C684" s="4">
        <v>44025</v>
      </c>
      <c r="D684" s="3" t="s">
        <v>1142</v>
      </c>
      <c r="E684" s="3" t="s">
        <v>1143</v>
      </c>
      <c r="F684" s="3" t="s">
        <v>2920</v>
      </c>
      <c r="G684" s="24">
        <v>1106</v>
      </c>
      <c r="H684" s="25" t="s">
        <v>1144</v>
      </c>
      <c r="I684" s="5">
        <v>2</v>
      </c>
      <c r="J684" s="5">
        <v>176.041818181818</v>
      </c>
      <c r="K684" s="5">
        <f t="shared" si="209"/>
        <v>213.01059999999978</v>
      </c>
      <c r="L684" s="83">
        <f t="shared" si="203"/>
        <v>426.02119999999957</v>
      </c>
      <c r="M684" s="79">
        <f t="shared" si="221"/>
        <v>362.1180199999996</v>
      </c>
      <c r="N684" s="79">
        <f t="shared" si="222"/>
        <v>344.01211899999959</v>
      </c>
      <c r="O684" s="58"/>
      <c r="P684" s="92">
        <f>+N684</f>
        <v>344.01211899999959</v>
      </c>
      <c r="Q684" s="7">
        <v>615.97032181818099</v>
      </c>
      <c r="R684" s="75">
        <f t="shared" si="202"/>
        <v>745.32408939999902</v>
      </c>
      <c r="S684" s="51">
        <f>+R684</f>
        <v>745.32408939999902</v>
      </c>
      <c r="T684" s="48">
        <v>745.32</v>
      </c>
      <c r="U684" s="55">
        <f>+T684-P684</f>
        <v>401.30788100000046</v>
      </c>
      <c r="V684" s="20"/>
      <c r="W684" s="20"/>
      <c r="X684" s="20"/>
      <c r="Y684" s="20"/>
    </row>
    <row r="685" spans="1:25" customFormat="1" ht="15.75" customHeight="1" x14ac:dyDescent="0.25">
      <c r="A685" s="3" t="s">
        <v>404</v>
      </c>
      <c r="B685" s="3" t="s">
        <v>405</v>
      </c>
      <c r="C685" s="4">
        <v>44025</v>
      </c>
      <c r="D685" s="3" t="s">
        <v>1145</v>
      </c>
      <c r="E685" s="3" t="s">
        <v>1146</v>
      </c>
      <c r="F685" s="3" t="s">
        <v>2921</v>
      </c>
      <c r="G685" s="24">
        <v>1108</v>
      </c>
      <c r="H685" s="25" t="s">
        <v>1147</v>
      </c>
      <c r="I685" s="5">
        <v>1</v>
      </c>
      <c r="J685" s="5">
        <v>413.55396694214897</v>
      </c>
      <c r="K685" s="5">
        <f t="shared" si="209"/>
        <v>500.40030000000024</v>
      </c>
      <c r="L685" s="83">
        <f t="shared" si="203"/>
        <v>500.40030000000024</v>
      </c>
      <c r="M685" s="79"/>
      <c r="N685" s="79">
        <f t="shared" si="206"/>
        <v>475.38028500000019</v>
      </c>
      <c r="O685" s="58"/>
      <c r="P685" s="92">
        <f>+N685+N686+N687</f>
        <v>1029.0927250000011</v>
      </c>
      <c r="Q685" s="7">
        <v>574.471951019009</v>
      </c>
      <c r="R685" s="75">
        <f t="shared" si="202"/>
        <v>695.11106073300084</v>
      </c>
      <c r="S685" s="51">
        <f>+R685+R686+R687</f>
        <v>1751.851927502003</v>
      </c>
      <c r="T685" s="48">
        <v>1751.86</v>
      </c>
      <c r="U685" s="55">
        <f>+T685-P685</f>
        <v>722.76727499999879</v>
      </c>
      <c r="V685" s="20"/>
      <c r="W685" s="20"/>
      <c r="X685" s="20"/>
      <c r="Y685" s="20"/>
    </row>
    <row r="686" spans="1:25" customFormat="1" ht="15.75" customHeight="1" x14ac:dyDescent="0.25">
      <c r="A686" s="3" t="s">
        <v>71</v>
      </c>
      <c r="B686" s="3" t="s">
        <v>72</v>
      </c>
      <c r="C686" s="4">
        <v>44025</v>
      </c>
      <c r="D686" s="3" t="s">
        <v>1145</v>
      </c>
      <c r="E686" s="3" t="s">
        <v>1146</v>
      </c>
      <c r="F686" s="3" t="s">
        <v>2921</v>
      </c>
      <c r="G686" s="24"/>
      <c r="H686" s="25" t="s">
        <v>1147</v>
      </c>
      <c r="I686" s="5">
        <v>1</v>
      </c>
      <c r="J686" s="5">
        <v>173.617107438017</v>
      </c>
      <c r="K686" s="5">
        <f t="shared" si="209"/>
        <v>210.07670000000056</v>
      </c>
      <c r="L686" s="83">
        <f t="shared" si="203"/>
        <v>210.07670000000056</v>
      </c>
      <c r="M686" s="79"/>
      <c r="N686" s="79">
        <f t="shared" si="206"/>
        <v>199.57286500000052</v>
      </c>
      <c r="O686" s="58"/>
      <c r="P686" s="92"/>
      <c r="Q686" s="7">
        <v>334.08619132975298</v>
      </c>
      <c r="R686" s="75">
        <f t="shared" si="202"/>
        <v>404.24429150900107</v>
      </c>
      <c r="S686" s="51"/>
      <c r="T686" s="48"/>
      <c r="U686" s="55"/>
      <c r="V686" s="20"/>
      <c r="W686" s="20"/>
      <c r="X686" s="20"/>
      <c r="Y686" s="20"/>
    </row>
    <row r="687" spans="1:25" customFormat="1" ht="15.75" customHeight="1" x14ac:dyDescent="0.25">
      <c r="A687" s="3" t="s">
        <v>1148</v>
      </c>
      <c r="B687" s="3" t="s">
        <v>1149</v>
      </c>
      <c r="C687" s="4">
        <v>44025</v>
      </c>
      <c r="D687" s="3" t="s">
        <v>1145</v>
      </c>
      <c r="E687" s="3" t="s">
        <v>1146</v>
      </c>
      <c r="F687" s="3" t="s">
        <v>2921</v>
      </c>
      <c r="G687" s="24"/>
      <c r="H687" s="25" t="s">
        <v>1147</v>
      </c>
      <c r="I687" s="5">
        <v>1</v>
      </c>
      <c r="J687" s="5">
        <v>308.08140495867798</v>
      </c>
      <c r="K687" s="5">
        <f t="shared" si="209"/>
        <v>372.77850000000035</v>
      </c>
      <c r="L687" s="83">
        <f t="shared" si="203"/>
        <v>372.77850000000035</v>
      </c>
      <c r="M687" s="79"/>
      <c r="N687" s="79">
        <f t="shared" si="206"/>
        <v>354.13957500000032</v>
      </c>
      <c r="O687" s="58"/>
      <c r="P687" s="92"/>
      <c r="Q687" s="7">
        <v>539.253367983472</v>
      </c>
      <c r="R687" s="75">
        <f t="shared" si="202"/>
        <v>652.49657526000112</v>
      </c>
      <c r="S687" s="51"/>
      <c r="T687" s="48"/>
      <c r="U687" s="55"/>
      <c r="V687" s="20"/>
      <c r="W687" s="20"/>
      <c r="X687" s="20"/>
      <c r="Y687" s="20"/>
    </row>
    <row r="688" spans="1:25" customFormat="1" ht="15.75" customHeight="1" x14ac:dyDescent="0.25">
      <c r="A688" s="3" t="s">
        <v>1075</v>
      </c>
      <c r="B688" s="3" t="s">
        <v>1076</v>
      </c>
      <c r="C688" s="4">
        <v>44025</v>
      </c>
      <c r="D688" s="3" t="s">
        <v>1150</v>
      </c>
      <c r="E688" s="3" t="s">
        <v>1151</v>
      </c>
      <c r="F688" s="3" t="s">
        <v>2922</v>
      </c>
      <c r="G688" s="24">
        <v>1109</v>
      </c>
      <c r="H688" s="25" t="s">
        <v>1152</v>
      </c>
      <c r="I688" s="5">
        <v>1</v>
      </c>
      <c r="J688" s="5">
        <v>246.48429752066099</v>
      </c>
      <c r="K688" s="5">
        <f t="shared" si="209"/>
        <v>298.24599999999981</v>
      </c>
      <c r="L688" s="83">
        <f t="shared" si="203"/>
        <v>298.24599999999981</v>
      </c>
      <c r="M688" s="79"/>
      <c r="N688" s="79">
        <f t="shared" si="206"/>
        <v>283.33369999999979</v>
      </c>
      <c r="O688" s="58"/>
      <c r="P688" s="92">
        <f>+N688+N689</f>
        <v>546.72372699999983</v>
      </c>
      <c r="Q688" s="7">
        <v>431.39928236363602</v>
      </c>
      <c r="R688" s="75">
        <f t="shared" si="202"/>
        <v>521.99313165999956</v>
      </c>
      <c r="S688" s="51">
        <f>+R688+R689</f>
        <v>1091.793013104</v>
      </c>
      <c r="T688" s="48">
        <v>1091.8</v>
      </c>
      <c r="U688" s="55">
        <f>+T688-P688</f>
        <v>545.07627300000013</v>
      </c>
      <c r="V688" s="20"/>
      <c r="W688" s="20"/>
      <c r="X688" s="20"/>
      <c r="Y688" s="20"/>
    </row>
    <row r="689" spans="1:25" customFormat="1" ht="15.75" customHeight="1" x14ac:dyDescent="0.25">
      <c r="A689" s="3" t="s">
        <v>326</v>
      </c>
      <c r="B689" s="3" t="s">
        <v>327</v>
      </c>
      <c r="C689" s="4">
        <v>44025</v>
      </c>
      <c r="D689" s="3" t="s">
        <v>1150</v>
      </c>
      <c r="E689" s="3" t="s">
        <v>1151</v>
      </c>
      <c r="F689" s="3" t="s">
        <v>2922</v>
      </c>
      <c r="G689" s="24"/>
      <c r="H689" s="25" t="s">
        <v>1152</v>
      </c>
      <c r="I689" s="5">
        <v>1</v>
      </c>
      <c r="J689" s="5">
        <v>269.56991735537201</v>
      </c>
      <c r="K689" s="5">
        <f t="shared" si="209"/>
        <v>326.17960000000011</v>
      </c>
      <c r="L689" s="83">
        <f t="shared" si="203"/>
        <v>326.17960000000011</v>
      </c>
      <c r="M689" s="79">
        <f t="shared" ref="M689" si="223">+L689*0.85</f>
        <v>277.25266000000011</v>
      </c>
      <c r="N689" s="79">
        <f>+M689*0.95</f>
        <v>263.39002700000009</v>
      </c>
      <c r="O689" s="58"/>
      <c r="P689" s="92"/>
      <c r="Q689" s="7">
        <v>470.90899292892601</v>
      </c>
      <c r="R689" s="75">
        <f t="shared" si="202"/>
        <v>569.79988144400045</v>
      </c>
      <c r="S689" s="51"/>
      <c r="T689" s="48"/>
      <c r="U689" s="55"/>
      <c r="V689" s="20"/>
      <c r="W689" s="20"/>
      <c r="X689" s="20"/>
      <c r="Y689" s="20"/>
    </row>
    <row r="690" spans="1:25" customFormat="1" ht="15.75" customHeight="1" x14ac:dyDescent="0.25">
      <c r="A690" s="3" t="s">
        <v>205</v>
      </c>
      <c r="B690" s="3" t="s">
        <v>206</v>
      </c>
      <c r="C690" s="4">
        <v>44025</v>
      </c>
      <c r="D690" s="3" t="s">
        <v>1155</v>
      </c>
      <c r="E690" s="3" t="s">
        <v>1156</v>
      </c>
      <c r="F690" s="3" t="s">
        <v>2923</v>
      </c>
      <c r="G690" s="24">
        <v>1110</v>
      </c>
      <c r="H690" s="25" t="s">
        <v>1157</v>
      </c>
      <c r="I690" s="5">
        <v>1</v>
      </c>
      <c r="J690" s="5">
        <v>112.46520661157</v>
      </c>
      <c r="K690" s="5">
        <f t="shared" si="209"/>
        <v>136.08289999999968</v>
      </c>
      <c r="L690" s="83">
        <f t="shared" si="203"/>
        <v>136.08289999999968</v>
      </c>
      <c r="M690" s="79"/>
      <c r="N690" s="79">
        <f t="shared" si="206"/>
        <v>129.27875499999971</v>
      </c>
      <c r="O690" s="58"/>
      <c r="P690" s="92">
        <f>+N690+N691+N692</f>
        <v>634.96945499999993</v>
      </c>
      <c r="Q690" s="7">
        <v>196.81948437685901</v>
      </c>
      <c r="R690" s="75">
        <f t="shared" si="202"/>
        <v>238.15157609599939</v>
      </c>
      <c r="S690" s="51">
        <f>+R690+R691+R692</f>
        <v>1318.9766303760009</v>
      </c>
      <c r="T690" s="48">
        <v>1318.97</v>
      </c>
      <c r="U690" s="55">
        <f>+T690-P690</f>
        <v>684.0005450000001</v>
      </c>
      <c r="V690" s="20"/>
      <c r="W690" s="20"/>
      <c r="X690" s="20"/>
      <c r="Y690" s="20"/>
    </row>
    <row r="691" spans="1:25" customFormat="1" ht="15.75" customHeight="1" x14ac:dyDescent="0.25">
      <c r="A691" s="3" t="s">
        <v>1153</v>
      </c>
      <c r="B691" s="3" t="s">
        <v>1154</v>
      </c>
      <c r="C691" s="4">
        <v>44025</v>
      </c>
      <c r="D691" s="3" t="s">
        <v>1155</v>
      </c>
      <c r="E691" s="3" t="s">
        <v>1156</v>
      </c>
      <c r="F691" s="3" t="s">
        <v>2923</v>
      </c>
      <c r="G691" s="24"/>
      <c r="H691" s="25" t="s">
        <v>1157</v>
      </c>
      <c r="I691" s="5">
        <v>2</v>
      </c>
      <c r="J691" s="5">
        <v>140.81</v>
      </c>
      <c r="K691" s="5">
        <f t="shared" si="209"/>
        <v>170.3801</v>
      </c>
      <c r="L691" s="83">
        <f t="shared" si="203"/>
        <v>340.7602</v>
      </c>
      <c r="M691" s="79"/>
      <c r="N691" s="79">
        <f t="shared" si="206"/>
        <v>323.72218999999996</v>
      </c>
      <c r="O691" s="58"/>
      <c r="P691" s="92"/>
      <c r="Q691" s="7">
        <v>616.30413045950502</v>
      </c>
      <c r="R691" s="75">
        <f t="shared" si="202"/>
        <v>745.72799785600102</v>
      </c>
      <c r="S691" s="51"/>
      <c r="T691" s="48"/>
      <c r="U691" s="55"/>
      <c r="V691" s="20"/>
      <c r="W691" s="20"/>
      <c r="X691" s="20"/>
      <c r="Y691" s="20"/>
    </row>
    <row r="692" spans="1:25" customFormat="1" ht="15.75" customHeight="1" x14ac:dyDescent="0.25">
      <c r="A692" s="3" t="s">
        <v>306</v>
      </c>
      <c r="B692" s="3" t="s">
        <v>307</v>
      </c>
      <c r="C692" s="4">
        <v>44025</v>
      </c>
      <c r="D692" s="3" t="s">
        <v>1155</v>
      </c>
      <c r="E692" s="3" t="s">
        <v>1156</v>
      </c>
      <c r="F692" s="3" t="s">
        <v>2923</v>
      </c>
      <c r="G692" s="24"/>
      <c r="H692" s="25" t="s">
        <v>1157</v>
      </c>
      <c r="I692" s="5">
        <v>1</v>
      </c>
      <c r="J692" s="5">
        <v>158.30231404958701</v>
      </c>
      <c r="K692" s="5">
        <f t="shared" si="209"/>
        <v>191.54580000000027</v>
      </c>
      <c r="L692" s="83">
        <f t="shared" si="203"/>
        <v>191.54580000000027</v>
      </c>
      <c r="M692" s="79"/>
      <c r="N692" s="79">
        <f t="shared" si="206"/>
        <v>181.96851000000024</v>
      </c>
      <c r="O692" s="58"/>
      <c r="P692" s="92"/>
      <c r="Q692" s="7">
        <v>276.939716052893</v>
      </c>
      <c r="R692" s="75">
        <f t="shared" si="202"/>
        <v>335.09705642400053</v>
      </c>
      <c r="S692" s="51"/>
      <c r="T692" s="48"/>
      <c r="U692" s="55"/>
      <c r="V692" s="20"/>
      <c r="W692" s="20"/>
      <c r="X692" s="20"/>
      <c r="Y692" s="20"/>
    </row>
    <row r="693" spans="1:25" customFormat="1" ht="15.75" customHeight="1" x14ac:dyDescent="0.25">
      <c r="A693" s="3" t="s">
        <v>79</v>
      </c>
      <c r="B693" s="3" t="s">
        <v>80</v>
      </c>
      <c r="C693" s="4">
        <v>44025</v>
      </c>
      <c r="D693" s="3" t="s">
        <v>1158</v>
      </c>
      <c r="E693" s="3" t="s">
        <v>1159</v>
      </c>
      <c r="F693" s="3" t="s">
        <v>2924</v>
      </c>
      <c r="G693" s="24">
        <v>1112</v>
      </c>
      <c r="H693" s="25" t="s">
        <v>1160</v>
      </c>
      <c r="I693" s="5">
        <v>1</v>
      </c>
      <c r="J693" s="5">
        <v>806.82363636363596</v>
      </c>
      <c r="K693" s="5">
        <f t="shared" si="209"/>
        <v>976.25659999999948</v>
      </c>
      <c r="L693" s="83">
        <f t="shared" si="203"/>
        <v>976.25659999999948</v>
      </c>
      <c r="M693" s="79">
        <f t="shared" ref="M693" si="224">+L693*0.85</f>
        <v>829.81810999999959</v>
      </c>
      <c r="N693" s="79">
        <f>+M693*0.95</f>
        <v>788.32720449999954</v>
      </c>
      <c r="O693" s="58"/>
      <c r="P693" s="92">
        <f>+N693+N694+N695</f>
        <v>1266.6188547500001</v>
      </c>
      <c r="Q693" s="7">
        <v>1411.57022476364</v>
      </c>
      <c r="R693" s="75">
        <f t="shared" si="202"/>
        <v>1707.9999719640043</v>
      </c>
      <c r="S693" s="51">
        <f>+R693+R694+R695</f>
        <v>2606.9987669940056</v>
      </c>
      <c r="T693" s="48">
        <v>2607</v>
      </c>
      <c r="U693" s="55">
        <f>+T693-P693</f>
        <v>1340.3811452499999</v>
      </c>
      <c r="V693" s="20"/>
      <c r="W693" s="20"/>
      <c r="X693" s="20"/>
      <c r="Y693" s="20"/>
    </row>
    <row r="694" spans="1:25" customFormat="1" ht="15.75" customHeight="1" x14ac:dyDescent="0.25">
      <c r="A694" s="3" t="s">
        <v>34</v>
      </c>
      <c r="B694" s="3" t="s">
        <v>35</v>
      </c>
      <c r="C694" s="4">
        <v>44025</v>
      </c>
      <c r="D694" s="3" t="s">
        <v>1158</v>
      </c>
      <c r="E694" s="3" t="s">
        <v>1159</v>
      </c>
      <c r="F694" s="3" t="s">
        <v>2924</v>
      </c>
      <c r="G694" s="24"/>
      <c r="H694" s="25" t="s">
        <v>1160</v>
      </c>
      <c r="I694" s="5">
        <v>1</v>
      </c>
      <c r="J694" s="5">
        <v>259.09049586776899</v>
      </c>
      <c r="K694" s="5">
        <f t="shared" si="209"/>
        <v>313.49950000000047</v>
      </c>
      <c r="L694" s="83">
        <f t="shared" si="203"/>
        <v>313.49950000000047</v>
      </c>
      <c r="M694" s="79"/>
      <c r="N694" s="79">
        <f t="shared" si="206"/>
        <v>297.82452500000045</v>
      </c>
      <c r="O694" s="58"/>
      <c r="P694" s="92"/>
      <c r="Q694" s="7">
        <v>433.75635365702499</v>
      </c>
      <c r="R694" s="75">
        <f t="shared" si="202"/>
        <v>524.84518792500023</v>
      </c>
      <c r="S694" s="51"/>
      <c r="T694" s="48"/>
      <c r="U694" s="55"/>
      <c r="V694" s="20"/>
      <c r="W694" s="20"/>
      <c r="X694" s="20"/>
      <c r="Y694" s="20"/>
    </row>
    <row r="695" spans="1:25" customFormat="1" ht="15.75" customHeight="1" x14ac:dyDescent="0.25">
      <c r="A695" s="3" t="s">
        <v>36</v>
      </c>
      <c r="B695" s="3" t="s">
        <v>37</v>
      </c>
      <c r="C695" s="4">
        <v>44025</v>
      </c>
      <c r="D695" s="3" t="s">
        <v>1158</v>
      </c>
      <c r="E695" s="3" t="s">
        <v>1159</v>
      </c>
      <c r="F695" s="3" t="s">
        <v>2924</v>
      </c>
      <c r="G695" s="24"/>
      <c r="H695" s="25" t="s">
        <v>1160</v>
      </c>
      <c r="I695" s="5">
        <v>1</v>
      </c>
      <c r="J695" s="5">
        <v>184.70140495867801</v>
      </c>
      <c r="K695" s="5">
        <f t="shared" si="209"/>
        <v>223.48870000000039</v>
      </c>
      <c r="L695" s="83">
        <f t="shared" si="203"/>
        <v>223.48870000000039</v>
      </c>
      <c r="M695" s="79">
        <f t="shared" ref="M695" si="225">+L695*0.85</f>
        <v>189.96539500000034</v>
      </c>
      <c r="N695" s="79">
        <f>+M695*0.95</f>
        <v>180.46712525000032</v>
      </c>
      <c r="O695" s="58"/>
      <c r="P695" s="92"/>
      <c r="Q695" s="7">
        <v>309.21785711157099</v>
      </c>
      <c r="R695" s="75">
        <f t="shared" si="202"/>
        <v>374.1536071050009</v>
      </c>
      <c r="S695" s="51"/>
      <c r="T695" s="48"/>
      <c r="U695" s="55"/>
      <c r="V695" s="20"/>
      <c r="W695" s="20"/>
      <c r="X695" s="20"/>
      <c r="Y695" s="20"/>
    </row>
    <row r="696" spans="1:25" customFormat="1" ht="15.75" customHeight="1" x14ac:dyDescent="0.25">
      <c r="A696" s="3" t="s">
        <v>1059</v>
      </c>
      <c r="B696" s="3" t="s">
        <v>1060</v>
      </c>
      <c r="C696" s="4">
        <v>44025</v>
      </c>
      <c r="D696" s="3" t="s">
        <v>1163</v>
      </c>
      <c r="E696" s="3" t="s">
        <v>1164</v>
      </c>
      <c r="F696" s="3" t="s">
        <v>2925</v>
      </c>
      <c r="G696" s="24">
        <v>1113</v>
      </c>
      <c r="H696" s="25" t="s">
        <v>1165</v>
      </c>
      <c r="I696" s="5">
        <v>1</v>
      </c>
      <c r="J696" s="5">
        <v>853.29380165289297</v>
      </c>
      <c r="K696" s="5">
        <f t="shared" si="209"/>
        <v>1032.4855000000005</v>
      </c>
      <c r="L696" s="83">
        <f t="shared" si="203"/>
        <v>1032.4855000000005</v>
      </c>
      <c r="M696" s="79"/>
      <c r="N696" s="79">
        <f t="shared" si="206"/>
        <v>980.86122500000033</v>
      </c>
      <c r="O696" s="58"/>
      <c r="P696" s="92">
        <f>+N696+N697</f>
        <v>1409.1589400000007</v>
      </c>
      <c r="Q696" s="7">
        <v>1492.81190717769</v>
      </c>
      <c r="R696" s="75">
        <f t="shared" si="202"/>
        <v>1806.3024076850049</v>
      </c>
      <c r="S696" s="51">
        <f>+R696+R697</f>
        <v>2595.303441464006</v>
      </c>
      <c r="T696" s="48">
        <v>2595.31</v>
      </c>
      <c r="U696" s="55">
        <f>+T696-P696</f>
        <v>1186.1510599999992</v>
      </c>
      <c r="V696" s="20"/>
      <c r="W696" s="20"/>
      <c r="X696" s="20"/>
      <c r="Y696" s="20"/>
    </row>
    <row r="697" spans="1:25" customFormat="1" ht="15.75" customHeight="1" x14ac:dyDescent="0.25">
      <c r="A697" s="3" t="s">
        <v>1161</v>
      </c>
      <c r="B697" s="3" t="s">
        <v>1162</v>
      </c>
      <c r="C697" s="4">
        <v>44025</v>
      </c>
      <c r="D697" s="3" t="s">
        <v>1163</v>
      </c>
      <c r="E697" s="3" t="s">
        <v>1164</v>
      </c>
      <c r="F697" s="3" t="s">
        <v>2925</v>
      </c>
      <c r="G697" s="24"/>
      <c r="H697" s="25" t="s">
        <v>1165</v>
      </c>
      <c r="I697" s="5">
        <v>1</v>
      </c>
      <c r="J697" s="5">
        <v>372.59479338842999</v>
      </c>
      <c r="K697" s="5">
        <f t="shared" si="209"/>
        <v>450.83970000000028</v>
      </c>
      <c r="L697" s="83">
        <f t="shared" si="203"/>
        <v>450.83970000000028</v>
      </c>
      <c r="M697" s="79"/>
      <c r="N697" s="79">
        <f t="shared" si="206"/>
        <v>428.29771500000027</v>
      </c>
      <c r="O697" s="58"/>
      <c r="P697" s="92"/>
      <c r="Q697" s="7">
        <v>652.06697006528998</v>
      </c>
      <c r="R697" s="75">
        <f t="shared" si="202"/>
        <v>789.00103377900086</v>
      </c>
      <c r="S697" s="51"/>
      <c r="T697" s="48"/>
      <c r="U697" s="55"/>
      <c r="V697" s="20"/>
      <c r="W697" s="20"/>
      <c r="X697" s="20"/>
      <c r="Y697" s="20"/>
    </row>
    <row r="698" spans="1:25" customFormat="1" ht="15.75" customHeight="1" x14ac:dyDescent="0.25">
      <c r="A698" s="3" t="s">
        <v>257</v>
      </c>
      <c r="B698" s="3" t="s">
        <v>258</v>
      </c>
      <c r="C698" s="4">
        <v>44025</v>
      </c>
      <c r="D698" s="3" t="s">
        <v>1168</v>
      </c>
      <c r="E698" s="3" t="s">
        <v>1169</v>
      </c>
      <c r="F698" s="3" t="s">
        <v>2926</v>
      </c>
      <c r="G698" s="24">
        <v>1114</v>
      </c>
      <c r="H698" s="25" t="s">
        <v>1170</v>
      </c>
      <c r="I698" s="5">
        <v>1</v>
      </c>
      <c r="J698" s="5">
        <v>100.346611570248</v>
      </c>
      <c r="K698" s="5">
        <f t="shared" si="209"/>
        <v>121.41940000000008</v>
      </c>
      <c r="L698" s="83">
        <f t="shared" si="203"/>
        <v>121.41940000000008</v>
      </c>
      <c r="M698" s="79"/>
      <c r="N698" s="79">
        <f t="shared" si="206"/>
        <v>115.34843000000008</v>
      </c>
      <c r="O698" s="58"/>
      <c r="P698" s="92">
        <f>+N698+N699+N700</f>
        <v>971.94386000000065</v>
      </c>
      <c r="Q698" s="7">
        <v>175.61861184132201</v>
      </c>
      <c r="R698" s="75">
        <f t="shared" si="202"/>
        <v>212.49852032799961</v>
      </c>
      <c r="S698" s="51">
        <f>+R698+R699+R700</f>
        <v>1790.5005878860013</v>
      </c>
      <c r="T698" s="48">
        <v>1790.5</v>
      </c>
      <c r="U698" s="55">
        <f>+T698-P698</f>
        <v>818.55613999999935</v>
      </c>
      <c r="V698" s="20"/>
      <c r="W698" s="20"/>
      <c r="X698" s="20"/>
      <c r="Y698" s="20"/>
    </row>
    <row r="699" spans="1:25" customFormat="1" ht="15.75" customHeight="1" x14ac:dyDescent="0.25">
      <c r="A699" s="3" t="s">
        <v>1166</v>
      </c>
      <c r="B699" s="3" t="s">
        <v>1167</v>
      </c>
      <c r="C699" s="4">
        <v>44025</v>
      </c>
      <c r="D699" s="3" t="s">
        <v>1168</v>
      </c>
      <c r="E699" s="3" t="s">
        <v>1169</v>
      </c>
      <c r="F699" s="3" t="s">
        <v>2926</v>
      </c>
      <c r="G699" s="24"/>
      <c r="H699" s="25" t="s">
        <v>1170</v>
      </c>
      <c r="I699" s="5">
        <v>1</v>
      </c>
      <c r="J699" s="5">
        <v>372.59479338842999</v>
      </c>
      <c r="K699" s="5">
        <f t="shared" si="209"/>
        <v>450.83970000000028</v>
      </c>
      <c r="L699" s="83">
        <f t="shared" si="203"/>
        <v>450.83970000000028</v>
      </c>
      <c r="M699" s="79"/>
      <c r="N699" s="79">
        <f t="shared" si="206"/>
        <v>428.29771500000027</v>
      </c>
      <c r="O699" s="58"/>
      <c r="P699" s="92"/>
      <c r="Q699" s="7">
        <v>652.06697006528998</v>
      </c>
      <c r="R699" s="75">
        <f t="shared" si="202"/>
        <v>789.00103377900086</v>
      </c>
      <c r="S699" s="51"/>
      <c r="T699" s="48"/>
      <c r="U699" s="55"/>
      <c r="V699" s="20"/>
      <c r="W699" s="20"/>
      <c r="X699" s="20"/>
      <c r="Y699" s="20"/>
    </row>
    <row r="700" spans="1:25" customFormat="1" ht="15.75" customHeight="1" x14ac:dyDescent="0.25">
      <c r="A700" s="3" t="s">
        <v>1171</v>
      </c>
      <c r="B700" s="3" t="s">
        <v>1172</v>
      </c>
      <c r="C700" s="4">
        <v>44025</v>
      </c>
      <c r="D700" s="3" t="s">
        <v>1168</v>
      </c>
      <c r="E700" s="3" t="s">
        <v>1169</v>
      </c>
      <c r="F700" s="3" t="s">
        <v>2926</v>
      </c>
      <c r="G700" s="24"/>
      <c r="H700" s="25" t="s">
        <v>1170</v>
      </c>
      <c r="I700" s="5">
        <v>1</v>
      </c>
      <c r="J700" s="5">
        <v>372.59479338842999</v>
      </c>
      <c r="K700" s="5">
        <f t="shared" si="209"/>
        <v>450.83970000000028</v>
      </c>
      <c r="L700" s="83">
        <f t="shared" si="203"/>
        <v>450.83970000000028</v>
      </c>
      <c r="M700" s="79"/>
      <c r="N700" s="79">
        <f t="shared" si="206"/>
        <v>428.29771500000027</v>
      </c>
      <c r="O700" s="58"/>
      <c r="P700" s="92"/>
      <c r="Q700" s="7">
        <v>652.06697006528998</v>
      </c>
      <c r="R700" s="75">
        <f t="shared" si="202"/>
        <v>789.00103377900086</v>
      </c>
      <c r="S700" s="51"/>
      <c r="T700" s="48"/>
      <c r="U700" s="55"/>
      <c r="V700" s="20"/>
      <c r="W700" s="20"/>
      <c r="X700" s="20"/>
      <c r="Y700" s="20"/>
    </row>
    <row r="701" spans="1:25" customFormat="1" ht="15.75" customHeight="1" x14ac:dyDescent="0.25">
      <c r="A701" s="3" t="s">
        <v>1176</v>
      </c>
      <c r="B701" s="3" t="s">
        <v>1177</v>
      </c>
      <c r="C701" s="4">
        <v>44025</v>
      </c>
      <c r="D701" s="3" t="s">
        <v>1173</v>
      </c>
      <c r="E701" s="3" t="s">
        <v>1174</v>
      </c>
      <c r="F701" s="3" t="s">
        <v>2927</v>
      </c>
      <c r="G701" s="24">
        <v>1115</v>
      </c>
      <c r="H701" s="25" t="s">
        <v>1175</v>
      </c>
      <c r="I701" s="5">
        <v>1</v>
      </c>
      <c r="J701" s="5">
        <v>292.61859504132201</v>
      </c>
      <c r="K701" s="5">
        <f t="shared" si="209"/>
        <v>354.06849999999963</v>
      </c>
      <c r="L701" s="83">
        <f t="shared" si="203"/>
        <v>354.06849999999963</v>
      </c>
      <c r="M701" s="79"/>
      <c r="N701" s="79">
        <f t="shared" si="206"/>
        <v>336.36507499999965</v>
      </c>
      <c r="O701" s="58"/>
      <c r="P701" s="92">
        <f>+N701+N702</f>
        <v>608.92910949999964</v>
      </c>
      <c r="Q701" s="7">
        <v>512.39564321900798</v>
      </c>
      <c r="R701" s="75">
        <f t="shared" si="202"/>
        <v>619.99872829499964</v>
      </c>
      <c r="S701" s="51">
        <f>+R701+R702</f>
        <v>1210.5293834009997</v>
      </c>
      <c r="T701" s="48">
        <v>1210.53</v>
      </c>
      <c r="U701" s="55">
        <f>+T701-P701</f>
        <v>601.60089050000033</v>
      </c>
      <c r="V701" s="20"/>
      <c r="W701" s="20"/>
      <c r="X701" s="20"/>
      <c r="Y701" s="20"/>
    </row>
    <row r="702" spans="1:25" customFormat="1" ht="15.75" customHeight="1" x14ac:dyDescent="0.25">
      <c r="A702" s="3" t="s">
        <v>277</v>
      </c>
      <c r="B702" s="3" t="s">
        <v>278</v>
      </c>
      <c r="C702" s="4">
        <v>44025</v>
      </c>
      <c r="D702" s="3" t="s">
        <v>1173</v>
      </c>
      <c r="E702" s="3" t="s">
        <v>1174</v>
      </c>
      <c r="F702" s="3" t="s">
        <v>2927</v>
      </c>
      <c r="G702" s="24"/>
      <c r="H702" s="25" t="s">
        <v>1175</v>
      </c>
      <c r="I702" s="5">
        <v>1</v>
      </c>
      <c r="J702" s="5">
        <v>278.95917355371898</v>
      </c>
      <c r="K702" s="5">
        <f t="shared" si="209"/>
        <v>337.54059999999998</v>
      </c>
      <c r="L702" s="83">
        <f t="shared" si="203"/>
        <v>337.54059999999998</v>
      </c>
      <c r="M702" s="79">
        <f t="shared" ref="M702:M703" si="226">+L702*0.85</f>
        <v>286.90950999999995</v>
      </c>
      <c r="N702" s="79">
        <f t="shared" ref="N702:N703" si="227">+M702*0.95</f>
        <v>272.56403449999993</v>
      </c>
      <c r="O702" s="58"/>
      <c r="P702" s="92"/>
      <c r="Q702" s="7">
        <v>488.04186372396703</v>
      </c>
      <c r="R702" s="75">
        <f t="shared" si="202"/>
        <v>590.53065510600004</v>
      </c>
      <c r="S702" s="51"/>
      <c r="T702" s="48"/>
      <c r="U702" s="55"/>
      <c r="V702" s="20"/>
      <c r="W702" s="20"/>
      <c r="X702" s="20"/>
      <c r="Y702" s="20"/>
    </row>
    <row r="703" spans="1:25" customFormat="1" ht="15.75" customHeight="1" x14ac:dyDescent="0.25">
      <c r="A703" s="3" t="s">
        <v>79</v>
      </c>
      <c r="B703" s="3" t="s">
        <v>80</v>
      </c>
      <c r="C703" s="4">
        <v>44025</v>
      </c>
      <c r="D703" s="3" t="s">
        <v>1178</v>
      </c>
      <c r="E703" s="3" t="s">
        <v>1179</v>
      </c>
      <c r="F703" s="3" t="s">
        <v>2928</v>
      </c>
      <c r="G703" s="24">
        <v>1117</v>
      </c>
      <c r="H703" s="25" t="s">
        <v>1180</v>
      </c>
      <c r="I703" s="5">
        <v>1</v>
      </c>
      <c r="J703" s="5">
        <v>806.82363636363596</v>
      </c>
      <c r="K703" s="5">
        <f t="shared" si="209"/>
        <v>976.25659999999948</v>
      </c>
      <c r="L703" s="83">
        <f t="shared" si="203"/>
        <v>976.25659999999948</v>
      </c>
      <c r="M703" s="79">
        <f t="shared" si="226"/>
        <v>829.81810999999959</v>
      </c>
      <c r="N703" s="79">
        <f t="shared" si="227"/>
        <v>788.32720449999954</v>
      </c>
      <c r="O703" s="58"/>
      <c r="P703" s="92">
        <f>+N703</f>
        <v>788.32720449999954</v>
      </c>
      <c r="Q703" s="7">
        <v>1411.57022476364</v>
      </c>
      <c r="R703" s="75">
        <f t="shared" si="202"/>
        <v>1707.9999719640043</v>
      </c>
      <c r="S703" s="51">
        <f>+R703</f>
        <v>1707.9999719640043</v>
      </c>
      <c r="T703" s="48">
        <v>1708</v>
      </c>
      <c r="U703" s="55">
        <f>+T703-P703</f>
        <v>919.67279550000046</v>
      </c>
      <c r="V703" s="20"/>
      <c r="W703" s="20"/>
      <c r="X703" s="20"/>
      <c r="Y703" s="20"/>
    </row>
    <row r="704" spans="1:25" customFormat="1" ht="15.75" customHeight="1" x14ac:dyDescent="0.25">
      <c r="A704" s="3" t="s">
        <v>57</v>
      </c>
      <c r="B704" s="3" t="s">
        <v>58</v>
      </c>
      <c r="C704" s="4">
        <v>44025</v>
      </c>
      <c r="D704" s="3" t="s">
        <v>1183</v>
      </c>
      <c r="E704" s="3" t="s">
        <v>1184</v>
      </c>
      <c r="F704" s="3" t="s">
        <v>2929</v>
      </c>
      <c r="G704" s="24">
        <v>1118</v>
      </c>
      <c r="H704" s="25" t="s">
        <v>1185</v>
      </c>
      <c r="I704" s="5">
        <v>1</v>
      </c>
      <c r="J704" s="5">
        <v>187.04512396694199</v>
      </c>
      <c r="K704" s="5">
        <f t="shared" si="209"/>
        <v>226.3245999999998</v>
      </c>
      <c r="L704" s="83">
        <f t="shared" si="203"/>
        <v>226.3245999999998</v>
      </c>
      <c r="M704" s="79"/>
      <c r="N704" s="79">
        <f t="shared" si="206"/>
        <v>215.00836999999981</v>
      </c>
      <c r="O704" s="58"/>
      <c r="P704" s="92">
        <f>+N704+N705</f>
        <v>1547.1609845000012</v>
      </c>
      <c r="Q704" s="7">
        <v>327.36263506446198</v>
      </c>
      <c r="R704" s="75">
        <f t="shared" si="202"/>
        <v>396.108788427999</v>
      </c>
      <c r="S704" s="51">
        <f>+R704+R705</f>
        <v>3282.2689816359984</v>
      </c>
      <c r="T704" s="48">
        <v>3282.25</v>
      </c>
      <c r="U704" s="55">
        <f>+T704-P704</f>
        <v>1735.0890154999988</v>
      </c>
      <c r="V704" s="20"/>
      <c r="W704" s="20"/>
      <c r="X704" s="20"/>
      <c r="Y704" s="20"/>
    </row>
    <row r="705" spans="1:25" customFormat="1" ht="15.75" customHeight="1" x14ac:dyDescent="0.25">
      <c r="A705" s="3" t="s">
        <v>1181</v>
      </c>
      <c r="B705" s="3" t="s">
        <v>1182</v>
      </c>
      <c r="C705" s="4">
        <v>44025</v>
      </c>
      <c r="D705" s="3" t="s">
        <v>1183</v>
      </c>
      <c r="E705" s="3" t="s">
        <v>1184</v>
      </c>
      <c r="F705" s="3" t="s">
        <v>2929</v>
      </c>
      <c r="G705" s="24"/>
      <c r="H705" s="25" t="s">
        <v>1185</v>
      </c>
      <c r="I705" s="5">
        <v>1</v>
      </c>
      <c r="J705" s="5">
        <v>1363.40876033058</v>
      </c>
      <c r="K705" s="5">
        <f t="shared" si="209"/>
        <v>1649.7246000000018</v>
      </c>
      <c r="L705" s="83">
        <f t="shared" si="203"/>
        <v>1649.7246000000018</v>
      </c>
      <c r="M705" s="79">
        <f t="shared" ref="M705:M708" si="228">+L705*0.85</f>
        <v>1402.2659100000014</v>
      </c>
      <c r="N705" s="79">
        <f t="shared" ref="N705:N708" si="229">+M705*0.95</f>
        <v>1332.1526145000014</v>
      </c>
      <c r="O705" s="58"/>
      <c r="P705" s="92"/>
      <c r="Q705" s="7">
        <v>2385.2563580231399</v>
      </c>
      <c r="R705" s="75">
        <f t="shared" si="202"/>
        <v>2886.1601932079993</v>
      </c>
      <c r="S705" s="51"/>
      <c r="T705" s="48"/>
      <c r="U705" s="55"/>
      <c r="V705" s="20"/>
      <c r="W705" s="20"/>
      <c r="X705" s="20"/>
      <c r="Y705" s="20"/>
    </row>
    <row r="706" spans="1:25" customFormat="1" ht="15.75" customHeight="1" x14ac:dyDescent="0.25">
      <c r="A706" s="3" t="s">
        <v>79</v>
      </c>
      <c r="B706" s="3" t="s">
        <v>80</v>
      </c>
      <c r="C706" s="4">
        <v>44025</v>
      </c>
      <c r="D706" s="3" t="s">
        <v>1186</v>
      </c>
      <c r="E706" s="3" t="s">
        <v>1187</v>
      </c>
      <c r="F706" s="3" t="s">
        <v>2930</v>
      </c>
      <c r="G706" s="24">
        <v>1119</v>
      </c>
      <c r="H706" s="25" t="s">
        <v>1188</v>
      </c>
      <c r="I706" s="5">
        <v>1</v>
      </c>
      <c r="J706" s="5">
        <v>806.82363636363596</v>
      </c>
      <c r="K706" s="5">
        <f t="shared" si="209"/>
        <v>976.25659999999948</v>
      </c>
      <c r="L706" s="83">
        <f t="shared" si="203"/>
        <v>976.25659999999948</v>
      </c>
      <c r="M706" s="79">
        <f t="shared" si="228"/>
        <v>829.81810999999959</v>
      </c>
      <c r="N706" s="79">
        <f t="shared" si="229"/>
        <v>788.32720449999954</v>
      </c>
      <c r="O706" s="58"/>
      <c r="P706" s="92">
        <f>+N706+N707</f>
        <v>1433.3794417499989</v>
      </c>
      <c r="Q706" s="7">
        <v>1411.57022476364</v>
      </c>
      <c r="R706" s="75">
        <f t="shared" ref="R706:R769" si="230">+Q706*1.21</f>
        <v>1707.9999719640043</v>
      </c>
      <c r="S706" s="51">
        <f>+R706+R707</f>
        <v>3242.7290243130024</v>
      </c>
      <c r="T706" s="48">
        <v>3242.74</v>
      </c>
      <c r="U706" s="55">
        <f>+T706-P706</f>
        <v>1809.3605582500008</v>
      </c>
      <c r="V706" s="20"/>
      <c r="W706" s="20"/>
      <c r="X706" s="20"/>
      <c r="Y706" s="20"/>
    </row>
    <row r="707" spans="1:25" customFormat="1" ht="15.75" customHeight="1" x14ac:dyDescent="0.25">
      <c r="A707" s="3" t="s">
        <v>432</v>
      </c>
      <c r="B707" s="3" t="s">
        <v>433</v>
      </c>
      <c r="C707" s="4">
        <v>44025</v>
      </c>
      <c r="D707" s="3" t="s">
        <v>1186</v>
      </c>
      <c r="E707" s="3" t="s">
        <v>1187</v>
      </c>
      <c r="F707" s="3" t="s">
        <v>2930</v>
      </c>
      <c r="G707" s="24"/>
      <c r="H707" s="25" t="s">
        <v>1188</v>
      </c>
      <c r="I707" s="5">
        <v>1</v>
      </c>
      <c r="J707" s="5">
        <v>660.18702479338799</v>
      </c>
      <c r="K707" s="5">
        <f t="shared" si="209"/>
        <v>798.82629999999949</v>
      </c>
      <c r="L707" s="83">
        <f t="shared" si="203"/>
        <v>798.82629999999949</v>
      </c>
      <c r="M707" s="79">
        <f t="shared" si="228"/>
        <v>679.00235499999951</v>
      </c>
      <c r="N707" s="79">
        <f t="shared" si="229"/>
        <v>645.05223724999951</v>
      </c>
      <c r="O707" s="58"/>
      <c r="P707" s="92"/>
      <c r="Q707" s="7">
        <v>1268.3711176438001</v>
      </c>
      <c r="R707" s="75">
        <f t="shared" si="230"/>
        <v>1534.729052348998</v>
      </c>
      <c r="S707" s="51"/>
      <c r="T707" s="48"/>
      <c r="U707" s="55"/>
      <c r="V707" s="20"/>
      <c r="W707" s="20"/>
      <c r="X707" s="20"/>
      <c r="Y707" s="20"/>
    </row>
    <row r="708" spans="1:25" customFormat="1" ht="15.75" customHeight="1" x14ac:dyDescent="0.25">
      <c r="A708" s="3" t="s">
        <v>149</v>
      </c>
      <c r="B708" s="3" t="s">
        <v>150</v>
      </c>
      <c r="C708" s="4">
        <v>44025</v>
      </c>
      <c r="D708" s="3" t="s">
        <v>1189</v>
      </c>
      <c r="E708" s="3" t="s">
        <v>1190</v>
      </c>
      <c r="F708" s="3" t="s">
        <v>2932</v>
      </c>
      <c r="G708" s="24">
        <v>1123</v>
      </c>
      <c r="H708" s="25" t="s">
        <v>1191</v>
      </c>
      <c r="I708" s="5">
        <v>2</v>
      </c>
      <c r="J708" s="5">
        <v>176.041818181818</v>
      </c>
      <c r="K708" s="5">
        <f t="shared" si="209"/>
        <v>213.01059999999978</v>
      </c>
      <c r="L708" s="83">
        <f t="shared" ref="L708:L772" si="231">+K708*I708</f>
        <v>426.02119999999957</v>
      </c>
      <c r="M708" s="79">
        <f t="shared" si="228"/>
        <v>362.1180199999996</v>
      </c>
      <c r="N708" s="79">
        <f t="shared" si="229"/>
        <v>344.01211899999959</v>
      </c>
      <c r="O708" s="58"/>
      <c r="P708" s="92">
        <f>+N708+N709+N710+N711</f>
        <v>1586.5714732499989</v>
      </c>
      <c r="Q708" s="7">
        <v>552.20093359999896</v>
      </c>
      <c r="R708" s="75">
        <f t="shared" si="230"/>
        <v>668.16312965599877</v>
      </c>
      <c r="S708" s="51">
        <f>+R708+R709+R710+R711</f>
        <v>3049.0007909719984</v>
      </c>
      <c r="T708" s="48">
        <v>3049</v>
      </c>
      <c r="U708" s="55">
        <f>+T708-P708</f>
        <v>1462.4285267500011</v>
      </c>
      <c r="V708" s="20"/>
      <c r="W708" s="20"/>
      <c r="X708" s="20"/>
      <c r="Y708" s="20"/>
    </row>
    <row r="709" spans="1:25" customFormat="1" ht="15.75" customHeight="1" x14ac:dyDescent="0.25">
      <c r="A709" s="3" t="s">
        <v>298</v>
      </c>
      <c r="B709" s="3" t="s">
        <v>299</v>
      </c>
      <c r="C709" s="4">
        <v>44025</v>
      </c>
      <c r="D709" s="3" t="s">
        <v>1189</v>
      </c>
      <c r="E709" s="3" t="s">
        <v>1190</v>
      </c>
      <c r="F709" s="3" t="s">
        <v>2932</v>
      </c>
      <c r="G709" s="24"/>
      <c r="H709" s="25" t="s">
        <v>1191</v>
      </c>
      <c r="I709" s="5">
        <v>1</v>
      </c>
      <c r="J709" s="5">
        <v>306.28190082644602</v>
      </c>
      <c r="K709" s="5">
        <f t="shared" si="209"/>
        <v>370.60109999999969</v>
      </c>
      <c r="L709" s="83">
        <f t="shared" si="231"/>
        <v>370.60109999999969</v>
      </c>
      <c r="M709" s="79"/>
      <c r="N709" s="79">
        <f t="shared" ref="N709:N772" si="232">+L709*0.95</f>
        <v>352.07104499999969</v>
      </c>
      <c r="O709" s="58"/>
      <c r="P709" s="92"/>
      <c r="Q709" s="7">
        <v>480.36640761818097</v>
      </c>
      <c r="R709" s="75">
        <f t="shared" si="230"/>
        <v>581.24335321799902</v>
      </c>
      <c r="S709" s="51"/>
      <c r="T709" s="48"/>
      <c r="U709" s="55"/>
      <c r="V709" s="20"/>
      <c r="W709" s="20"/>
      <c r="X709" s="20"/>
      <c r="Y709" s="20"/>
    </row>
    <row r="710" spans="1:25" customFormat="1" ht="15.75" customHeight="1" x14ac:dyDescent="0.25">
      <c r="A710" s="3" t="s">
        <v>27</v>
      </c>
      <c r="B710" s="3" t="s">
        <v>28</v>
      </c>
      <c r="C710" s="4">
        <v>44025</v>
      </c>
      <c r="D710" s="3" t="s">
        <v>1189</v>
      </c>
      <c r="E710" s="3" t="s">
        <v>1190</v>
      </c>
      <c r="F710" s="3" t="s">
        <v>2932</v>
      </c>
      <c r="G710" s="24"/>
      <c r="H710" s="25" t="s">
        <v>1191</v>
      </c>
      <c r="I710" s="5">
        <v>1</v>
      </c>
      <c r="J710" s="5">
        <v>342.30173553718998</v>
      </c>
      <c r="K710" s="5">
        <f t="shared" si="209"/>
        <v>414.18509999999986</v>
      </c>
      <c r="L710" s="83">
        <f t="shared" si="231"/>
        <v>414.18509999999986</v>
      </c>
      <c r="M710" s="79">
        <f t="shared" ref="M710:M712" si="233">+L710*0.85</f>
        <v>352.05733499999985</v>
      </c>
      <c r="N710" s="79">
        <f t="shared" ref="N710:N712" si="234">+M710*0.95</f>
        <v>334.45446824999982</v>
      </c>
      <c r="O710" s="58"/>
      <c r="P710" s="92"/>
      <c r="Q710" s="7">
        <v>536.85919598181795</v>
      </c>
      <c r="R710" s="75">
        <f t="shared" si="230"/>
        <v>649.59962713799973</v>
      </c>
      <c r="S710" s="51"/>
      <c r="T710" s="48"/>
      <c r="U710" s="55"/>
      <c r="V710" s="20"/>
      <c r="W710" s="20"/>
      <c r="X710" s="20"/>
      <c r="Y710" s="20"/>
    </row>
    <row r="711" spans="1:25" customFormat="1" ht="15.75" customHeight="1" x14ac:dyDescent="0.25">
      <c r="A711" s="3" t="s">
        <v>801</v>
      </c>
      <c r="B711" s="3" t="s">
        <v>802</v>
      </c>
      <c r="C711" s="4">
        <v>44025</v>
      </c>
      <c r="D711" s="3" t="s">
        <v>1189</v>
      </c>
      <c r="E711" s="3" t="s">
        <v>1190</v>
      </c>
      <c r="F711" s="3" t="s">
        <v>2932</v>
      </c>
      <c r="G711" s="24"/>
      <c r="H711" s="25" t="s">
        <v>1191</v>
      </c>
      <c r="I711" s="5">
        <v>2</v>
      </c>
      <c r="J711" s="5">
        <v>284.54000000000002</v>
      </c>
      <c r="K711" s="5">
        <f t="shared" si="209"/>
        <v>344.29340000000002</v>
      </c>
      <c r="L711" s="83">
        <f t="shared" si="231"/>
        <v>688.58680000000004</v>
      </c>
      <c r="M711" s="79">
        <f t="shared" si="233"/>
        <v>585.29877999999997</v>
      </c>
      <c r="N711" s="79">
        <f t="shared" si="234"/>
        <v>556.03384099999994</v>
      </c>
      <c r="O711" s="58"/>
      <c r="P711" s="92"/>
      <c r="Q711" s="7">
        <v>950.40882723967002</v>
      </c>
      <c r="R711" s="75">
        <f t="shared" si="230"/>
        <v>1149.9946809600008</v>
      </c>
      <c r="S711" s="51"/>
      <c r="T711" s="48"/>
      <c r="U711" s="55"/>
      <c r="V711" s="20"/>
      <c r="W711" s="20"/>
      <c r="X711" s="20"/>
      <c r="Y711" s="20"/>
    </row>
    <row r="712" spans="1:25" customFormat="1" ht="15.75" customHeight="1" x14ac:dyDescent="0.25">
      <c r="A712" s="3" t="s">
        <v>337</v>
      </c>
      <c r="B712" s="3" t="s">
        <v>338</v>
      </c>
      <c r="C712" s="4">
        <v>44033</v>
      </c>
      <c r="D712" s="3" t="s">
        <v>1610</v>
      </c>
      <c r="E712" s="3" t="s">
        <v>1190</v>
      </c>
      <c r="F712" s="3" t="s">
        <v>2932</v>
      </c>
      <c r="G712" s="24"/>
      <c r="H712" s="25" t="s">
        <v>1191</v>
      </c>
      <c r="I712" s="5">
        <v>1</v>
      </c>
      <c r="J712" s="5">
        <v>66.008760330578497</v>
      </c>
      <c r="K712" s="5">
        <f>+J712*1.21</f>
        <v>79.870599999999982</v>
      </c>
      <c r="L712" s="83">
        <f>+K712*I712</f>
        <v>79.870599999999982</v>
      </c>
      <c r="M712" s="79">
        <f t="shared" si="233"/>
        <v>67.89000999999999</v>
      </c>
      <c r="N712" s="79">
        <f t="shared" si="234"/>
        <v>64.495509499999983</v>
      </c>
      <c r="O712" s="58"/>
      <c r="P712" s="92"/>
      <c r="Q712" s="7">
        <v>6.6008760330644499E-3</v>
      </c>
      <c r="R712" s="75">
        <f t="shared" si="230"/>
        <v>7.9870600000079839E-3</v>
      </c>
      <c r="S712" s="51"/>
      <c r="T712" s="48"/>
      <c r="U712" s="55"/>
      <c r="V712" s="20"/>
      <c r="W712" s="20"/>
      <c r="X712" s="20"/>
      <c r="Y712" s="20"/>
    </row>
    <row r="713" spans="1:25" customFormat="1" ht="15.75" customHeight="1" x14ac:dyDescent="0.25">
      <c r="A713" s="3" t="s">
        <v>1192</v>
      </c>
      <c r="B713" s="3" t="s">
        <v>1193</v>
      </c>
      <c r="C713" s="4">
        <v>44025</v>
      </c>
      <c r="D713" s="3" t="s">
        <v>1194</v>
      </c>
      <c r="E713" s="3" t="s">
        <v>1195</v>
      </c>
      <c r="F713" s="3" t="s">
        <v>2933</v>
      </c>
      <c r="G713" s="24">
        <v>1124</v>
      </c>
      <c r="H713" s="25" t="s">
        <v>1196</v>
      </c>
      <c r="I713" s="5">
        <v>1</v>
      </c>
      <c r="J713" s="5">
        <v>372.59479338842999</v>
      </c>
      <c r="K713" s="5">
        <f t="shared" si="209"/>
        <v>450.83970000000028</v>
      </c>
      <c r="L713" s="83">
        <f t="shared" si="231"/>
        <v>450.83970000000028</v>
      </c>
      <c r="M713" s="79"/>
      <c r="N713" s="79">
        <f t="shared" si="232"/>
        <v>428.29771500000027</v>
      </c>
      <c r="O713" s="58"/>
      <c r="P713" s="92">
        <f>+N713</f>
        <v>428.29771500000027</v>
      </c>
      <c r="Q713" s="7">
        <v>652.06697006528998</v>
      </c>
      <c r="R713" s="75">
        <f t="shared" si="230"/>
        <v>789.00103377900086</v>
      </c>
      <c r="S713" s="51">
        <f>+R713</f>
        <v>789.00103377900086</v>
      </c>
      <c r="T713" s="48">
        <v>789</v>
      </c>
      <c r="U713" s="55">
        <f>+T713-P713</f>
        <v>360.70228499999973</v>
      </c>
      <c r="V713" s="20"/>
      <c r="W713" s="20"/>
      <c r="X713" s="20"/>
      <c r="Y713" s="20"/>
    </row>
    <row r="714" spans="1:25" customFormat="1" ht="15.75" customHeight="1" x14ac:dyDescent="0.25">
      <c r="A714" s="3" t="s">
        <v>133</v>
      </c>
      <c r="B714" s="3" t="s">
        <v>134</v>
      </c>
      <c r="C714" s="4">
        <v>44025</v>
      </c>
      <c r="D714" s="3" t="s">
        <v>1197</v>
      </c>
      <c r="E714" s="3" t="s">
        <v>1198</v>
      </c>
      <c r="F714" s="3" t="s">
        <v>2934</v>
      </c>
      <c r="G714" s="24">
        <v>1125</v>
      </c>
      <c r="H714" s="25" t="s">
        <v>1199</v>
      </c>
      <c r="I714" s="5">
        <v>1</v>
      </c>
      <c r="J714" s="5">
        <v>302.57983471074402</v>
      </c>
      <c r="K714" s="5">
        <f t="shared" si="209"/>
        <v>366.12160000000029</v>
      </c>
      <c r="L714" s="83">
        <f t="shared" si="231"/>
        <v>366.12160000000029</v>
      </c>
      <c r="M714" s="79"/>
      <c r="N714" s="79">
        <f t="shared" si="232"/>
        <v>347.81552000000028</v>
      </c>
      <c r="O714" s="58"/>
      <c r="P714" s="92">
        <f>+N714+N715+N716+N717+N718</f>
        <v>780.88747899999987</v>
      </c>
      <c r="Q714" s="7">
        <v>529.35736922975195</v>
      </c>
      <c r="R714" s="75">
        <f t="shared" si="230"/>
        <v>640.52241676799986</v>
      </c>
      <c r="S714" s="51">
        <f>+R714+R715+R716+R717+R718</f>
        <v>1563.2499429540001</v>
      </c>
      <c r="T714" s="48">
        <v>1563.21</v>
      </c>
      <c r="U714" s="55">
        <f>+T714-P714</f>
        <v>782.32252100000017</v>
      </c>
      <c r="V714" s="20"/>
      <c r="W714" s="20"/>
      <c r="X714" s="20"/>
      <c r="Y714" s="20"/>
    </row>
    <row r="715" spans="1:25" customFormat="1" ht="15.75" customHeight="1" x14ac:dyDescent="0.25">
      <c r="A715" s="3" t="s">
        <v>43</v>
      </c>
      <c r="B715" s="3" t="s">
        <v>44</v>
      </c>
      <c r="C715" s="4">
        <v>44025</v>
      </c>
      <c r="D715" s="3" t="s">
        <v>1197</v>
      </c>
      <c r="E715" s="3" t="s">
        <v>1198</v>
      </c>
      <c r="F715" s="3" t="s">
        <v>2934</v>
      </c>
      <c r="G715" s="24"/>
      <c r="H715" s="25" t="s">
        <v>1199</v>
      </c>
      <c r="I715" s="5">
        <v>4</v>
      </c>
      <c r="J715" s="5">
        <v>10.995702479338799</v>
      </c>
      <c r="K715" s="5">
        <f t="shared" si="209"/>
        <v>13.304799999999947</v>
      </c>
      <c r="L715" s="83">
        <f t="shared" si="231"/>
        <v>53.219199999999788</v>
      </c>
      <c r="M715" s="79"/>
      <c r="N715" s="79">
        <f t="shared" si="232"/>
        <v>50.558239999999799</v>
      </c>
      <c r="O715" s="58"/>
      <c r="P715" s="92"/>
      <c r="Q715" s="7">
        <v>77.019617930578207</v>
      </c>
      <c r="R715" s="75">
        <f t="shared" si="230"/>
        <v>93.19373769599963</v>
      </c>
      <c r="S715" s="51"/>
      <c r="T715" s="48"/>
      <c r="U715" s="55"/>
      <c r="V715" s="20"/>
      <c r="W715" s="20"/>
      <c r="X715" s="20"/>
      <c r="Y715" s="20"/>
    </row>
    <row r="716" spans="1:25" customFormat="1" ht="15.75" customHeight="1" x14ac:dyDescent="0.25">
      <c r="A716" s="3" t="s">
        <v>1200</v>
      </c>
      <c r="B716" s="3" t="s">
        <v>1201</v>
      </c>
      <c r="C716" s="4">
        <v>44025</v>
      </c>
      <c r="D716" s="3" t="s">
        <v>1197</v>
      </c>
      <c r="E716" s="3" t="s">
        <v>1198</v>
      </c>
      <c r="F716" s="3" t="s">
        <v>2934</v>
      </c>
      <c r="G716" s="24"/>
      <c r="H716" s="25" t="s">
        <v>1199</v>
      </c>
      <c r="I716" s="5">
        <v>1</v>
      </c>
      <c r="J716" s="5">
        <v>194.71661157024801</v>
      </c>
      <c r="K716" s="5">
        <f t="shared" si="209"/>
        <v>235.60710000000009</v>
      </c>
      <c r="L716" s="83">
        <f t="shared" si="231"/>
        <v>235.60710000000009</v>
      </c>
      <c r="M716" s="79">
        <f t="shared" ref="M716:M719" si="235">+L716*0.85</f>
        <v>200.26603500000007</v>
      </c>
      <c r="N716" s="79">
        <f t="shared" ref="N716:N719" si="236">+M716*0.95</f>
        <v>190.25273325000006</v>
      </c>
      <c r="O716" s="58"/>
      <c r="P716" s="92"/>
      <c r="Q716" s="7">
        <v>341.31874842148801</v>
      </c>
      <c r="R716" s="75">
        <f t="shared" si="230"/>
        <v>412.99568559000051</v>
      </c>
      <c r="S716" s="51"/>
      <c r="T716" s="48"/>
      <c r="U716" s="55"/>
      <c r="V716" s="20"/>
      <c r="W716" s="20"/>
      <c r="X716" s="20"/>
      <c r="Y716" s="20"/>
    </row>
    <row r="717" spans="1:25" customFormat="1" ht="15.75" customHeight="1" x14ac:dyDescent="0.25">
      <c r="A717" s="3" t="s">
        <v>149</v>
      </c>
      <c r="B717" s="3" t="s">
        <v>150</v>
      </c>
      <c r="C717" s="4">
        <v>44025</v>
      </c>
      <c r="D717" s="3" t="s">
        <v>1197</v>
      </c>
      <c r="E717" s="3" t="s">
        <v>1198</v>
      </c>
      <c r="F717" s="3" t="s">
        <v>2934</v>
      </c>
      <c r="G717" s="24"/>
      <c r="H717" s="25" t="s">
        <v>1199</v>
      </c>
      <c r="I717" s="5">
        <v>1</v>
      </c>
      <c r="J717" s="5">
        <v>176.041818181818</v>
      </c>
      <c r="K717" s="5">
        <f t="shared" si="209"/>
        <v>213.01059999999978</v>
      </c>
      <c r="L717" s="83">
        <f t="shared" si="231"/>
        <v>213.01059999999978</v>
      </c>
      <c r="M717" s="79">
        <f t="shared" si="235"/>
        <v>181.0590099999998</v>
      </c>
      <c r="N717" s="79">
        <f t="shared" si="236"/>
        <v>172.00605949999979</v>
      </c>
      <c r="O717" s="58"/>
      <c r="P717" s="92"/>
      <c r="Q717" s="7">
        <v>307.98516090909101</v>
      </c>
      <c r="R717" s="75">
        <f t="shared" si="230"/>
        <v>372.66204470000008</v>
      </c>
      <c r="S717" s="51"/>
      <c r="T717" s="48"/>
      <c r="U717" s="55"/>
      <c r="V717" s="20"/>
      <c r="W717" s="20"/>
      <c r="X717" s="20"/>
      <c r="Y717" s="20"/>
    </row>
    <row r="718" spans="1:25" customFormat="1" ht="15.75" customHeight="1" x14ac:dyDescent="0.25">
      <c r="A718" s="3" t="s">
        <v>96</v>
      </c>
      <c r="B718" s="3" t="s">
        <v>97</v>
      </c>
      <c r="C718" s="4">
        <v>44025</v>
      </c>
      <c r="D718" s="3" t="s">
        <v>1197</v>
      </c>
      <c r="E718" s="3" t="s">
        <v>1198</v>
      </c>
      <c r="F718" s="3" t="s">
        <v>2934</v>
      </c>
      <c r="G718" s="24"/>
      <c r="H718" s="25" t="s">
        <v>1199</v>
      </c>
      <c r="I718" s="5">
        <v>1</v>
      </c>
      <c r="J718" s="5">
        <v>20.730165289256199</v>
      </c>
      <c r="K718" s="5">
        <f t="shared" si="209"/>
        <v>25.083500000000001</v>
      </c>
      <c r="L718" s="83">
        <f t="shared" si="231"/>
        <v>25.083500000000001</v>
      </c>
      <c r="M718" s="79">
        <f t="shared" si="235"/>
        <v>21.320975000000001</v>
      </c>
      <c r="N718" s="79">
        <f t="shared" si="236"/>
        <v>20.25492625</v>
      </c>
      <c r="O718" s="58"/>
      <c r="P718" s="92"/>
      <c r="Q718" s="7">
        <v>36.261205123966903</v>
      </c>
      <c r="R718" s="75">
        <f t="shared" si="230"/>
        <v>43.876058199999953</v>
      </c>
      <c r="S718" s="51"/>
      <c r="T718" s="48"/>
      <c r="U718" s="55"/>
      <c r="V718" s="20"/>
      <c r="W718" s="20"/>
      <c r="X718" s="20"/>
      <c r="Y718" s="20"/>
    </row>
    <row r="719" spans="1:25" customFormat="1" ht="15.75" customHeight="1" x14ac:dyDescent="0.25">
      <c r="A719" s="3" t="s">
        <v>113</v>
      </c>
      <c r="B719" s="3" t="s">
        <v>114</v>
      </c>
      <c r="C719" s="4">
        <v>44025</v>
      </c>
      <c r="D719" s="3" t="s">
        <v>1202</v>
      </c>
      <c r="E719" s="3" t="s">
        <v>1203</v>
      </c>
      <c r="F719" s="3" t="s">
        <v>2902</v>
      </c>
      <c r="G719" s="24">
        <v>1145</v>
      </c>
      <c r="H719" s="25" t="s">
        <v>1204</v>
      </c>
      <c r="I719" s="5">
        <v>1</v>
      </c>
      <c r="J719" s="5">
        <v>1077.2109917355399</v>
      </c>
      <c r="K719" s="5">
        <f t="shared" si="209"/>
        <v>1303.4253000000033</v>
      </c>
      <c r="L719" s="83">
        <f t="shared" si="231"/>
        <v>1303.4253000000033</v>
      </c>
      <c r="M719" s="79">
        <f t="shared" si="235"/>
        <v>1107.9115050000028</v>
      </c>
      <c r="N719" s="79">
        <f t="shared" si="236"/>
        <v>1052.5159297500027</v>
      </c>
      <c r="O719" s="58"/>
      <c r="P719" s="92">
        <f>+N719</f>
        <v>1052.5159297500027</v>
      </c>
      <c r="Q719" s="7">
        <v>1616.1073345710799</v>
      </c>
      <c r="R719" s="75">
        <f t="shared" si="230"/>
        <v>1955.4898748310068</v>
      </c>
      <c r="S719" s="51">
        <f>+R719</f>
        <v>1955.4898748310068</v>
      </c>
      <c r="T719" s="48">
        <v>1955.5</v>
      </c>
      <c r="U719" s="55">
        <f>+T719-P719</f>
        <v>902.98407024999733</v>
      </c>
      <c r="V719" s="20"/>
      <c r="W719" s="20"/>
      <c r="X719" s="20"/>
      <c r="Y719" s="20"/>
    </row>
    <row r="720" spans="1:25" customFormat="1" ht="15.75" customHeight="1" x14ac:dyDescent="0.25">
      <c r="A720" s="3" t="s">
        <v>849</v>
      </c>
      <c r="B720" s="3" t="s">
        <v>850</v>
      </c>
      <c r="C720" s="4">
        <v>44025</v>
      </c>
      <c r="D720" s="3" t="s">
        <v>1205</v>
      </c>
      <c r="E720" s="3" t="s">
        <v>1206</v>
      </c>
      <c r="F720" s="3" t="s">
        <v>2904</v>
      </c>
      <c r="G720" s="24">
        <v>1082</v>
      </c>
      <c r="H720" s="25" t="s">
        <v>1207</v>
      </c>
      <c r="I720" s="5">
        <v>1</v>
      </c>
      <c r="J720" s="5">
        <v>767.63016528925596</v>
      </c>
      <c r="K720" s="5">
        <f t="shared" si="209"/>
        <v>928.83249999999964</v>
      </c>
      <c r="L720" s="83">
        <f t="shared" si="231"/>
        <v>928.83249999999964</v>
      </c>
      <c r="M720" s="79"/>
      <c r="N720" s="79">
        <f t="shared" si="232"/>
        <v>882.3908749999996</v>
      </c>
      <c r="O720" s="58"/>
      <c r="P720" s="92">
        <f>+N720</f>
        <v>882.3908749999996</v>
      </c>
      <c r="Q720" s="7">
        <v>1343.80569105372</v>
      </c>
      <c r="R720" s="75">
        <f t="shared" si="230"/>
        <v>1626.0048861750013</v>
      </c>
      <c r="S720" s="51">
        <f>+R720</f>
        <v>1626.0048861750013</v>
      </c>
      <c r="T720" s="48">
        <v>1626</v>
      </c>
      <c r="U720" s="55">
        <f>+T720-P720</f>
        <v>743.6091250000004</v>
      </c>
      <c r="V720" s="20"/>
      <c r="W720" s="20"/>
      <c r="X720" s="20"/>
      <c r="Y720" s="20"/>
    </row>
    <row r="721" spans="1:25" customFormat="1" ht="15.75" customHeight="1" x14ac:dyDescent="0.25">
      <c r="A721" s="3" t="s">
        <v>500</v>
      </c>
      <c r="B721" s="3" t="s">
        <v>501</v>
      </c>
      <c r="C721" s="4">
        <v>44026</v>
      </c>
      <c r="D721" s="3" t="s">
        <v>1208</v>
      </c>
      <c r="E721" s="3" t="s">
        <v>1209</v>
      </c>
      <c r="F721" s="3" t="s">
        <v>2952</v>
      </c>
      <c r="G721" s="24">
        <v>1143</v>
      </c>
      <c r="H721" s="25" t="s">
        <v>1210</v>
      </c>
      <c r="I721" s="5">
        <v>1</v>
      </c>
      <c r="J721" s="5">
        <v>574.50520661156997</v>
      </c>
      <c r="K721" s="5">
        <f t="shared" si="209"/>
        <v>695.15129999999965</v>
      </c>
      <c r="L721" s="83">
        <f t="shared" si="231"/>
        <v>695.15129999999965</v>
      </c>
      <c r="M721" s="79">
        <f t="shared" ref="M721" si="237">+L721*0.85</f>
        <v>590.87860499999965</v>
      </c>
      <c r="N721" s="79">
        <f>+M721*0.95</f>
        <v>561.33467474999964</v>
      </c>
      <c r="O721" s="58"/>
      <c r="P721" s="92">
        <f>+N721+N722+N723+N724</f>
        <v>1207.82481775</v>
      </c>
      <c r="Q721" s="7">
        <v>1005.06997212327</v>
      </c>
      <c r="R721" s="75">
        <f t="shared" si="230"/>
        <v>1216.1346662691567</v>
      </c>
      <c r="S721" s="51">
        <f>+R721+R722+R723+R724</f>
        <v>2541.926377665387</v>
      </c>
      <c r="T721" s="48">
        <v>2541.9499999999998</v>
      </c>
      <c r="U721" s="55">
        <f>+T721-P721</f>
        <v>1334.1251822499999</v>
      </c>
      <c r="V721" s="20"/>
      <c r="W721" s="20"/>
      <c r="X721" s="20"/>
      <c r="Y721" s="20"/>
    </row>
    <row r="722" spans="1:25" customFormat="1" ht="15.75" customHeight="1" x14ac:dyDescent="0.25">
      <c r="A722" s="3" t="s">
        <v>371</v>
      </c>
      <c r="B722" s="3" t="s">
        <v>372</v>
      </c>
      <c r="C722" s="4">
        <v>44026</v>
      </c>
      <c r="D722" s="3" t="s">
        <v>1208</v>
      </c>
      <c r="E722" s="3" t="s">
        <v>1209</v>
      </c>
      <c r="F722" s="3" t="s">
        <v>2952</v>
      </c>
      <c r="G722" s="24"/>
      <c r="H722" s="25" t="s">
        <v>1210</v>
      </c>
      <c r="I722" s="5">
        <v>1</v>
      </c>
      <c r="J722" s="5">
        <v>100.34652892562001</v>
      </c>
      <c r="K722" s="5">
        <f t="shared" si="209"/>
        <v>121.41930000000021</v>
      </c>
      <c r="L722" s="83">
        <f t="shared" si="231"/>
        <v>121.41930000000021</v>
      </c>
      <c r="M722" s="79"/>
      <c r="N722" s="79">
        <f t="shared" si="232"/>
        <v>115.34833500000019</v>
      </c>
      <c r="O722" s="58"/>
      <c r="P722" s="92"/>
      <c r="Q722" s="7">
        <v>175.61482462430601</v>
      </c>
      <c r="R722" s="75">
        <f t="shared" si="230"/>
        <v>212.49393779541026</v>
      </c>
      <c r="S722" s="51"/>
      <c r="T722" s="48"/>
      <c r="U722" s="55"/>
      <c r="V722" s="20"/>
      <c r="W722" s="20"/>
      <c r="X722" s="20"/>
      <c r="Y722" s="20"/>
    </row>
    <row r="723" spans="1:25" customFormat="1" ht="15.75" customHeight="1" x14ac:dyDescent="0.25">
      <c r="A723" s="3" t="s">
        <v>452</v>
      </c>
      <c r="B723" s="3" t="s">
        <v>453</v>
      </c>
      <c r="C723" s="4">
        <v>44026</v>
      </c>
      <c r="D723" s="3" t="s">
        <v>1208</v>
      </c>
      <c r="E723" s="3" t="s">
        <v>1209</v>
      </c>
      <c r="F723" s="3" t="s">
        <v>2952</v>
      </c>
      <c r="G723" s="24"/>
      <c r="H723" s="25" t="s">
        <v>1210</v>
      </c>
      <c r="I723" s="5">
        <v>1</v>
      </c>
      <c r="J723" s="5">
        <v>100.346611570248</v>
      </c>
      <c r="K723" s="5">
        <f t="shared" ref="K723:K786" si="238">+J723*1.21</f>
        <v>121.41940000000008</v>
      </c>
      <c r="L723" s="83">
        <f t="shared" si="231"/>
        <v>121.41940000000008</v>
      </c>
      <c r="M723" s="79"/>
      <c r="N723" s="79">
        <f t="shared" si="232"/>
        <v>115.34843000000008</v>
      </c>
      <c r="O723" s="58"/>
      <c r="P723" s="92"/>
      <c r="Q723" s="7">
        <v>175.61496925932201</v>
      </c>
      <c r="R723" s="75">
        <f t="shared" si="230"/>
        <v>212.49411280377961</v>
      </c>
      <c r="S723" s="51"/>
      <c r="T723" s="48"/>
      <c r="U723" s="55"/>
      <c r="V723" s="20"/>
      <c r="W723" s="20"/>
      <c r="X723" s="20"/>
      <c r="Y723" s="20"/>
    </row>
    <row r="724" spans="1:25" customFormat="1" ht="15.75" customHeight="1" x14ac:dyDescent="0.25">
      <c r="A724" s="3" t="s">
        <v>361</v>
      </c>
      <c r="B724" s="3" t="s">
        <v>362</v>
      </c>
      <c r="C724" s="4">
        <v>44026</v>
      </c>
      <c r="D724" s="3" t="s">
        <v>1208</v>
      </c>
      <c r="E724" s="3" t="s">
        <v>1209</v>
      </c>
      <c r="F724" s="3" t="s">
        <v>2952</v>
      </c>
      <c r="G724" s="24"/>
      <c r="H724" s="25" t="s">
        <v>1210</v>
      </c>
      <c r="I724" s="5">
        <v>1</v>
      </c>
      <c r="J724" s="5">
        <v>425.54909090909098</v>
      </c>
      <c r="K724" s="5">
        <f t="shared" si="238"/>
        <v>514.91440000000011</v>
      </c>
      <c r="L724" s="83">
        <f t="shared" si="231"/>
        <v>514.91440000000011</v>
      </c>
      <c r="M724" s="79">
        <f t="shared" ref="M724" si="239">+L724*0.85</f>
        <v>437.6772400000001</v>
      </c>
      <c r="N724" s="79">
        <f>+M724*0.95</f>
        <v>415.79337800000008</v>
      </c>
      <c r="O724" s="58"/>
      <c r="P724" s="92"/>
      <c r="Q724" s="7">
        <v>744.46583536945502</v>
      </c>
      <c r="R724" s="75">
        <f t="shared" si="230"/>
        <v>900.80366079704049</v>
      </c>
      <c r="S724" s="51"/>
      <c r="T724" s="48"/>
      <c r="U724" s="55"/>
      <c r="V724" s="20"/>
      <c r="W724" s="20"/>
      <c r="X724" s="20"/>
      <c r="Y724" s="20"/>
    </row>
    <row r="725" spans="1:25" customFormat="1" ht="15.75" customHeight="1" x14ac:dyDescent="0.25">
      <c r="A725" s="87" t="s">
        <v>1211</v>
      </c>
      <c r="B725" s="87" t="s">
        <v>1212</v>
      </c>
      <c r="C725" s="11">
        <v>44026</v>
      </c>
      <c r="D725" s="10" t="s">
        <v>1213</v>
      </c>
      <c r="E725" s="10" t="s">
        <v>1214</v>
      </c>
      <c r="F725" s="3" t="s">
        <v>2963</v>
      </c>
      <c r="G725" s="24">
        <v>1157</v>
      </c>
      <c r="H725" s="27" t="s">
        <v>1215</v>
      </c>
      <c r="I725" s="5">
        <v>1</v>
      </c>
      <c r="J725" s="12">
        <v>172.94</v>
      </c>
      <c r="K725" s="5">
        <f t="shared" si="238"/>
        <v>209.25739999999999</v>
      </c>
      <c r="L725" s="83">
        <f t="shared" si="231"/>
        <v>209.25739999999999</v>
      </c>
      <c r="M725" s="79"/>
      <c r="N725" s="79">
        <f t="shared" si="232"/>
        <v>198.79452999999998</v>
      </c>
      <c r="O725" s="58"/>
      <c r="P725" s="92">
        <f>+N725</f>
        <v>198.79452999999998</v>
      </c>
      <c r="Q725" s="7">
        <v>454.12209073388402</v>
      </c>
      <c r="R725" s="75">
        <f t="shared" si="230"/>
        <v>549.48772978799968</v>
      </c>
      <c r="S725" s="51">
        <f>+R725</f>
        <v>549.48772978799968</v>
      </c>
      <c r="T725" s="48">
        <v>549.49</v>
      </c>
      <c r="U725" s="55">
        <f>+T725-P725</f>
        <v>350.69547</v>
      </c>
      <c r="V725" s="20"/>
      <c r="W725" s="20"/>
      <c r="X725" s="20"/>
      <c r="Y725" s="20"/>
    </row>
    <row r="726" spans="1:25" customFormat="1" ht="15.75" customHeight="1" x14ac:dyDescent="0.25">
      <c r="A726" s="3" t="s">
        <v>1221</v>
      </c>
      <c r="B726" s="3" t="s">
        <v>1222</v>
      </c>
      <c r="C726" s="4">
        <v>44026</v>
      </c>
      <c r="D726" s="3" t="s">
        <v>1218</v>
      </c>
      <c r="E726" s="3" t="s">
        <v>1219</v>
      </c>
      <c r="F726" s="3" t="s">
        <v>2944</v>
      </c>
      <c r="G726" s="24">
        <v>1132</v>
      </c>
      <c r="H726" s="25" t="s">
        <v>1220</v>
      </c>
      <c r="I726" s="5">
        <v>1</v>
      </c>
      <c r="J726" s="5">
        <v>806.38</v>
      </c>
      <c r="K726" s="5">
        <f t="shared" si="238"/>
        <v>975.71979999999996</v>
      </c>
      <c r="L726" s="83">
        <f t="shared" si="231"/>
        <v>975.71979999999996</v>
      </c>
      <c r="M726" s="79">
        <f t="shared" ref="M726:M729" si="240">+L726*0.85</f>
        <v>829.36182999999994</v>
      </c>
      <c r="N726" s="79">
        <f t="shared" ref="N726:N729" si="241">+M726*0.95</f>
        <v>787.89373849999993</v>
      </c>
      <c r="O726" s="58"/>
      <c r="P726" s="92">
        <f>+N726+N727</f>
        <v>1704.0615975000003</v>
      </c>
      <c r="Q726" s="7">
        <v>1410.7456824000001</v>
      </c>
      <c r="R726" s="75">
        <f t="shared" si="230"/>
        <v>1707.0022757040001</v>
      </c>
      <c r="S726" s="51">
        <f>+R726+R727</f>
        <v>3691.8927061760005</v>
      </c>
      <c r="T726" s="48">
        <v>3691.88</v>
      </c>
      <c r="U726" s="55">
        <f>+T726-P726</f>
        <v>1987.8184024999998</v>
      </c>
      <c r="V726" s="20"/>
      <c r="W726" s="20"/>
      <c r="X726" s="20"/>
      <c r="Y726" s="20"/>
    </row>
    <row r="727" spans="1:25" customFormat="1" ht="15.75" customHeight="1" x14ac:dyDescent="0.25">
      <c r="A727" s="3" t="s">
        <v>1216</v>
      </c>
      <c r="B727" s="3" t="s">
        <v>1217</v>
      </c>
      <c r="C727" s="4">
        <v>44026</v>
      </c>
      <c r="D727" s="3" t="s">
        <v>1218</v>
      </c>
      <c r="E727" s="3" t="s">
        <v>1219</v>
      </c>
      <c r="F727" s="3" t="s">
        <v>2944</v>
      </c>
      <c r="G727" s="24"/>
      <c r="H727" s="25" t="s">
        <v>1220</v>
      </c>
      <c r="I727" s="5">
        <v>1</v>
      </c>
      <c r="J727" s="5">
        <v>937.66380165289297</v>
      </c>
      <c r="K727" s="5">
        <f t="shared" si="238"/>
        <v>1134.5732000000005</v>
      </c>
      <c r="L727" s="83">
        <f t="shared" si="231"/>
        <v>1134.5732000000005</v>
      </c>
      <c r="M727" s="79">
        <f t="shared" si="240"/>
        <v>964.38722000000041</v>
      </c>
      <c r="N727" s="79">
        <f t="shared" si="241"/>
        <v>916.16785900000036</v>
      </c>
      <c r="O727" s="58"/>
      <c r="P727" s="92"/>
      <c r="Q727" s="7">
        <v>1640.4053144396701</v>
      </c>
      <c r="R727" s="75">
        <f t="shared" si="230"/>
        <v>1984.8904304720006</v>
      </c>
      <c r="S727" s="51"/>
      <c r="T727" s="48"/>
      <c r="U727" s="55"/>
      <c r="V727" s="20"/>
      <c r="W727" s="20"/>
      <c r="X727" s="20"/>
      <c r="Y727" s="20"/>
    </row>
    <row r="728" spans="1:25" customFormat="1" ht="15.75" customHeight="1" x14ac:dyDescent="0.25">
      <c r="A728" s="3" t="s">
        <v>682</v>
      </c>
      <c r="B728" s="3" t="s">
        <v>683</v>
      </c>
      <c r="C728" s="4">
        <v>44026</v>
      </c>
      <c r="D728" s="3" t="s">
        <v>1223</v>
      </c>
      <c r="E728" s="3" t="s">
        <v>1224</v>
      </c>
      <c r="F728" s="3" t="s">
        <v>2956</v>
      </c>
      <c r="G728" s="24">
        <v>1149</v>
      </c>
      <c r="H728" s="25" t="s">
        <v>1225</v>
      </c>
      <c r="I728" s="5">
        <v>1</v>
      </c>
      <c r="J728" s="5">
        <v>654.49173553719004</v>
      </c>
      <c r="K728" s="5">
        <f t="shared" si="238"/>
        <v>791.93499999999995</v>
      </c>
      <c r="L728" s="83">
        <f t="shared" si="231"/>
        <v>791.93499999999995</v>
      </c>
      <c r="M728" s="79">
        <f t="shared" si="240"/>
        <v>673.14474999999993</v>
      </c>
      <c r="N728" s="79">
        <f t="shared" si="241"/>
        <v>639.48751249999987</v>
      </c>
      <c r="O728" s="58"/>
      <c r="P728" s="92">
        <f>+N728</f>
        <v>639.48751249999987</v>
      </c>
      <c r="Q728" s="7">
        <v>1145.0202014875999</v>
      </c>
      <c r="R728" s="75">
        <f t="shared" si="230"/>
        <v>1385.4744437999959</v>
      </c>
      <c r="S728" s="51">
        <f>+R728</f>
        <v>1385.4744437999959</v>
      </c>
      <c r="T728" s="48">
        <v>1385.48</v>
      </c>
      <c r="U728" s="55">
        <f>+T728-P728</f>
        <v>745.99248750000015</v>
      </c>
      <c r="V728" s="20"/>
      <c r="W728" s="20"/>
      <c r="X728" s="20"/>
      <c r="Y728" s="20"/>
    </row>
    <row r="729" spans="1:25" customFormat="1" ht="15.75" customHeight="1" x14ac:dyDescent="0.25">
      <c r="A729" s="3" t="s">
        <v>1231</v>
      </c>
      <c r="B729" s="3" t="s">
        <v>1232</v>
      </c>
      <c r="C729" s="4">
        <v>44026</v>
      </c>
      <c r="D729" s="3" t="s">
        <v>1228</v>
      </c>
      <c r="E729" s="3" t="s">
        <v>1229</v>
      </c>
      <c r="F729" s="3" t="str">
        <f t="shared" ref="F729:F736" si="242">+LEFT(H729,14)</f>
        <v>BDD - 689/1137</v>
      </c>
      <c r="G729" s="29">
        <v>1137</v>
      </c>
      <c r="H729" s="25" t="s">
        <v>1230</v>
      </c>
      <c r="I729" s="5">
        <v>1</v>
      </c>
      <c r="J729" s="5">
        <v>459.03586776859498</v>
      </c>
      <c r="K729" s="5">
        <f t="shared" si="238"/>
        <v>555.43339999999989</v>
      </c>
      <c r="L729" s="83">
        <f t="shared" si="231"/>
        <v>555.43339999999989</v>
      </c>
      <c r="M729" s="79">
        <f t="shared" si="240"/>
        <v>472.11838999999992</v>
      </c>
      <c r="N729" s="79">
        <f t="shared" si="241"/>
        <v>448.51247049999989</v>
      </c>
      <c r="O729" s="58"/>
      <c r="P729" s="92">
        <f>+N729+N730</f>
        <v>780.19205049999994</v>
      </c>
      <c r="Q729" s="7">
        <v>803.31276859504101</v>
      </c>
      <c r="R729" s="75">
        <f t="shared" si="230"/>
        <v>972.00844999999958</v>
      </c>
      <c r="S729" s="51">
        <f>+R729+R730</f>
        <v>1582.801633615999</v>
      </c>
      <c r="T729" s="48">
        <v>1582.8</v>
      </c>
      <c r="U729" s="55">
        <f>+T729-P729</f>
        <v>802.60794950000002</v>
      </c>
      <c r="V729" s="20"/>
      <c r="W729" s="20"/>
      <c r="X729" s="20"/>
      <c r="Y729" s="20"/>
    </row>
    <row r="730" spans="1:25" customFormat="1" ht="15.75" customHeight="1" x14ac:dyDescent="0.25">
      <c r="A730" s="3" t="s">
        <v>1226</v>
      </c>
      <c r="B730" s="3" t="s">
        <v>1227</v>
      </c>
      <c r="C730" s="4">
        <v>44026</v>
      </c>
      <c r="D730" s="3" t="s">
        <v>1228</v>
      </c>
      <c r="E730" s="3" t="s">
        <v>1229</v>
      </c>
      <c r="F730" s="3" t="str">
        <f t="shared" si="242"/>
        <v>BDD - 689/1137</v>
      </c>
      <c r="G730" s="24"/>
      <c r="H730" s="25" t="s">
        <v>1230</v>
      </c>
      <c r="I730" s="5">
        <v>1</v>
      </c>
      <c r="J730" s="5">
        <v>288.54247933884301</v>
      </c>
      <c r="K730" s="5">
        <f t="shared" si="238"/>
        <v>349.13640000000004</v>
      </c>
      <c r="L730" s="83">
        <f t="shared" si="231"/>
        <v>349.13640000000004</v>
      </c>
      <c r="M730" s="79"/>
      <c r="N730" s="79">
        <f t="shared" si="232"/>
        <v>331.67958000000004</v>
      </c>
      <c r="O730" s="58"/>
      <c r="P730" s="92"/>
      <c r="Q730" s="7">
        <v>504.78775505454502</v>
      </c>
      <c r="R730" s="75">
        <f t="shared" si="230"/>
        <v>610.7931836159994</v>
      </c>
      <c r="S730" s="51"/>
      <c r="T730" s="48"/>
      <c r="U730" s="55"/>
      <c r="V730" s="20"/>
      <c r="W730" s="20"/>
      <c r="X730" s="20"/>
      <c r="Y730" s="20"/>
    </row>
    <row r="731" spans="1:25" customFormat="1" ht="15.75" customHeight="1" x14ac:dyDescent="0.25">
      <c r="A731" s="3" t="s">
        <v>701</v>
      </c>
      <c r="B731" s="3" t="s">
        <v>702</v>
      </c>
      <c r="C731" s="4">
        <v>44026</v>
      </c>
      <c r="D731" s="3" t="s">
        <v>1234</v>
      </c>
      <c r="E731" s="3" t="s">
        <v>1235</v>
      </c>
      <c r="F731" s="3" t="str">
        <f t="shared" si="242"/>
        <v>BDD - 782/1153</v>
      </c>
      <c r="G731" s="29">
        <v>1153</v>
      </c>
      <c r="H731" s="25" t="s">
        <v>1236</v>
      </c>
      <c r="I731" s="5">
        <v>1</v>
      </c>
      <c r="J731" s="5">
        <v>291.57652892561998</v>
      </c>
      <c r="K731" s="5">
        <f t="shared" si="238"/>
        <v>352.80760000000015</v>
      </c>
      <c r="L731" s="83">
        <f t="shared" si="231"/>
        <v>352.80760000000015</v>
      </c>
      <c r="M731" s="79">
        <f t="shared" ref="M731" si="243">+L731*0.85</f>
        <v>299.88646000000011</v>
      </c>
      <c r="N731" s="79">
        <f>+M731*0.95</f>
        <v>284.8921370000001</v>
      </c>
      <c r="O731" s="58"/>
      <c r="P731" s="92">
        <f>+N731+N732+N733+N734+N735+N736</f>
        <v>2036.4342642499994</v>
      </c>
      <c r="Q731" s="7">
        <v>510.74002689256201</v>
      </c>
      <c r="R731" s="75">
        <f t="shared" si="230"/>
        <v>617.99543254000002</v>
      </c>
      <c r="S731" s="51">
        <f>+R731+R732+R733+R734+R735+R736</f>
        <v>3898.9279166429988</v>
      </c>
      <c r="T731" s="48">
        <v>3898.94</v>
      </c>
      <c r="U731" s="55">
        <f>+T731-P731</f>
        <v>1862.5057357500007</v>
      </c>
      <c r="V731" s="20"/>
      <c r="W731" s="20"/>
      <c r="X731" s="20"/>
      <c r="Y731" s="20"/>
    </row>
    <row r="732" spans="1:25" customFormat="1" ht="15.75" customHeight="1" x14ac:dyDescent="0.25">
      <c r="A732" s="3" t="s">
        <v>1233</v>
      </c>
      <c r="B732" s="3" t="s">
        <v>1167</v>
      </c>
      <c r="C732" s="4">
        <v>44026</v>
      </c>
      <c r="D732" s="3" t="s">
        <v>1234</v>
      </c>
      <c r="E732" s="3" t="s">
        <v>1235</v>
      </c>
      <c r="F732" s="3" t="str">
        <f t="shared" si="242"/>
        <v>BDD - 782/1153</v>
      </c>
      <c r="G732" s="24"/>
      <c r="H732" s="25" t="s">
        <v>1236</v>
      </c>
      <c r="I732" s="5">
        <v>1</v>
      </c>
      <c r="J732" s="5">
        <v>372.59479338842999</v>
      </c>
      <c r="K732" s="5">
        <f t="shared" si="238"/>
        <v>450.83970000000028</v>
      </c>
      <c r="L732" s="83">
        <f t="shared" si="231"/>
        <v>450.83970000000028</v>
      </c>
      <c r="M732" s="79"/>
      <c r="N732" s="79">
        <f t="shared" si="232"/>
        <v>428.29771500000027</v>
      </c>
      <c r="O732" s="58"/>
      <c r="P732" s="92"/>
      <c r="Q732" s="7">
        <v>652.06697006528998</v>
      </c>
      <c r="R732" s="75">
        <f t="shared" si="230"/>
        <v>789.00103377900086</v>
      </c>
      <c r="S732" s="51"/>
      <c r="T732" s="48"/>
      <c r="U732" s="55"/>
      <c r="V732" s="20"/>
      <c r="W732" s="20"/>
      <c r="X732" s="20"/>
      <c r="Y732" s="20"/>
    </row>
    <row r="733" spans="1:25" customFormat="1" ht="15.75" customHeight="1" x14ac:dyDescent="0.25">
      <c r="A733" s="3" t="s">
        <v>298</v>
      </c>
      <c r="B733" s="3" t="s">
        <v>299</v>
      </c>
      <c r="C733" s="4">
        <v>44026</v>
      </c>
      <c r="D733" s="3" t="s">
        <v>1234</v>
      </c>
      <c r="E733" s="3" t="s">
        <v>1235</v>
      </c>
      <c r="F733" s="3" t="str">
        <f t="shared" si="242"/>
        <v>BDD - 782/1153</v>
      </c>
      <c r="G733" s="24"/>
      <c r="H733" s="25" t="s">
        <v>1236</v>
      </c>
      <c r="I733" s="5">
        <v>1</v>
      </c>
      <c r="J733" s="5">
        <v>306.28190082644602</v>
      </c>
      <c r="K733" s="5">
        <f t="shared" si="238"/>
        <v>370.60109999999969</v>
      </c>
      <c r="L733" s="83">
        <f t="shared" si="231"/>
        <v>370.60109999999969</v>
      </c>
      <c r="M733" s="79"/>
      <c r="N733" s="79">
        <f t="shared" si="232"/>
        <v>352.07104499999969</v>
      </c>
      <c r="O733" s="58"/>
      <c r="P733" s="92"/>
      <c r="Q733" s="7">
        <v>480.36640761818097</v>
      </c>
      <c r="R733" s="75">
        <f t="shared" si="230"/>
        <v>581.24335321799902</v>
      </c>
      <c r="S733" s="51"/>
      <c r="T733" s="48"/>
      <c r="U733" s="55"/>
      <c r="V733" s="20"/>
      <c r="W733" s="20"/>
      <c r="X733" s="20"/>
      <c r="Y733" s="20"/>
    </row>
    <row r="734" spans="1:25" customFormat="1" ht="15.75" customHeight="1" x14ac:dyDescent="0.25">
      <c r="A734" s="3" t="s">
        <v>27</v>
      </c>
      <c r="B734" s="3" t="s">
        <v>28</v>
      </c>
      <c r="C734" s="4">
        <v>44026</v>
      </c>
      <c r="D734" s="3" t="s">
        <v>1234</v>
      </c>
      <c r="E734" s="3" t="s">
        <v>1235</v>
      </c>
      <c r="F734" s="3" t="str">
        <f t="shared" si="242"/>
        <v>BDD - 782/1153</v>
      </c>
      <c r="G734" s="24"/>
      <c r="H734" s="25" t="s">
        <v>1236</v>
      </c>
      <c r="I734" s="5">
        <v>1</v>
      </c>
      <c r="J734" s="5">
        <v>342.30173553718998</v>
      </c>
      <c r="K734" s="5">
        <f t="shared" si="238"/>
        <v>414.18509999999986</v>
      </c>
      <c r="L734" s="83">
        <f t="shared" si="231"/>
        <v>414.18509999999986</v>
      </c>
      <c r="M734" s="79">
        <f t="shared" ref="M734" si="244">+L734*0.85</f>
        <v>352.05733499999985</v>
      </c>
      <c r="N734" s="79">
        <f>+M734*0.95</f>
        <v>334.45446824999982</v>
      </c>
      <c r="O734" s="58"/>
      <c r="P734" s="92"/>
      <c r="Q734" s="7">
        <v>536.85919598181795</v>
      </c>
      <c r="R734" s="75">
        <f t="shared" si="230"/>
        <v>649.59962713799973</v>
      </c>
      <c r="S734" s="51"/>
      <c r="T734" s="48"/>
      <c r="U734" s="55"/>
      <c r="V734" s="20"/>
      <c r="W734" s="20"/>
      <c r="X734" s="20"/>
      <c r="Y734" s="20"/>
    </row>
    <row r="735" spans="1:25" customFormat="1" ht="15.75" customHeight="1" x14ac:dyDescent="0.25">
      <c r="A735" s="3" t="s">
        <v>275</v>
      </c>
      <c r="B735" s="3" t="s">
        <v>276</v>
      </c>
      <c r="C735" s="4">
        <v>44026</v>
      </c>
      <c r="D735" s="3" t="s">
        <v>1234</v>
      </c>
      <c r="E735" s="3" t="s">
        <v>1235</v>
      </c>
      <c r="F735" s="3" t="str">
        <f t="shared" si="242"/>
        <v>BDD - 782/1153</v>
      </c>
      <c r="G735" s="24"/>
      <c r="H735" s="25" t="s">
        <v>1236</v>
      </c>
      <c r="I735" s="5">
        <v>2</v>
      </c>
      <c r="J735" s="5">
        <v>127.319173553719</v>
      </c>
      <c r="K735" s="5">
        <f t="shared" si="238"/>
        <v>154.05619999999999</v>
      </c>
      <c r="L735" s="83">
        <f t="shared" si="231"/>
        <v>308.11239999999998</v>
      </c>
      <c r="M735" s="79"/>
      <c r="N735" s="79">
        <f t="shared" si="232"/>
        <v>292.70677999999998</v>
      </c>
      <c r="O735" s="58"/>
      <c r="P735" s="92"/>
      <c r="Q735" s="7">
        <v>490.02094240661199</v>
      </c>
      <c r="R735" s="75">
        <f t="shared" si="230"/>
        <v>592.92534031200046</v>
      </c>
      <c r="S735" s="51"/>
      <c r="T735" s="48"/>
      <c r="U735" s="55"/>
      <c r="V735" s="20"/>
      <c r="W735" s="20"/>
      <c r="X735" s="20"/>
      <c r="Y735" s="20"/>
    </row>
    <row r="736" spans="1:25" customFormat="1" ht="15.75" customHeight="1" x14ac:dyDescent="0.25">
      <c r="A736" s="3" t="s">
        <v>149</v>
      </c>
      <c r="B736" s="3" t="s">
        <v>150</v>
      </c>
      <c r="C736" s="4">
        <v>44026</v>
      </c>
      <c r="D736" s="3" t="s">
        <v>1234</v>
      </c>
      <c r="E736" s="3" t="s">
        <v>1235</v>
      </c>
      <c r="F736" s="3" t="str">
        <f t="shared" si="242"/>
        <v>BDD - 782/1153</v>
      </c>
      <c r="G736" s="24"/>
      <c r="H736" s="25" t="s">
        <v>1236</v>
      </c>
      <c r="I736" s="5">
        <v>2</v>
      </c>
      <c r="J736" s="5">
        <v>176.041818181818</v>
      </c>
      <c r="K736" s="5">
        <f t="shared" si="238"/>
        <v>213.01059999999978</v>
      </c>
      <c r="L736" s="83">
        <f t="shared" si="231"/>
        <v>426.02119999999957</v>
      </c>
      <c r="M736" s="79">
        <f t="shared" ref="M736:M738" si="245">+L736*0.85</f>
        <v>362.1180199999996</v>
      </c>
      <c r="N736" s="79">
        <f t="shared" ref="N736:N738" si="246">+M736*0.95</f>
        <v>344.01211899999959</v>
      </c>
      <c r="O736" s="58"/>
      <c r="P736" s="92"/>
      <c r="Q736" s="7">
        <v>552.20093359999896</v>
      </c>
      <c r="R736" s="75">
        <f t="shared" si="230"/>
        <v>668.16312965599877</v>
      </c>
      <c r="S736" s="51"/>
      <c r="T736" s="48"/>
      <c r="U736" s="55"/>
      <c r="V736" s="20"/>
      <c r="W736" s="20"/>
      <c r="X736" s="20"/>
      <c r="Y736" s="20"/>
    </row>
    <row r="737" spans="1:25" customFormat="1" ht="15.75" customHeight="1" x14ac:dyDescent="0.25">
      <c r="A737" s="3" t="s">
        <v>79</v>
      </c>
      <c r="B737" s="3" t="s">
        <v>80</v>
      </c>
      <c r="C737" s="4">
        <v>44026</v>
      </c>
      <c r="D737" s="3" t="s">
        <v>1237</v>
      </c>
      <c r="E737" s="3" t="s">
        <v>1238</v>
      </c>
      <c r="F737" s="3" t="s">
        <v>2937</v>
      </c>
      <c r="G737" s="24">
        <v>1120</v>
      </c>
      <c r="H737" s="25" t="s">
        <v>1239</v>
      </c>
      <c r="I737" s="5">
        <v>1</v>
      </c>
      <c r="J737" s="5">
        <v>806.82363636363596</v>
      </c>
      <c r="K737" s="5">
        <f t="shared" si="238"/>
        <v>976.25659999999948</v>
      </c>
      <c r="L737" s="83">
        <f t="shared" si="231"/>
        <v>976.25659999999948</v>
      </c>
      <c r="M737" s="79">
        <f t="shared" si="245"/>
        <v>829.81810999999959</v>
      </c>
      <c r="N737" s="79">
        <f t="shared" si="246"/>
        <v>788.32720449999954</v>
      </c>
      <c r="O737" s="58"/>
      <c r="P737" s="92">
        <f>+N737</f>
        <v>788.32720449999954</v>
      </c>
      <c r="Q737" s="7">
        <v>1411.57022476364</v>
      </c>
      <c r="R737" s="75">
        <f t="shared" si="230"/>
        <v>1707.9999719640043</v>
      </c>
      <c r="S737" s="51">
        <f>+R737</f>
        <v>1707.9999719640043</v>
      </c>
      <c r="T737" s="48">
        <v>1708</v>
      </c>
      <c r="U737" s="55">
        <f>+T737-P737</f>
        <v>919.67279550000046</v>
      </c>
      <c r="V737" s="20"/>
      <c r="W737" s="20"/>
      <c r="X737" s="20"/>
      <c r="Y737" s="20"/>
    </row>
    <row r="738" spans="1:25" customFormat="1" ht="15.75" customHeight="1" x14ac:dyDescent="0.25">
      <c r="A738" s="3" t="s">
        <v>149</v>
      </c>
      <c r="B738" s="3" t="s">
        <v>150</v>
      </c>
      <c r="C738" s="4">
        <v>44026</v>
      </c>
      <c r="D738" s="3" t="s">
        <v>1240</v>
      </c>
      <c r="E738" s="3" t="s">
        <v>1241</v>
      </c>
      <c r="F738" s="3" t="s">
        <v>2938</v>
      </c>
      <c r="G738" s="24">
        <v>1126</v>
      </c>
      <c r="H738" s="25" t="s">
        <v>1242</v>
      </c>
      <c r="I738" s="5">
        <v>2</v>
      </c>
      <c r="J738" s="5">
        <v>176.041818181818</v>
      </c>
      <c r="K738" s="5">
        <f t="shared" si="238"/>
        <v>213.01059999999978</v>
      </c>
      <c r="L738" s="83">
        <f t="shared" si="231"/>
        <v>426.02119999999957</v>
      </c>
      <c r="M738" s="79">
        <f t="shared" si="245"/>
        <v>362.1180199999996</v>
      </c>
      <c r="N738" s="79">
        <f t="shared" si="246"/>
        <v>344.01211899999959</v>
      </c>
      <c r="O738" s="58"/>
      <c r="P738" s="92">
        <f>+N738+N739+N740+N741+N742</f>
        <v>2043.458687749998</v>
      </c>
      <c r="Q738" s="7">
        <v>615.97032181818099</v>
      </c>
      <c r="R738" s="75">
        <f t="shared" si="230"/>
        <v>745.32408939999902</v>
      </c>
      <c r="S738" s="51">
        <f>+R738+R739+R740+R741+R742</f>
        <v>4090.3166531280012</v>
      </c>
      <c r="T738" s="48">
        <v>4090.32</v>
      </c>
      <c r="U738" s="55">
        <f>+T738-P738</f>
        <v>2046.8613122500021</v>
      </c>
      <c r="V738" s="20"/>
      <c r="W738" s="20"/>
      <c r="X738" s="20"/>
      <c r="Y738" s="20"/>
    </row>
    <row r="739" spans="1:25" customFormat="1" ht="15.75" customHeight="1" x14ac:dyDescent="0.25">
      <c r="A739" s="3" t="s">
        <v>298</v>
      </c>
      <c r="B739" s="3" t="s">
        <v>299</v>
      </c>
      <c r="C739" s="4">
        <v>44026</v>
      </c>
      <c r="D739" s="3" t="s">
        <v>1240</v>
      </c>
      <c r="E739" s="3" t="s">
        <v>1241</v>
      </c>
      <c r="F739" s="3" t="s">
        <v>2938</v>
      </c>
      <c r="G739" s="24"/>
      <c r="H739" s="25" t="s">
        <v>1242</v>
      </c>
      <c r="I739" s="5">
        <v>1</v>
      </c>
      <c r="J739" s="5">
        <v>306.28190082644602</v>
      </c>
      <c r="K739" s="5">
        <f t="shared" si="238"/>
        <v>370.60109999999969</v>
      </c>
      <c r="L739" s="83">
        <f t="shared" si="231"/>
        <v>370.60109999999969</v>
      </c>
      <c r="M739" s="79"/>
      <c r="N739" s="79">
        <f t="shared" si="232"/>
        <v>352.07104499999969</v>
      </c>
      <c r="O739" s="58"/>
      <c r="P739" s="92"/>
      <c r="Q739" s="7">
        <v>480.36640761818097</v>
      </c>
      <c r="R739" s="75">
        <f t="shared" si="230"/>
        <v>581.24335321799902</v>
      </c>
      <c r="S739" s="51"/>
      <c r="T739" s="48"/>
      <c r="U739" s="55"/>
      <c r="V739" s="20"/>
      <c r="W739" s="20"/>
      <c r="X739" s="20"/>
      <c r="Y739" s="20"/>
    </row>
    <row r="740" spans="1:25" customFormat="1" ht="15.75" customHeight="1" x14ac:dyDescent="0.25">
      <c r="A740" s="3" t="s">
        <v>27</v>
      </c>
      <c r="B740" s="3" t="s">
        <v>28</v>
      </c>
      <c r="C740" s="4">
        <v>44026</v>
      </c>
      <c r="D740" s="3" t="s">
        <v>1240</v>
      </c>
      <c r="E740" s="3" t="s">
        <v>1241</v>
      </c>
      <c r="F740" s="3" t="s">
        <v>2938</v>
      </c>
      <c r="G740" s="24"/>
      <c r="H740" s="25" t="s">
        <v>1242</v>
      </c>
      <c r="I740" s="5">
        <v>2</v>
      </c>
      <c r="J740" s="5">
        <v>342.30173553718998</v>
      </c>
      <c r="K740" s="5">
        <f t="shared" si="238"/>
        <v>414.18509999999986</v>
      </c>
      <c r="L740" s="83">
        <f t="shared" si="231"/>
        <v>828.37019999999973</v>
      </c>
      <c r="M740" s="79">
        <f t="shared" ref="M740:M743" si="247">+L740*0.85</f>
        <v>704.11466999999971</v>
      </c>
      <c r="N740" s="79">
        <f t="shared" ref="N740:N743" si="248">+M740*0.95</f>
        <v>668.90893649999964</v>
      </c>
      <c r="O740" s="58"/>
      <c r="P740" s="92"/>
      <c r="Q740" s="7">
        <v>1195.0301270380201</v>
      </c>
      <c r="R740" s="75">
        <f t="shared" si="230"/>
        <v>1445.9864537160042</v>
      </c>
      <c r="S740" s="51"/>
      <c r="T740" s="48"/>
      <c r="U740" s="55"/>
      <c r="V740" s="20"/>
      <c r="W740" s="20"/>
      <c r="X740" s="20"/>
      <c r="Y740" s="20"/>
    </row>
    <row r="741" spans="1:25" customFormat="1" ht="15.75" customHeight="1" x14ac:dyDescent="0.25">
      <c r="A741" s="3" t="s">
        <v>27</v>
      </c>
      <c r="B741" s="3" t="s">
        <v>28</v>
      </c>
      <c r="C741" s="4">
        <v>44026</v>
      </c>
      <c r="D741" s="3" t="s">
        <v>1240</v>
      </c>
      <c r="E741" s="3" t="s">
        <v>1241</v>
      </c>
      <c r="F741" s="3" t="s">
        <v>2938</v>
      </c>
      <c r="G741" s="24"/>
      <c r="H741" s="25" t="s">
        <v>1242</v>
      </c>
      <c r="I741" s="5">
        <v>1</v>
      </c>
      <c r="J741" s="5">
        <v>342.30173553718998</v>
      </c>
      <c r="K741" s="5">
        <f t="shared" si="238"/>
        <v>414.18509999999986</v>
      </c>
      <c r="L741" s="83">
        <f t="shared" si="231"/>
        <v>414.18509999999986</v>
      </c>
      <c r="M741" s="79">
        <f t="shared" si="247"/>
        <v>352.05733499999985</v>
      </c>
      <c r="N741" s="79">
        <f t="shared" si="248"/>
        <v>334.45446824999982</v>
      </c>
      <c r="O741" s="58"/>
      <c r="P741" s="92"/>
      <c r="Q741" s="7">
        <v>536.85919598181795</v>
      </c>
      <c r="R741" s="75">
        <f t="shared" si="230"/>
        <v>649.59962713799973</v>
      </c>
      <c r="S741" s="51"/>
      <c r="T741" s="48"/>
      <c r="U741" s="55"/>
      <c r="V741" s="20"/>
      <c r="W741" s="20"/>
      <c r="X741" s="20"/>
      <c r="Y741" s="20"/>
    </row>
    <row r="742" spans="1:25" customFormat="1" ht="15.75" customHeight="1" x14ac:dyDescent="0.25">
      <c r="A742" s="3" t="s">
        <v>149</v>
      </c>
      <c r="B742" s="3" t="s">
        <v>150</v>
      </c>
      <c r="C742" s="4">
        <v>44026</v>
      </c>
      <c r="D742" s="3" t="s">
        <v>1240</v>
      </c>
      <c r="E742" s="3" t="s">
        <v>1241</v>
      </c>
      <c r="F742" s="3" t="s">
        <v>2938</v>
      </c>
      <c r="G742" s="24"/>
      <c r="H742" s="25" t="s">
        <v>1242</v>
      </c>
      <c r="I742" s="5">
        <v>2</v>
      </c>
      <c r="J742" s="5">
        <v>176.041818181818</v>
      </c>
      <c r="K742" s="5">
        <f t="shared" si="238"/>
        <v>213.01059999999978</v>
      </c>
      <c r="L742" s="83">
        <f t="shared" si="231"/>
        <v>426.02119999999957</v>
      </c>
      <c r="M742" s="79">
        <f t="shared" si="247"/>
        <v>362.1180199999996</v>
      </c>
      <c r="N742" s="79">
        <f t="shared" si="248"/>
        <v>344.01211899999959</v>
      </c>
      <c r="O742" s="58"/>
      <c r="P742" s="92"/>
      <c r="Q742" s="7">
        <v>552.20093359999896</v>
      </c>
      <c r="R742" s="75">
        <f t="shared" si="230"/>
        <v>668.16312965599877</v>
      </c>
      <c r="S742" s="51"/>
      <c r="T742" s="48"/>
      <c r="U742" s="55"/>
      <c r="V742" s="20"/>
      <c r="W742" s="20"/>
      <c r="X742" s="20"/>
      <c r="Y742" s="20"/>
    </row>
    <row r="743" spans="1:25" customFormat="1" ht="15.75" customHeight="1" x14ac:dyDescent="0.25">
      <c r="A743" s="3" t="s">
        <v>149</v>
      </c>
      <c r="B743" s="3" t="s">
        <v>150</v>
      </c>
      <c r="C743" s="4">
        <v>44026</v>
      </c>
      <c r="D743" s="3" t="s">
        <v>1243</v>
      </c>
      <c r="E743" s="3" t="s">
        <v>1244</v>
      </c>
      <c r="F743" s="3" t="s">
        <v>2939</v>
      </c>
      <c r="G743" s="24">
        <v>1127</v>
      </c>
      <c r="H743" s="25" t="s">
        <v>1245</v>
      </c>
      <c r="I743" s="5">
        <v>2</v>
      </c>
      <c r="J743" s="5">
        <v>176.041818181818</v>
      </c>
      <c r="K743" s="5">
        <f t="shared" si="238"/>
        <v>213.01059999999978</v>
      </c>
      <c r="L743" s="83">
        <f t="shared" si="231"/>
        <v>426.02119999999957</v>
      </c>
      <c r="M743" s="79">
        <f t="shared" si="247"/>
        <v>362.1180199999996</v>
      </c>
      <c r="N743" s="79">
        <f t="shared" si="248"/>
        <v>344.01211899999959</v>
      </c>
      <c r="O743" s="58"/>
      <c r="P743" s="92">
        <f>+N743+N744+N745</f>
        <v>1030.537632249999</v>
      </c>
      <c r="Q743" s="7">
        <v>552.20093359999896</v>
      </c>
      <c r="R743" s="75">
        <f t="shared" si="230"/>
        <v>668.16312965599877</v>
      </c>
      <c r="S743" s="51">
        <f>+R743+R744+R745</f>
        <v>1899.0061100119976</v>
      </c>
      <c r="T743" s="48">
        <v>1899</v>
      </c>
      <c r="U743" s="55">
        <f>+T743-P743</f>
        <v>868.46236775000102</v>
      </c>
      <c r="V743" s="20"/>
      <c r="W743" s="20"/>
      <c r="X743" s="20"/>
      <c r="Y743" s="20"/>
    </row>
    <row r="744" spans="1:25" customFormat="1" ht="15.75" customHeight="1" x14ac:dyDescent="0.25">
      <c r="A744" s="3" t="s">
        <v>298</v>
      </c>
      <c r="B744" s="3" t="s">
        <v>299</v>
      </c>
      <c r="C744" s="4">
        <v>44026</v>
      </c>
      <c r="D744" s="3" t="s">
        <v>1243</v>
      </c>
      <c r="E744" s="3" t="s">
        <v>1244</v>
      </c>
      <c r="F744" s="3" t="s">
        <v>2939</v>
      </c>
      <c r="G744" s="24"/>
      <c r="H744" s="25" t="s">
        <v>1245</v>
      </c>
      <c r="I744" s="5">
        <v>1</v>
      </c>
      <c r="J744" s="5">
        <v>306.28190082644602</v>
      </c>
      <c r="K744" s="5">
        <f t="shared" si="238"/>
        <v>370.60109999999969</v>
      </c>
      <c r="L744" s="83">
        <f t="shared" si="231"/>
        <v>370.60109999999969</v>
      </c>
      <c r="M744" s="79"/>
      <c r="N744" s="79">
        <f t="shared" si="232"/>
        <v>352.07104499999969</v>
      </c>
      <c r="O744" s="58"/>
      <c r="P744" s="92"/>
      <c r="Q744" s="7">
        <v>480.36640761818097</v>
      </c>
      <c r="R744" s="75">
        <f t="shared" si="230"/>
        <v>581.24335321799902</v>
      </c>
      <c r="S744" s="51"/>
      <c r="T744" s="48"/>
      <c r="U744" s="55"/>
      <c r="V744" s="20"/>
      <c r="W744" s="20"/>
      <c r="X744" s="20"/>
      <c r="Y744" s="20"/>
    </row>
    <row r="745" spans="1:25" customFormat="1" ht="15.75" customHeight="1" x14ac:dyDescent="0.25">
      <c r="A745" s="3" t="s">
        <v>27</v>
      </c>
      <c r="B745" s="3" t="s">
        <v>28</v>
      </c>
      <c r="C745" s="4">
        <v>44026</v>
      </c>
      <c r="D745" s="3" t="s">
        <v>1243</v>
      </c>
      <c r="E745" s="3" t="s">
        <v>1244</v>
      </c>
      <c r="F745" s="3" t="s">
        <v>2939</v>
      </c>
      <c r="G745" s="24"/>
      <c r="H745" s="25" t="s">
        <v>1245</v>
      </c>
      <c r="I745" s="5">
        <v>1</v>
      </c>
      <c r="J745" s="5">
        <v>342.30173553718998</v>
      </c>
      <c r="K745" s="5">
        <f t="shared" si="238"/>
        <v>414.18509999999986</v>
      </c>
      <c r="L745" s="83">
        <f t="shared" si="231"/>
        <v>414.18509999999986</v>
      </c>
      <c r="M745" s="79">
        <f t="shared" ref="M745:M747" si="249">+L745*0.85</f>
        <v>352.05733499999985</v>
      </c>
      <c r="N745" s="79">
        <f t="shared" ref="N745:N747" si="250">+M745*0.95</f>
        <v>334.45446824999982</v>
      </c>
      <c r="O745" s="58"/>
      <c r="P745" s="92"/>
      <c r="Q745" s="7">
        <v>536.85919598181795</v>
      </c>
      <c r="R745" s="75">
        <f t="shared" si="230"/>
        <v>649.59962713799973</v>
      </c>
      <c r="S745" s="51"/>
      <c r="T745" s="48"/>
      <c r="U745" s="55"/>
      <c r="V745" s="20"/>
      <c r="W745" s="20"/>
      <c r="X745" s="20"/>
      <c r="Y745" s="20"/>
    </row>
    <row r="746" spans="1:25" customFormat="1" ht="15.75" customHeight="1" x14ac:dyDescent="0.25">
      <c r="A746" s="3" t="s">
        <v>27</v>
      </c>
      <c r="B746" s="3" t="s">
        <v>28</v>
      </c>
      <c r="C746" s="4">
        <v>44026</v>
      </c>
      <c r="D746" s="3" t="s">
        <v>1246</v>
      </c>
      <c r="E746" s="3" t="s">
        <v>1247</v>
      </c>
      <c r="F746" s="3" t="s">
        <v>2940</v>
      </c>
      <c r="G746" s="24">
        <v>1128</v>
      </c>
      <c r="H746" s="25" t="s">
        <v>1248</v>
      </c>
      <c r="I746" s="5">
        <v>1</v>
      </c>
      <c r="J746" s="5">
        <v>342.30173553718998</v>
      </c>
      <c r="K746" s="5">
        <f t="shared" si="238"/>
        <v>414.18509999999986</v>
      </c>
      <c r="L746" s="83">
        <f t="shared" si="231"/>
        <v>414.18509999999986</v>
      </c>
      <c r="M746" s="79">
        <f t="shared" si="249"/>
        <v>352.05733499999985</v>
      </c>
      <c r="N746" s="79">
        <f t="shared" si="250"/>
        <v>334.45446824999982</v>
      </c>
      <c r="O746" s="58"/>
      <c r="P746" s="92">
        <f>+N746</f>
        <v>334.45446824999982</v>
      </c>
      <c r="Q746" s="7">
        <v>597.51506351900798</v>
      </c>
      <c r="R746" s="75">
        <f t="shared" si="230"/>
        <v>722.99322685799962</v>
      </c>
      <c r="S746" s="51">
        <f>+R746</f>
        <v>722.99322685799962</v>
      </c>
      <c r="T746" s="48">
        <v>723</v>
      </c>
      <c r="U746" s="55">
        <f>+T746-P746</f>
        <v>388.54553175000018</v>
      </c>
      <c r="V746" s="20"/>
      <c r="W746" s="20"/>
      <c r="X746" s="20"/>
      <c r="Y746" s="20"/>
    </row>
    <row r="747" spans="1:25" customFormat="1" ht="15.75" customHeight="1" x14ac:dyDescent="0.25">
      <c r="A747" s="3" t="s">
        <v>149</v>
      </c>
      <c r="B747" s="3" t="s">
        <v>150</v>
      </c>
      <c r="C747" s="4">
        <v>44026</v>
      </c>
      <c r="D747" s="3" t="s">
        <v>1249</v>
      </c>
      <c r="E747" s="3" t="s">
        <v>1250</v>
      </c>
      <c r="F747" s="3" t="s">
        <v>2941</v>
      </c>
      <c r="G747" s="24">
        <v>1129</v>
      </c>
      <c r="H747" s="25" t="s">
        <v>1251</v>
      </c>
      <c r="I747" s="5">
        <v>2</v>
      </c>
      <c r="J747" s="5">
        <v>176.041818181818</v>
      </c>
      <c r="K747" s="5">
        <f t="shared" si="238"/>
        <v>213.01059999999978</v>
      </c>
      <c r="L747" s="83">
        <f t="shared" si="231"/>
        <v>426.02119999999957</v>
      </c>
      <c r="M747" s="79">
        <f t="shared" si="249"/>
        <v>362.1180199999996</v>
      </c>
      <c r="N747" s="79">
        <f t="shared" si="250"/>
        <v>344.01211899999959</v>
      </c>
      <c r="O747" s="58"/>
      <c r="P747" s="92">
        <f>+N747+N748+N749</f>
        <v>1030.537632249999</v>
      </c>
      <c r="Q747" s="7">
        <v>552.20093359999896</v>
      </c>
      <c r="R747" s="75">
        <f t="shared" si="230"/>
        <v>668.16312965599877</v>
      </c>
      <c r="S747" s="51">
        <f>+R747+R748+R749</f>
        <v>1899.0061100119976</v>
      </c>
      <c r="T747" s="48">
        <v>1899</v>
      </c>
      <c r="U747" s="55">
        <f>+T747-P747</f>
        <v>868.46236775000102</v>
      </c>
      <c r="V747" s="20"/>
      <c r="W747" s="20"/>
      <c r="X747" s="20"/>
      <c r="Y747" s="20"/>
    </row>
    <row r="748" spans="1:25" customFormat="1" ht="15.75" customHeight="1" x14ac:dyDescent="0.25">
      <c r="A748" s="3" t="s">
        <v>298</v>
      </c>
      <c r="B748" s="3" t="s">
        <v>299</v>
      </c>
      <c r="C748" s="4">
        <v>44026</v>
      </c>
      <c r="D748" s="3" t="s">
        <v>1249</v>
      </c>
      <c r="E748" s="3" t="s">
        <v>1250</v>
      </c>
      <c r="F748" s="3" t="s">
        <v>2941</v>
      </c>
      <c r="G748" s="24"/>
      <c r="H748" s="25" t="s">
        <v>1251</v>
      </c>
      <c r="I748" s="5">
        <v>1</v>
      </c>
      <c r="J748" s="5">
        <v>306.28190082644602</v>
      </c>
      <c r="K748" s="5">
        <f t="shared" si="238"/>
        <v>370.60109999999969</v>
      </c>
      <c r="L748" s="83">
        <f t="shared" si="231"/>
        <v>370.60109999999969</v>
      </c>
      <c r="M748" s="79"/>
      <c r="N748" s="79">
        <f t="shared" si="232"/>
        <v>352.07104499999969</v>
      </c>
      <c r="O748" s="58"/>
      <c r="P748" s="92"/>
      <c r="Q748" s="7">
        <v>480.36640761818097</v>
      </c>
      <c r="R748" s="75">
        <f t="shared" si="230"/>
        <v>581.24335321799902</v>
      </c>
      <c r="S748" s="51"/>
      <c r="T748" s="48"/>
      <c r="U748" s="55"/>
      <c r="V748" s="20"/>
      <c r="W748" s="20"/>
      <c r="X748" s="20"/>
      <c r="Y748" s="20"/>
    </row>
    <row r="749" spans="1:25" customFormat="1" ht="15.75" customHeight="1" x14ac:dyDescent="0.25">
      <c r="A749" s="3" t="s">
        <v>27</v>
      </c>
      <c r="B749" s="3" t="s">
        <v>28</v>
      </c>
      <c r="C749" s="4">
        <v>44026</v>
      </c>
      <c r="D749" s="3" t="s">
        <v>1249</v>
      </c>
      <c r="E749" s="3" t="s">
        <v>1250</v>
      </c>
      <c r="F749" s="3" t="s">
        <v>2941</v>
      </c>
      <c r="G749" s="24"/>
      <c r="H749" s="25" t="s">
        <v>1251</v>
      </c>
      <c r="I749" s="5">
        <v>1</v>
      </c>
      <c r="J749" s="5">
        <v>342.30173553718998</v>
      </c>
      <c r="K749" s="5">
        <f t="shared" si="238"/>
        <v>414.18509999999986</v>
      </c>
      <c r="L749" s="83">
        <f t="shared" si="231"/>
        <v>414.18509999999986</v>
      </c>
      <c r="M749" s="79">
        <f t="shared" ref="M749:M751" si="251">+L749*0.85</f>
        <v>352.05733499999985</v>
      </c>
      <c r="N749" s="79">
        <f t="shared" ref="N749:N751" si="252">+M749*0.95</f>
        <v>334.45446824999982</v>
      </c>
      <c r="O749" s="58"/>
      <c r="P749" s="92"/>
      <c r="Q749" s="7">
        <v>536.85919598181795</v>
      </c>
      <c r="R749" s="75">
        <f t="shared" si="230"/>
        <v>649.59962713799973</v>
      </c>
      <c r="S749" s="51"/>
      <c r="T749" s="48"/>
      <c r="U749" s="55"/>
      <c r="V749" s="20"/>
      <c r="W749" s="20"/>
      <c r="X749" s="20"/>
      <c r="Y749" s="20"/>
    </row>
    <row r="750" spans="1:25" customFormat="1" ht="15.75" customHeight="1" x14ac:dyDescent="0.25">
      <c r="A750" s="3" t="s">
        <v>1252</v>
      </c>
      <c r="B750" s="3" t="s">
        <v>1253</v>
      </c>
      <c r="C750" s="4">
        <v>44026</v>
      </c>
      <c r="D750" s="3" t="s">
        <v>1254</v>
      </c>
      <c r="E750" s="3" t="s">
        <v>1255</v>
      </c>
      <c r="F750" s="3" t="s">
        <v>2942</v>
      </c>
      <c r="G750" s="24">
        <v>1130</v>
      </c>
      <c r="H750" s="25" t="s">
        <v>1256</v>
      </c>
      <c r="I750" s="5">
        <v>1</v>
      </c>
      <c r="J750" s="5">
        <v>661.93140495867794</v>
      </c>
      <c r="K750" s="5">
        <f t="shared" si="238"/>
        <v>800.93700000000024</v>
      </c>
      <c r="L750" s="83">
        <f t="shared" si="231"/>
        <v>800.93700000000024</v>
      </c>
      <c r="M750" s="79">
        <f t="shared" si="251"/>
        <v>680.79645000000016</v>
      </c>
      <c r="N750" s="79">
        <f t="shared" si="252"/>
        <v>646.75662750000015</v>
      </c>
      <c r="O750" s="58"/>
      <c r="P750" s="92">
        <f>+N750</f>
        <v>646.75662750000015</v>
      </c>
      <c r="Q750" s="7">
        <v>1158.6712084958699</v>
      </c>
      <c r="R750" s="75">
        <f t="shared" si="230"/>
        <v>1401.9921622800025</v>
      </c>
      <c r="S750" s="51">
        <f>+R750</f>
        <v>1401.9921622800025</v>
      </c>
      <c r="T750" s="48">
        <v>1402</v>
      </c>
      <c r="U750" s="55">
        <f>+T750-P750</f>
        <v>755.24337249999985</v>
      </c>
      <c r="V750" s="20"/>
      <c r="W750" s="20"/>
      <c r="X750" s="20"/>
      <c r="Y750" s="20"/>
    </row>
    <row r="751" spans="1:25" customFormat="1" ht="15.75" customHeight="1" x14ac:dyDescent="0.25">
      <c r="A751" s="3" t="s">
        <v>565</v>
      </c>
      <c r="B751" s="3" t="s">
        <v>566</v>
      </c>
      <c r="C751" s="4">
        <v>44026</v>
      </c>
      <c r="D751" s="3" t="s">
        <v>1257</v>
      </c>
      <c r="E751" s="3" t="s">
        <v>1258</v>
      </c>
      <c r="F751" s="3" t="s">
        <v>2943</v>
      </c>
      <c r="G751" s="24">
        <v>1131</v>
      </c>
      <c r="H751" s="25" t="s">
        <v>1259</v>
      </c>
      <c r="I751" s="5">
        <v>1</v>
      </c>
      <c r="J751" s="5">
        <v>844.91041322314095</v>
      </c>
      <c r="K751" s="5">
        <f t="shared" si="238"/>
        <v>1022.3416000000005</v>
      </c>
      <c r="L751" s="83">
        <f t="shared" si="231"/>
        <v>1022.3416000000005</v>
      </c>
      <c r="M751" s="79">
        <f t="shared" si="251"/>
        <v>868.99036000000046</v>
      </c>
      <c r="N751" s="79">
        <f t="shared" si="252"/>
        <v>825.54084200000045</v>
      </c>
      <c r="O751" s="58"/>
      <c r="P751" s="92">
        <f>+N751+N752+N753+N754</f>
        <v>1210.8782270000015</v>
      </c>
      <c r="Q751" s="7">
        <v>1478.53407941157</v>
      </c>
      <c r="R751" s="75">
        <f t="shared" si="230"/>
        <v>1789.0262360879997</v>
      </c>
      <c r="S751" s="51">
        <f>+R751+R752+R753+R754</f>
        <v>2498.5053731670014</v>
      </c>
      <c r="T751" s="48">
        <v>2498.5</v>
      </c>
      <c r="U751" s="55">
        <f>+T751-P751</f>
        <v>1287.6217729999985</v>
      </c>
      <c r="V751" s="20"/>
      <c r="W751" s="20"/>
      <c r="X751" s="20"/>
      <c r="Y751" s="20"/>
    </row>
    <row r="752" spans="1:25" customFormat="1" ht="15.75" customHeight="1" x14ac:dyDescent="0.25">
      <c r="A752" s="3" t="s">
        <v>239</v>
      </c>
      <c r="B752" s="3" t="s">
        <v>240</v>
      </c>
      <c r="C752" s="4">
        <v>44026</v>
      </c>
      <c r="D752" s="3" t="s">
        <v>1257</v>
      </c>
      <c r="E752" s="3" t="s">
        <v>1258</v>
      </c>
      <c r="F752" s="3" t="s">
        <v>2943</v>
      </c>
      <c r="G752" s="24"/>
      <c r="H752" s="25" t="s">
        <v>1259</v>
      </c>
      <c r="I752" s="5">
        <v>1</v>
      </c>
      <c r="J752" s="5">
        <v>111.74057851239699</v>
      </c>
      <c r="K752" s="5">
        <f t="shared" si="238"/>
        <v>135.20610000000036</v>
      </c>
      <c r="L752" s="83">
        <f t="shared" si="231"/>
        <v>135.20610000000036</v>
      </c>
      <c r="M752" s="79"/>
      <c r="N752" s="79">
        <f t="shared" si="232"/>
        <v>128.44579500000034</v>
      </c>
      <c r="O752" s="58"/>
      <c r="P752" s="92"/>
      <c r="Q752" s="7">
        <v>195.448798093389</v>
      </c>
      <c r="R752" s="75">
        <f t="shared" si="230"/>
        <v>236.49304569300068</v>
      </c>
      <c r="S752" s="51"/>
      <c r="T752" s="48"/>
      <c r="U752" s="55"/>
      <c r="V752" s="20"/>
      <c r="W752" s="20"/>
      <c r="X752" s="20"/>
      <c r="Y752" s="20"/>
    </row>
    <row r="753" spans="1:25" customFormat="1" ht="15.75" customHeight="1" x14ac:dyDescent="0.25">
      <c r="A753" s="3" t="s">
        <v>248</v>
      </c>
      <c r="B753" s="3" t="s">
        <v>249</v>
      </c>
      <c r="C753" s="4">
        <v>44026</v>
      </c>
      <c r="D753" s="3" t="s">
        <v>1257</v>
      </c>
      <c r="E753" s="3" t="s">
        <v>1258</v>
      </c>
      <c r="F753" s="3" t="s">
        <v>2943</v>
      </c>
      <c r="G753" s="24"/>
      <c r="H753" s="25" t="s">
        <v>1259</v>
      </c>
      <c r="I753" s="5">
        <v>1</v>
      </c>
      <c r="J753" s="5">
        <v>111.74057851239699</v>
      </c>
      <c r="K753" s="5">
        <f t="shared" si="238"/>
        <v>135.20610000000036</v>
      </c>
      <c r="L753" s="83">
        <f t="shared" si="231"/>
        <v>135.20610000000036</v>
      </c>
      <c r="M753" s="79"/>
      <c r="N753" s="79">
        <f t="shared" si="232"/>
        <v>128.44579500000034</v>
      </c>
      <c r="O753" s="58"/>
      <c r="P753" s="92"/>
      <c r="Q753" s="7">
        <v>195.448798093389</v>
      </c>
      <c r="R753" s="75">
        <f t="shared" si="230"/>
        <v>236.49304569300068</v>
      </c>
      <c r="S753" s="51"/>
      <c r="T753" s="48"/>
      <c r="U753" s="55"/>
      <c r="V753" s="20"/>
      <c r="W753" s="20"/>
      <c r="X753" s="20"/>
      <c r="Y753" s="20"/>
    </row>
    <row r="754" spans="1:25" customFormat="1" ht="15.75" customHeight="1" x14ac:dyDescent="0.25">
      <c r="A754" s="3" t="s">
        <v>250</v>
      </c>
      <c r="B754" s="3" t="s">
        <v>251</v>
      </c>
      <c r="C754" s="4">
        <v>44026</v>
      </c>
      <c r="D754" s="3" t="s">
        <v>1257</v>
      </c>
      <c r="E754" s="3" t="s">
        <v>1258</v>
      </c>
      <c r="F754" s="3" t="s">
        <v>2943</v>
      </c>
      <c r="G754" s="24"/>
      <c r="H754" s="25" t="s">
        <v>1259</v>
      </c>
      <c r="I754" s="5">
        <v>1</v>
      </c>
      <c r="J754" s="5">
        <v>111.74057851239699</v>
      </c>
      <c r="K754" s="5">
        <f t="shared" si="238"/>
        <v>135.20610000000036</v>
      </c>
      <c r="L754" s="83">
        <f t="shared" si="231"/>
        <v>135.20610000000036</v>
      </c>
      <c r="M754" s="79"/>
      <c r="N754" s="79">
        <f t="shared" si="232"/>
        <v>128.44579500000034</v>
      </c>
      <c r="O754" s="58"/>
      <c r="P754" s="92"/>
      <c r="Q754" s="7">
        <v>195.448798093389</v>
      </c>
      <c r="R754" s="75">
        <f t="shared" si="230"/>
        <v>236.49304569300068</v>
      </c>
      <c r="S754" s="51"/>
      <c r="T754" s="48"/>
      <c r="U754" s="55"/>
      <c r="V754" s="20"/>
      <c r="W754" s="20"/>
      <c r="X754" s="20"/>
      <c r="Y754" s="20"/>
    </row>
    <row r="755" spans="1:25" customFormat="1" ht="15.75" customHeight="1" x14ac:dyDescent="0.25">
      <c r="A755" s="3" t="s">
        <v>79</v>
      </c>
      <c r="B755" s="3" t="s">
        <v>80</v>
      </c>
      <c r="C755" s="4">
        <v>44026</v>
      </c>
      <c r="D755" s="3" t="s">
        <v>1260</v>
      </c>
      <c r="E755" s="3" t="s">
        <v>1261</v>
      </c>
      <c r="F755" s="3" t="s">
        <v>2945</v>
      </c>
      <c r="G755" s="24">
        <v>1133</v>
      </c>
      <c r="H755" s="25" t="s">
        <v>1262</v>
      </c>
      <c r="I755" s="5">
        <v>1</v>
      </c>
      <c r="J755" s="5">
        <v>806.82363636363596</v>
      </c>
      <c r="K755" s="5">
        <f t="shared" si="238"/>
        <v>976.25659999999948</v>
      </c>
      <c r="L755" s="83">
        <f t="shared" si="231"/>
        <v>976.25659999999948</v>
      </c>
      <c r="M755" s="79">
        <f t="shared" ref="M755:M756" si="253">+L755*0.85</f>
        <v>829.81810999999959</v>
      </c>
      <c r="N755" s="79">
        <f t="shared" ref="N755:N756" si="254">+M755*0.95</f>
        <v>788.32720449999954</v>
      </c>
      <c r="O755" s="58"/>
      <c r="P755" s="92">
        <f>+N755</f>
        <v>788.32720449999954</v>
      </c>
      <c r="Q755" s="7">
        <v>1411.57022476364</v>
      </c>
      <c r="R755" s="75">
        <f t="shared" si="230"/>
        <v>1707.9999719640043</v>
      </c>
      <c r="S755" s="51">
        <f>+R755</f>
        <v>1707.9999719640043</v>
      </c>
      <c r="T755" s="48">
        <v>1708</v>
      </c>
      <c r="U755" s="55">
        <f>+T755-P755</f>
        <v>919.67279550000046</v>
      </c>
      <c r="V755" s="20"/>
      <c r="W755" s="20"/>
      <c r="X755" s="20"/>
      <c r="Y755" s="20"/>
    </row>
    <row r="756" spans="1:25" customFormat="1" ht="15.75" customHeight="1" x14ac:dyDescent="0.25">
      <c r="A756" s="3" t="s">
        <v>79</v>
      </c>
      <c r="B756" s="3" t="s">
        <v>80</v>
      </c>
      <c r="C756" s="4">
        <v>44026</v>
      </c>
      <c r="D756" s="3" t="s">
        <v>1263</v>
      </c>
      <c r="E756" s="3" t="s">
        <v>1264</v>
      </c>
      <c r="F756" s="3" t="s">
        <v>2946</v>
      </c>
      <c r="G756" s="24">
        <v>1134</v>
      </c>
      <c r="H756" s="25" t="s">
        <v>1265</v>
      </c>
      <c r="I756" s="5">
        <v>1</v>
      </c>
      <c r="J756" s="5">
        <v>806.82363636363596</v>
      </c>
      <c r="K756" s="5">
        <f t="shared" si="238"/>
        <v>976.25659999999948</v>
      </c>
      <c r="L756" s="83">
        <f t="shared" si="231"/>
        <v>976.25659999999948</v>
      </c>
      <c r="M756" s="79">
        <f t="shared" si="253"/>
        <v>829.81810999999959</v>
      </c>
      <c r="N756" s="79">
        <f t="shared" si="254"/>
        <v>788.32720449999954</v>
      </c>
      <c r="O756" s="58"/>
      <c r="P756" s="92">
        <f>+N756+N757+N758</f>
        <v>1079.809097249999</v>
      </c>
      <c r="Q756" s="7">
        <v>1411.57022476364</v>
      </c>
      <c r="R756" s="75">
        <f t="shared" si="230"/>
        <v>1707.9999719640043</v>
      </c>
      <c r="S756" s="51">
        <f>+R756+R757+R758</f>
        <v>2317.9545861160041</v>
      </c>
      <c r="T756" s="48">
        <v>2317.9699999999998</v>
      </c>
      <c r="U756" s="55">
        <f>+T756-P756</f>
        <v>1238.1609027500008</v>
      </c>
      <c r="V756" s="20"/>
      <c r="W756" s="20"/>
      <c r="X756" s="20"/>
      <c r="Y756" s="20"/>
    </row>
    <row r="757" spans="1:25" customFormat="1" ht="15.75" customHeight="1" x14ac:dyDescent="0.25">
      <c r="A757" s="3" t="s">
        <v>275</v>
      </c>
      <c r="B757" s="3" t="s">
        <v>276</v>
      </c>
      <c r="C757" s="4">
        <v>44026</v>
      </c>
      <c r="D757" s="3" t="s">
        <v>1263</v>
      </c>
      <c r="E757" s="3" t="s">
        <v>1264</v>
      </c>
      <c r="F757" s="3" t="s">
        <v>2946</v>
      </c>
      <c r="G757" s="24"/>
      <c r="H757" s="25" t="s">
        <v>1265</v>
      </c>
      <c r="I757" s="5">
        <v>1</v>
      </c>
      <c r="J757" s="5">
        <v>127.319173553719</v>
      </c>
      <c r="K757" s="5">
        <f t="shared" si="238"/>
        <v>154.05619999999999</v>
      </c>
      <c r="L757" s="83">
        <f t="shared" si="231"/>
        <v>154.05619999999999</v>
      </c>
      <c r="M757" s="79"/>
      <c r="N757" s="79">
        <f t="shared" si="232"/>
        <v>146.35338999999999</v>
      </c>
      <c r="O757" s="58"/>
      <c r="P757" s="92"/>
      <c r="Q757" s="7">
        <v>245.010471203306</v>
      </c>
      <c r="R757" s="75">
        <f t="shared" si="230"/>
        <v>296.46267015600023</v>
      </c>
      <c r="S757" s="51"/>
      <c r="T757" s="48"/>
      <c r="U757" s="55"/>
      <c r="V757" s="20"/>
      <c r="W757" s="20"/>
      <c r="X757" s="20"/>
      <c r="Y757" s="20"/>
    </row>
    <row r="758" spans="1:25" customFormat="1" ht="15.75" customHeight="1" x14ac:dyDescent="0.25">
      <c r="A758" s="3" t="s">
        <v>377</v>
      </c>
      <c r="B758" s="3" t="s">
        <v>378</v>
      </c>
      <c r="C758" s="4">
        <v>44026</v>
      </c>
      <c r="D758" s="3" t="s">
        <v>1263</v>
      </c>
      <c r="E758" s="3" t="s">
        <v>1264</v>
      </c>
      <c r="F758" s="3" t="s">
        <v>2946</v>
      </c>
      <c r="G758" s="24"/>
      <c r="H758" s="25" t="s">
        <v>1265</v>
      </c>
      <c r="I758" s="5">
        <v>1</v>
      </c>
      <c r="J758" s="5">
        <v>148.53363636363599</v>
      </c>
      <c r="K758" s="5">
        <f t="shared" si="238"/>
        <v>179.72569999999953</v>
      </c>
      <c r="L758" s="83">
        <f t="shared" si="231"/>
        <v>179.72569999999953</v>
      </c>
      <c r="M758" s="79">
        <f t="shared" ref="M758:M760" si="255">+L758*0.85</f>
        <v>152.76684499999959</v>
      </c>
      <c r="N758" s="79">
        <f t="shared" ref="N758:N760" si="256">+M758*0.95</f>
        <v>145.1285027499996</v>
      </c>
      <c r="O758" s="58"/>
      <c r="P758" s="92"/>
      <c r="Q758" s="7">
        <v>259.084251236363</v>
      </c>
      <c r="R758" s="75">
        <f t="shared" si="230"/>
        <v>313.49194399599924</v>
      </c>
      <c r="S758" s="51"/>
      <c r="T758" s="48"/>
      <c r="U758" s="55"/>
      <c r="V758" s="20"/>
      <c r="W758" s="20"/>
      <c r="X758" s="20"/>
      <c r="Y758" s="20"/>
    </row>
    <row r="759" spans="1:25" customFormat="1" ht="15.75" customHeight="1" x14ac:dyDescent="0.25">
      <c r="A759" s="3" t="s">
        <v>922</v>
      </c>
      <c r="B759" s="3" t="s">
        <v>923</v>
      </c>
      <c r="C759" s="4">
        <v>44026</v>
      </c>
      <c r="D759" s="3" t="s">
        <v>1266</v>
      </c>
      <c r="E759" s="3" t="s">
        <v>1267</v>
      </c>
      <c r="F759" s="3" t="s">
        <v>2947</v>
      </c>
      <c r="G759" s="24">
        <v>1135</v>
      </c>
      <c r="H759" s="25" t="s">
        <v>1268</v>
      </c>
      <c r="I759" s="5">
        <v>1</v>
      </c>
      <c r="J759" s="5">
        <v>342.73512396694201</v>
      </c>
      <c r="K759" s="5">
        <f t="shared" si="238"/>
        <v>414.70949999999982</v>
      </c>
      <c r="L759" s="83">
        <f t="shared" si="231"/>
        <v>414.70949999999982</v>
      </c>
      <c r="M759" s="79">
        <f t="shared" si="255"/>
        <v>352.50307499999985</v>
      </c>
      <c r="N759" s="79">
        <f t="shared" si="256"/>
        <v>334.87792124999987</v>
      </c>
      <c r="O759" s="58"/>
      <c r="P759" s="92">
        <f>+N759+N760</f>
        <v>518.30267674999982</v>
      </c>
      <c r="Q759" s="7">
        <v>599.60138997520596</v>
      </c>
      <c r="R759" s="75">
        <f t="shared" si="230"/>
        <v>725.51768186999914</v>
      </c>
      <c r="S759" s="51">
        <f>+R759+R760</f>
        <v>1123.5210073799983</v>
      </c>
      <c r="T759" s="48">
        <v>1123.52</v>
      </c>
      <c r="U759" s="55">
        <f>+T759-P759</f>
        <v>605.21732325000016</v>
      </c>
      <c r="V759" s="20"/>
      <c r="W759" s="20"/>
      <c r="X759" s="20"/>
      <c r="Y759" s="20"/>
    </row>
    <row r="760" spans="1:25" customFormat="1" ht="15.75" customHeight="1" x14ac:dyDescent="0.25">
      <c r="A760" s="3" t="s">
        <v>353</v>
      </c>
      <c r="B760" s="3" t="s">
        <v>354</v>
      </c>
      <c r="C760" s="4">
        <v>44026</v>
      </c>
      <c r="D760" s="3" t="s">
        <v>1266</v>
      </c>
      <c r="E760" s="3" t="s">
        <v>1267</v>
      </c>
      <c r="F760" s="3" t="s">
        <v>2947</v>
      </c>
      <c r="G760" s="24"/>
      <c r="H760" s="25" t="s">
        <v>1268</v>
      </c>
      <c r="I760" s="5">
        <v>1</v>
      </c>
      <c r="J760" s="5">
        <v>187.72842975206601</v>
      </c>
      <c r="K760" s="5">
        <f t="shared" si="238"/>
        <v>227.15139999999985</v>
      </c>
      <c r="L760" s="83">
        <f t="shared" si="231"/>
        <v>227.15139999999985</v>
      </c>
      <c r="M760" s="79">
        <f t="shared" si="255"/>
        <v>193.07868999999988</v>
      </c>
      <c r="N760" s="79">
        <f t="shared" si="256"/>
        <v>183.42475549999989</v>
      </c>
      <c r="O760" s="58"/>
      <c r="P760" s="92"/>
      <c r="Q760" s="7">
        <v>328.92836819008198</v>
      </c>
      <c r="R760" s="75">
        <f t="shared" si="230"/>
        <v>398.00332550999917</v>
      </c>
      <c r="S760" s="51"/>
      <c r="T760" s="48"/>
      <c r="U760" s="55"/>
      <c r="V760" s="20"/>
      <c r="W760" s="20"/>
      <c r="X760" s="20"/>
      <c r="Y760" s="20"/>
    </row>
    <row r="761" spans="1:25" customFormat="1" ht="15.75" customHeight="1" x14ac:dyDescent="0.25">
      <c r="A761" s="3" t="s">
        <v>1274</v>
      </c>
      <c r="B761" s="3" t="s">
        <v>1275</v>
      </c>
      <c r="C761" s="4">
        <v>44026</v>
      </c>
      <c r="D761" s="3" t="s">
        <v>1269</v>
      </c>
      <c r="E761" s="3" t="s">
        <v>1270</v>
      </c>
      <c r="F761" s="3" t="s">
        <v>2948</v>
      </c>
      <c r="G761" s="24">
        <v>1136</v>
      </c>
      <c r="H761" s="25" t="s">
        <v>1271</v>
      </c>
      <c r="I761" s="5">
        <v>1</v>
      </c>
      <c r="J761" s="5">
        <v>372.59479338842999</v>
      </c>
      <c r="K761" s="5">
        <f t="shared" si="238"/>
        <v>450.83970000000028</v>
      </c>
      <c r="L761" s="83">
        <f t="shared" si="231"/>
        <v>450.83970000000028</v>
      </c>
      <c r="M761" s="79"/>
      <c r="N761" s="79">
        <f t="shared" si="232"/>
        <v>428.29771500000027</v>
      </c>
      <c r="O761" s="58"/>
      <c r="P761" s="92">
        <f>+N761+N762+N763</f>
        <v>1284.8931450000009</v>
      </c>
      <c r="Q761" s="7">
        <v>652.06697006528998</v>
      </c>
      <c r="R761" s="75">
        <f t="shared" si="230"/>
        <v>789.00103377900086</v>
      </c>
      <c r="S761" s="51">
        <f>+R761+R762+R763</f>
        <v>2367.0031013370026</v>
      </c>
      <c r="T761" s="48">
        <v>2367</v>
      </c>
      <c r="U761" s="55">
        <f>+T761-P761</f>
        <v>1082.1068549999991</v>
      </c>
      <c r="V761" s="20"/>
      <c r="W761" s="20"/>
      <c r="X761" s="20"/>
      <c r="Y761" s="20"/>
    </row>
    <row r="762" spans="1:25" customFormat="1" ht="15.75" customHeight="1" x14ac:dyDescent="0.25">
      <c r="A762" s="3" t="s">
        <v>1166</v>
      </c>
      <c r="B762" s="3" t="s">
        <v>1167</v>
      </c>
      <c r="C762" s="4">
        <v>44026</v>
      </c>
      <c r="D762" s="3" t="s">
        <v>1269</v>
      </c>
      <c r="E762" s="3" t="s">
        <v>1270</v>
      </c>
      <c r="F762" s="3" t="s">
        <v>2948</v>
      </c>
      <c r="G762" s="24"/>
      <c r="H762" s="25" t="s">
        <v>1271</v>
      </c>
      <c r="I762" s="5">
        <v>1</v>
      </c>
      <c r="J762" s="5">
        <v>372.59479338842999</v>
      </c>
      <c r="K762" s="5">
        <f t="shared" si="238"/>
        <v>450.83970000000028</v>
      </c>
      <c r="L762" s="83">
        <f t="shared" si="231"/>
        <v>450.83970000000028</v>
      </c>
      <c r="M762" s="79"/>
      <c r="N762" s="79">
        <f t="shared" si="232"/>
        <v>428.29771500000027</v>
      </c>
      <c r="O762" s="58"/>
      <c r="P762" s="92"/>
      <c r="Q762" s="7">
        <v>652.06697006528998</v>
      </c>
      <c r="R762" s="75">
        <f t="shared" si="230"/>
        <v>789.00103377900086</v>
      </c>
      <c r="S762" s="51"/>
      <c r="T762" s="48"/>
      <c r="U762" s="55"/>
      <c r="V762" s="20"/>
      <c r="W762" s="20"/>
      <c r="X762" s="20"/>
      <c r="Y762" s="20"/>
    </row>
    <row r="763" spans="1:25" customFormat="1" ht="15.75" customHeight="1" x14ac:dyDescent="0.25">
      <c r="A763" s="3" t="s">
        <v>1272</v>
      </c>
      <c r="B763" s="3" t="s">
        <v>1273</v>
      </c>
      <c r="C763" s="4">
        <v>44026</v>
      </c>
      <c r="D763" s="3" t="s">
        <v>1269</v>
      </c>
      <c r="E763" s="3" t="s">
        <v>1270</v>
      </c>
      <c r="F763" s="3" t="s">
        <v>2948</v>
      </c>
      <c r="G763" s="24"/>
      <c r="H763" s="25" t="s">
        <v>1271</v>
      </c>
      <c r="I763" s="5">
        <v>1</v>
      </c>
      <c r="J763" s="5">
        <v>372.59479338842999</v>
      </c>
      <c r="K763" s="5">
        <f t="shared" si="238"/>
        <v>450.83970000000028</v>
      </c>
      <c r="L763" s="83">
        <f t="shared" si="231"/>
        <v>450.83970000000028</v>
      </c>
      <c r="M763" s="79"/>
      <c r="N763" s="79">
        <f t="shared" si="232"/>
        <v>428.29771500000027</v>
      </c>
      <c r="O763" s="58"/>
      <c r="P763" s="92"/>
      <c r="Q763" s="7">
        <v>652.06697006528998</v>
      </c>
      <c r="R763" s="75">
        <f t="shared" si="230"/>
        <v>789.00103377900086</v>
      </c>
      <c r="S763" s="51"/>
      <c r="T763" s="48"/>
      <c r="U763" s="55"/>
      <c r="V763" s="20"/>
      <c r="W763" s="20"/>
      <c r="X763" s="20"/>
      <c r="Y763" s="20"/>
    </row>
    <row r="764" spans="1:25" customFormat="1" ht="15.75" customHeight="1" x14ac:dyDescent="0.25">
      <c r="A764" s="3" t="s">
        <v>316</v>
      </c>
      <c r="B764" s="3" t="s">
        <v>317</v>
      </c>
      <c r="C764" s="4">
        <v>44026</v>
      </c>
      <c r="D764" s="3" t="s">
        <v>1278</v>
      </c>
      <c r="E764" s="3" t="s">
        <v>1279</v>
      </c>
      <c r="F764" s="3" t="s">
        <v>2949</v>
      </c>
      <c r="G764" s="24">
        <v>1139</v>
      </c>
      <c r="H764" s="25" t="s">
        <v>1280</v>
      </c>
      <c r="I764" s="5">
        <v>1</v>
      </c>
      <c r="J764" s="5">
        <v>236.56</v>
      </c>
      <c r="K764" s="5">
        <f t="shared" si="238"/>
        <v>286.23759999999999</v>
      </c>
      <c r="L764" s="83">
        <f t="shared" si="231"/>
        <v>286.23759999999999</v>
      </c>
      <c r="M764" s="79"/>
      <c r="N764" s="79">
        <f t="shared" si="232"/>
        <v>271.92571999999996</v>
      </c>
      <c r="O764" s="58"/>
      <c r="P764" s="92">
        <f>+N764+N765+N766</f>
        <v>980.10587999999984</v>
      </c>
      <c r="Q764" s="7">
        <v>412.39881600991703</v>
      </c>
      <c r="R764" s="75">
        <f t="shared" si="230"/>
        <v>499.00256737199959</v>
      </c>
      <c r="S764" s="51">
        <f>+R764+R765+R766</f>
        <v>1950.541950353999</v>
      </c>
      <c r="T764" s="48">
        <v>1950.54</v>
      </c>
      <c r="U764" s="55">
        <f>+T764-P764</f>
        <v>970.43412000000012</v>
      </c>
      <c r="V764" s="20"/>
      <c r="W764" s="20"/>
      <c r="X764" s="20"/>
      <c r="Y764" s="20"/>
    </row>
    <row r="765" spans="1:25" customFormat="1" ht="15.75" customHeight="1" x14ac:dyDescent="0.25">
      <c r="A765" s="3" t="s">
        <v>1276</v>
      </c>
      <c r="B765" s="3" t="s">
        <v>1277</v>
      </c>
      <c r="C765" s="4">
        <v>44026</v>
      </c>
      <c r="D765" s="3" t="s">
        <v>1278</v>
      </c>
      <c r="E765" s="3" t="s">
        <v>1279</v>
      </c>
      <c r="F765" s="3" t="s">
        <v>2949</v>
      </c>
      <c r="G765" s="24"/>
      <c r="H765" s="25" t="s">
        <v>1280</v>
      </c>
      <c r="I765" s="5">
        <v>1</v>
      </c>
      <c r="J765" s="5">
        <v>329.81</v>
      </c>
      <c r="K765" s="5">
        <f t="shared" si="238"/>
        <v>399.07009999999997</v>
      </c>
      <c r="L765" s="83">
        <f t="shared" si="231"/>
        <v>399.07009999999997</v>
      </c>
      <c r="M765" s="79"/>
      <c r="N765" s="79">
        <f t="shared" si="232"/>
        <v>379.11659499999996</v>
      </c>
      <c r="O765" s="58"/>
      <c r="P765" s="92"/>
      <c r="Q765" s="7">
        <v>698.75079087272695</v>
      </c>
      <c r="R765" s="75">
        <f t="shared" si="230"/>
        <v>845.4884569559996</v>
      </c>
      <c r="S765" s="51"/>
      <c r="T765" s="48"/>
      <c r="U765" s="55"/>
      <c r="V765" s="20"/>
      <c r="W765" s="20"/>
      <c r="X765" s="20"/>
      <c r="Y765" s="20"/>
    </row>
    <row r="766" spans="1:25" customFormat="1" ht="15.75" customHeight="1" x14ac:dyDescent="0.25">
      <c r="A766" s="3" t="s">
        <v>588</v>
      </c>
      <c r="B766" s="3" t="s">
        <v>589</v>
      </c>
      <c r="C766" s="4">
        <v>44026</v>
      </c>
      <c r="D766" s="3" t="s">
        <v>1278</v>
      </c>
      <c r="E766" s="3" t="s">
        <v>1279</v>
      </c>
      <c r="F766" s="3" t="s">
        <v>2949</v>
      </c>
      <c r="G766" s="24"/>
      <c r="H766" s="25" t="s">
        <v>1280</v>
      </c>
      <c r="I766" s="5">
        <v>1</v>
      </c>
      <c r="J766" s="5">
        <v>286.266694214876</v>
      </c>
      <c r="K766" s="5">
        <f t="shared" si="238"/>
        <v>346.38269999999994</v>
      </c>
      <c r="L766" s="83">
        <f t="shared" si="231"/>
        <v>346.38269999999994</v>
      </c>
      <c r="M766" s="79"/>
      <c r="N766" s="79">
        <f t="shared" si="232"/>
        <v>329.06356499999993</v>
      </c>
      <c r="O766" s="58"/>
      <c r="P766" s="92"/>
      <c r="Q766" s="7">
        <v>500.868533905785</v>
      </c>
      <c r="R766" s="75">
        <f t="shared" si="230"/>
        <v>606.05092602599984</v>
      </c>
      <c r="S766" s="51"/>
      <c r="T766" s="48"/>
      <c r="U766" s="55"/>
      <c r="V766" s="20"/>
      <c r="W766" s="20"/>
      <c r="X766" s="20"/>
      <c r="Y766" s="20"/>
    </row>
    <row r="767" spans="1:25" customFormat="1" ht="15.75" customHeight="1" x14ac:dyDescent="0.25">
      <c r="A767" s="3" t="s">
        <v>149</v>
      </c>
      <c r="B767" s="3" t="s">
        <v>150</v>
      </c>
      <c r="C767" s="4">
        <v>44026</v>
      </c>
      <c r="D767" s="3" t="s">
        <v>1281</v>
      </c>
      <c r="E767" s="3" t="s">
        <v>1282</v>
      </c>
      <c r="F767" s="3" t="s">
        <v>2936</v>
      </c>
      <c r="G767" s="24">
        <v>1140</v>
      </c>
      <c r="H767" s="25" t="s">
        <v>1283</v>
      </c>
      <c r="I767" s="5">
        <v>2</v>
      </c>
      <c r="J767" s="5">
        <v>176.04179999999999</v>
      </c>
      <c r="K767" s="5">
        <f t="shared" si="238"/>
        <v>213.01057799999998</v>
      </c>
      <c r="L767" s="83">
        <f t="shared" si="231"/>
        <v>426.02115599999996</v>
      </c>
      <c r="M767" s="79">
        <f t="shared" ref="M767" si="257">+L767*0.85</f>
        <v>362.11798259999995</v>
      </c>
      <c r="N767" s="79">
        <f>+M767*0.95</f>
        <v>344.01208346999994</v>
      </c>
      <c r="O767" s="58"/>
      <c r="P767" s="92">
        <f>+N767+N768+N769</f>
        <v>1030.5375610474998</v>
      </c>
      <c r="Q767" s="7">
        <v>552.20087656800001</v>
      </c>
      <c r="R767" s="75">
        <f t="shared" si="230"/>
        <v>668.16306064727996</v>
      </c>
      <c r="S767" s="51">
        <f>+R767+R768+R769</f>
        <v>1899.0059719945598</v>
      </c>
      <c r="T767" s="48">
        <v>1899</v>
      </c>
      <c r="U767" s="55">
        <f>+T767-P767</f>
        <v>868.46243895250018</v>
      </c>
      <c r="V767" s="20"/>
      <c r="W767" s="20"/>
      <c r="X767" s="20"/>
      <c r="Y767" s="20"/>
    </row>
    <row r="768" spans="1:25" customFormat="1" ht="15.75" customHeight="1" x14ac:dyDescent="0.25">
      <c r="A768" s="3" t="s">
        <v>298</v>
      </c>
      <c r="B768" s="3" t="s">
        <v>299</v>
      </c>
      <c r="C768" s="4">
        <v>44026</v>
      </c>
      <c r="D768" s="3" t="s">
        <v>1281</v>
      </c>
      <c r="E768" s="3" t="s">
        <v>1282</v>
      </c>
      <c r="F768" s="3" t="s">
        <v>2936</v>
      </c>
      <c r="G768" s="24"/>
      <c r="H768" s="25" t="s">
        <v>1283</v>
      </c>
      <c r="I768" s="5">
        <v>1</v>
      </c>
      <c r="J768" s="5">
        <v>306.28190000000001</v>
      </c>
      <c r="K768" s="5">
        <f t="shared" si="238"/>
        <v>370.60109899999998</v>
      </c>
      <c r="L768" s="83">
        <f t="shared" si="231"/>
        <v>370.60109899999998</v>
      </c>
      <c r="M768" s="79"/>
      <c r="N768" s="79">
        <f t="shared" si="232"/>
        <v>352.07104404999995</v>
      </c>
      <c r="O768" s="58"/>
      <c r="P768" s="92"/>
      <c r="Q768" s="7">
        <v>480.36640632199999</v>
      </c>
      <c r="R768" s="75">
        <f t="shared" si="230"/>
        <v>581.24335164961997</v>
      </c>
      <c r="S768" s="51"/>
      <c r="T768" s="48"/>
      <c r="U768" s="55"/>
      <c r="V768" s="20"/>
      <c r="W768" s="20"/>
      <c r="X768" s="20"/>
      <c r="Y768" s="20"/>
    </row>
    <row r="769" spans="1:25" customFormat="1" ht="15.75" customHeight="1" x14ac:dyDescent="0.25">
      <c r="A769" s="3" t="s">
        <v>27</v>
      </c>
      <c r="B769" s="3" t="s">
        <v>28</v>
      </c>
      <c r="C769" s="4">
        <v>44026</v>
      </c>
      <c r="D769" s="3" t="s">
        <v>1281</v>
      </c>
      <c r="E769" s="3" t="s">
        <v>1282</v>
      </c>
      <c r="F769" s="3" t="s">
        <v>2936</v>
      </c>
      <c r="G769" s="24"/>
      <c r="H769" s="25" t="s">
        <v>1283</v>
      </c>
      <c r="I769" s="5">
        <v>1</v>
      </c>
      <c r="J769" s="5">
        <v>342.30169999999998</v>
      </c>
      <c r="K769" s="5">
        <f t="shared" si="238"/>
        <v>414.18505699999997</v>
      </c>
      <c r="L769" s="83">
        <f t="shared" si="231"/>
        <v>414.18505699999997</v>
      </c>
      <c r="M769" s="79">
        <f t="shared" ref="M769:M770" si="258">+L769*0.85</f>
        <v>352.05729844999996</v>
      </c>
      <c r="N769" s="79">
        <f t="shared" ref="N769:N770" si="259">+M769*0.95</f>
        <v>334.45443352749993</v>
      </c>
      <c r="O769" s="58"/>
      <c r="P769" s="92"/>
      <c r="Q769" s="7">
        <v>536.85914024600004</v>
      </c>
      <c r="R769" s="75">
        <f t="shared" si="230"/>
        <v>649.59955969766008</v>
      </c>
      <c r="S769" s="51"/>
      <c r="T769" s="48"/>
      <c r="U769" s="55"/>
      <c r="V769" s="20"/>
      <c r="W769" s="20"/>
      <c r="X769" s="20"/>
      <c r="Y769" s="20"/>
    </row>
    <row r="770" spans="1:25" customFormat="1" ht="15.75" customHeight="1" x14ac:dyDescent="0.25">
      <c r="A770" s="3" t="s">
        <v>789</v>
      </c>
      <c r="B770" s="3" t="s">
        <v>790</v>
      </c>
      <c r="C770" s="4">
        <v>44026</v>
      </c>
      <c r="D770" s="3" t="s">
        <v>1284</v>
      </c>
      <c r="E770" s="3" t="s">
        <v>1285</v>
      </c>
      <c r="F770" s="3" t="s">
        <v>2950</v>
      </c>
      <c r="G770" s="24">
        <v>1141</v>
      </c>
      <c r="H770" s="25" t="s">
        <v>1286</v>
      </c>
      <c r="I770" s="5">
        <v>1</v>
      </c>
      <c r="J770" s="5">
        <v>659.09768595041305</v>
      </c>
      <c r="K770" s="5">
        <f t="shared" si="238"/>
        <v>797.50819999999976</v>
      </c>
      <c r="L770" s="83">
        <f t="shared" si="231"/>
        <v>797.50819999999976</v>
      </c>
      <c r="M770" s="79">
        <f t="shared" si="258"/>
        <v>677.8819699999998</v>
      </c>
      <c r="N770" s="79">
        <f t="shared" si="259"/>
        <v>643.98787149999976</v>
      </c>
      <c r="O770" s="58"/>
      <c r="P770" s="92">
        <f>+N770</f>
        <v>643.98787149999976</v>
      </c>
      <c r="Q770" s="7">
        <v>1153.1968572000001</v>
      </c>
      <c r="R770" s="75">
        <f t="shared" ref="R770:R833" si="260">+Q770*1.21</f>
        <v>1395.368197212</v>
      </c>
      <c r="S770" s="52">
        <f>+R770</f>
        <v>1395.368197212</v>
      </c>
      <c r="T770" s="49">
        <v>2130.37</v>
      </c>
      <c r="U770" s="55">
        <f>+T770-P770</f>
        <v>1486.3821285000001</v>
      </c>
      <c r="V770" s="20"/>
      <c r="W770" s="20"/>
      <c r="X770" s="20"/>
      <c r="Y770" s="20"/>
    </row>
    <row r="771" spans="1:25" customFormat="1" ht="15.75" customHeight="1" x14ac:dyDescent="0.25">
      <c r="A771" s="3" t="s">
        <v>25</v>
      </c>
      <c r="B771" s="3" t="s">
        <v>26</v>
      </c>
      <c r="C771" s="4">
        <v>44026</v>
      </c>
      <c r="D771" s="3" t="s">
        <v>1287</v>
      </c>
      <c r="E771" s="3" t="s">
        <v>1288</v>
      </c>
      <c r="F771" s="3" t="s">
        <v>2951</v>
      </c>
      <c r="G771" s="24">
        <v>1142</v>
      </c>
      <c r="H771" s="25" t="s">
        <v>1289</v>
      </c>
      <c r="I771" s="5">
        <v>1</v>
      </c>
      <c r="J771" s="5">
        <v>429.59330578512402</v>
      </c>
      <c r="K771" s="5">
        <f t="shared" si="238"/>
        <v>519.80790000000002</v>
      </c>
      <c r="L771" s="83">
        <f t="shared" si="231"/>
        <v>519.80790000000002</v>
      </c>
      <c r="M771" s="79"/>
      <c r="N771" s="79">
        <f t="shared" si="232"/>
        <v>493.81750499999998</v>
      </c>
      <c r="O771" s="58"/>
      <c r="P771" s="92">
        <f>+N771+N772+N773+N775+N774</f>
        <v>1793.1206109999991</v>
      </c>
      <c r="Q771" s="7">
        <v>751.65940713223199</v>
      </c>
      <c r="R771" s="75">
        <f t="shared" si="260"/>
        <v>909.50788263000072</v>
      </c>
      <c r="S771" s="51">
        <f>+R771+R772+R773+R775+R774</f>
        <v>3390.7981359319992</v>
      </c>
      <c r="T771" s="48">
        <v>3390.8</v>
      </c>
      <c r="U771" s="55">
        <f>+T771-P771</f>
        <v>1597.679389000001</v>
      </c>
      <c r="V771" s="20"/>
      <c r="W771" s="20"/>
      <c r="X771" s="20"/>
      <c r="Y771" s="20"/>
    </row>
    <row r="772" spans="1:25" customFormat="1" ht="15.75" customHeight="1" x14ac:dyDescent="0.25">
      <c r="A772" s="3" t="s">
        <v>298</v>
      </c>
      <c r="B772" s="3" t="s">
        <v>299</v>
      </c>
      <c r="C772" s="4">
        <v>44026</v>
      </c>
      <c r="D772" s="3" t="s">
        <v>1287</v>
      </c>
      <c r="E772" s="3" t="s">
        <v>1288</v>
      </c>
      <c r="F772" s="3" t="s">
        <v>2951</v>
      </c>
      <c r="G772" s="24"/>
      <c r="H772" s="25" t="s">
        <v>1289</v>
      </c>
      <c r="I772" s="5">
        <v>1</v>
      </c>
      <c r="J772" s="5">
        <v>306.28190082644602</v>
      </c>
      <c r="K772" s="5">
        <f t="shared" si="238"/>
        <v>370.60109999999969</v>
      </c>
      <c r="L772" s="83">
        <f t="shared" si="231"/>
        <v>370.60109999999969</v>
      </c>
      <c r="M772" s="79"/>
      <c r="N772" s="79">
        <f t="shared" si="232"/>
        <v>352.07104499999969</v>
      </c>
      <c r="O772" s="58"/>
      <c r="P772" s="92"/>
      <c r="Q772" s="7">
        <v>480.36640761818097</v>
      </c>
      <c r="R772" s="75">
        <f t="shared" si="260"/>
        <v>581.24335321799902</v>
      </c>
      <c r="S772" s="51"/>
      <c r="T772" s="48"/>
      <c r="U772" s="55"/>
      <c r="V772" s="20"/>
      <c r="W772" s="20"/>
      <c r="X772" s="20"/>
      <c r="Y772" s="20"/>
    </row>
    <row r="773" spans="1:25" customFormat="1" ht="15.75" customHeight="1" x14ac:dyDescent="0.25">
      <c r="A773" s="3" t="s">
        <v>27</v>
      </c>
      <c r="B773" s="3" t="s">
        <v>28</v>
      </c>
      <c r="C773" s="4">
        <v>44026</v>
      </c>
      <c r="D773" s="3" t="s">
        <v>1287</v>
      </c>
      <c r="E773" s="3" t="s">
        <v>1288</v>
      </c>
      <c r="F773" s="3" t="s">
        <v>2951</v>
      </c>
      <c r="G773" s="24"/>
      <c r="H773" s="25" t="s">
        <v>1289</v>
      </c>
      <c r="I773" s="5">
        <v>1</v>
      </c>
      <c r="J773" s="5">
        <v>342.30173553718998</v>
      </c>
      <c r="K773" s="5">
        <f t="shared" si="238"/>
        <v>414.18509999999986</v>
      </c>
      <c r="L773" s="83">
        <f t="shared" ref="L773:L838" si="261">+K773*I773</f>
        <v>414.18509999999986</v>
      </c>
      <c r="M773" s="79">
        <f t="shared" ref="M773:M775" si="262">+L773*0.85</f>
        <v>352.05733499999985</v>
      </c>
      <c r="N773" s="79">
        <f t="shared" ref="N773:N775" si="263">+M773*0.95</f>
        <v>334.45446824999982</v>
      </c>
      <c r="O773" s="58"/>
      <c r="P773" s="92"/>
      <c r="Q773" s="7">
        <v>536.85919598181795</v>
      </c>
      <c r="R773" s="75">
        <f t="shared" si="260"/>
        <v>649.59962713799973</v>
      </c>
      <c r="S773" s="51"/>
      <c r="T773" s="48"/>
      <c r="U773" s="55"/>
      <c r="V773" s="20"/>
      <c r="W773" s="20"/>
      <c r="X773" s="20"/>
      <c r="Y773" s="20"/>
    </row>
    <row r="774" spans="1:25" customFormat="1" ht="15.75" customHeight="1" x14ac:dyDescent="0.25">
      <c r="A774" s="3" t="s">
        <v>149</v>
      </c>
      <c r="B774" s="3" t="s">
        <v>150</v>
      </c>
      <c r="C774" s="4">
        <v>44026</v>
      </c>
      <c r="D774" s="3" t="s">
        <v>1287</v>
      </c>
      <c r="E774" s="3" t="s">
        <v>1288</v>
      </c>
      <c r="F774" s="3" t="s">
        <v>2951</v>
      </c>
      <c r="G774" s="24"/>
      <c r="H774" s="25" t="s">
        <v>1289</v>
      </c>
      <c r="I774" s="5">
        <v>2</v>
      </c>
      <c r="J774" s="5">
        <v>176.041818181818</v>
      </c>
      <c r="K774" s="5">
        <f t="shared" si="238"/>
        <v>213.01059999999978</v>
      </c>
      <c r="L774" s="83">
        <f t="shared" si="261"/>
        <v>426.02119999999957</v>
      </c>
      <c r="M774" s="79">
        <f t="shared" si="262"/>
        <v>362.1180199999996</v>
      </c>
      <c r="N774" s="79">
        <f t="shared" si="263"/>
        <v>344.01211899999959</v>
      </c>
      <c r="O774" s="58"/>
      <c r="P774" s="92"/>
      <c r="Q774" s="7">
        <v>552.20093359999896</v>
      </c>
      <c r="R774" s="75">
        <f t="shared" si="260"/>
        <v>668.16312965599877</v>
      </c>
      <c r="S774" s="51"/>
      <c r="T774" s="48"/>
      <c r="U774" s="55"/>
      <c r="V774" s="20"/>
      <c r="W774" s="20"/>
      <c r="X774" s="20"/>
      <c r="Y774" s="20"/>
    </row>
    <row r="775" spans="1:25" customFormat="1" ht="15.75" customHeight="1" x14ac:dyDescent="0.25">
      <c r="A775" s="3" t="s">
        <v>259</v>
      </c>
      <c r="B775" s="3" t="s">
        <v>260</v>
      </c>
      <c r="C775" s="4">
        <v>44026</v>
      </c>
      <c r="D775" s="3" t="s">
        <v>1287</v>
      </c>
      <c r="E775" s="3" t="s">
        <v>1288</v>
      </c>
      <c r="F775" s="3" t="s">
        <v>2951</v>
      </c>
      <c r="G775" s="24"/>
      <c r="H775" s="25" t="s">
        <v>1289</v>
      </c>
      <c r="I775" s="5">
        <v>1</v>
      </c>
      <c r="J775" s="5">
        <v>275.07148760330602</v>
      </c>
      <c r="K775" s="5">
        <f t="shared" si="238"/>
        <v>332.83650000000029</v>
      </c>
      <c r="L775" s="83">
        <f t="shared" si="261"/>
        <v>332.83650000000029</v>
      </c>
      <c r="M775" s="79">
        <f t="shared" si="262"/>
        <v>282.91102500000022</v>
      </c>
      <c r="N775" s="79">
        <f t="shared" si="263"/>
        <v>268.76547375000018</v>
      </c>
      <c r="O775" s="58"/>
      <c r="P775" s="92"/>
      <c r="Q775" s="7">
        <v>481.22656470248</v>
      </c>
      <c r="R775" s="75">
        <f t="shared" si="260"/>
        <v>582.28414329000077</v>
      </c>
      <c r="S775" s="51"/>
      <c r="T775" s="48"/>
      <c r="U775" s="55"/>
      <c r="V775" s="20"/>
      <c r="W775" s="20"/>
      <c r="X775" s="20"/>
      <c r="Y775" s="20"/>
    </row>
    <row r="776" spans="1:25" customFormat="1" ht="15.75" customHeight="1" x14ac:dyDescent="0.25">
      <c r="A776" s="3" t="s">
        <v>1299</v>
      </c>
      <c r="B776" s="3" t="s">
        <v>1300</v>
      </c>
      <c r="C776" s="4">
        <v>44026</v>
      </c>
      <c r="D776" s="3" t="s">
        <v>1292</v>
      </c>
      <c r="E776" s="3" t="s">
        <v>1293</v>
      </c>
      <c r="F776" s="3" t="s">
        <v>2953</v>
      </c>
      <c r="G776" s="24">
        <v>1146</v>
      </c>
      <c r="H776" s="25" t="s">
        <v>1294</v>
      </c>
      <c r="I776" s="5">
        <v>1</v>
      </c>
      <c r="J776" s="5">
        <v>853.29380165289297</v>
      </c>
      <c r="K776" s="5">
        <f t="shared" si="238"/>
        <v>1032.4855000000005</v>
      </c>
      <c r="L776" s="83">
        <f t="shared" si="261"/>
        <v>1032.4855000000005</v>
      </c>
      <c r="M776" s="79"/>
      <c r="N776" s="79">
        <f t="shared" ref="N776:N837" si="264">+L776*0.95</f>
        <v>980.86122500000033</v>
      </c>
      <c r="O776" s="58"/>
      <c r="P776" s="92">
        <f>+N776+N777+N778+N779+N780+N781</f>
        <v>2008.7337795000005</v>
      </c>
      <c r="Q776" s="7">
        <v>1492.81190717769</v>
      </c>
      <c r="R776" s="75">
        <f t="shared" si="260"/>
        <v>1806.3024076850049</v>
      </c>
      <c r="S776" s="51">
        <f>+R776+R777+R778+R779+R780+R781</f>
        <v>4034.8804157840059</v>
      </c>
      <c r="T776" s="48">
        <v>4034.88</v>
      </c>
      <c r="U776" s="55">
        <f>+T776-P776</f>
        <v>2026.1462204999996</v>
      </c>
      <c r="V776" s="20"/>
      <c r="W776" s="20"/>
      <c r="X776" s="20"/>
      <c r="Y776" s="20"/>
    </row>
    <row r="777" spans="1:25" customFormat="1" ht="15.75" customHeight="1" x14ac:dyDescent="0.25">
      <c r="A777" s="3" t="s">
        <v>1290</v>
      </c>
      <c r="B777" s="3" t="s">
        <v>1291</v>
      </c>
      <c r="C777" s="4">
        <v>44026</v>
      </c>
      <c r="D777" s="3" t="s">
        <v>1292</v>
      </c>
      <c r="E777" s="3" t="s">
        <v>1293</v>
      </c>
      <c r="F777" s="3" t="s">
        <v>2953</v>
      </c>
      <c r="G777" s="24"/>
      <c r="H777" s="25" t="s">
        <v>1294</v>
      </c>
      <c r="I777" s="5">
        <v>1</v>
      </c>
      <c r="J777" s="5">
        <v>120.49652892562</v>
      </c>
      <c r="K777" s="5">
        <f t="shared" si="238"/>
        <v>145.80080000000018</v>
      </c>
      <c r="L777" s="83">
        <f t="shared" si="261"/>
        <v>145.80080000000018</v>
      </c>
      <c r="M777" s="79">
        <f t="shared" ref="M777:M780" si="265">+L777*0.85</f>
        <v>123.93068000000015</v>
      </c>
      <c r="N777" s="79">
        <f t="shared" ref="N777:N780" si="266">+M777*0.95</f>
        <v>117.73414600000014</v>
      </c>
      <c r="O777" s="58"/>
      <c r="P777" s="92"/>
      <c r="Q777" s="7">
        <v>210.80265252892599</v>
      </c>
      <c r="R777" s="75">
        <f t="shared" si="260"/>
        <v>255.07120956000043</v>
      </c>
      <c r="S777" s="51"/>
      <c r="T777" s="48"/>
      <c r="U777" s="55"/>
      <c r="V777" s="20"/>
      <c r="W777" s="20"/>
      <c r="X777" s="20"/>
      <c r="Y777" s="20"/>
    </row>
    <row r="778" spans="1:25" customFormat="1" ht="15.75" customHeight="1" x14ac:dyDescent="0.25">
      <c r="A778" s="3" t="s">
        <v>1123</v>
      </c>
      <c r="B778" s="3" t="s">
        <v>1124</v>
      </c>
      <c r="C778" s="4">
        <v>44026</v>
      </c>
      <c r="D778" s="3" t="s">
        <v>1292</v>
      </c>
      <c r="E778" s="3" t="s">
        <v>1293</v>
      </c>
      <c r="F778" s="3" t="s">
        <v>2953</v>
      </c>
      <c r="G778" s="24"/>
      <c r="H778" s="25" t="s">
        <v>1294</v>
      </c>
      <c r="I778" s="5">
        <v>1</v>
      </c>
      <c r="J778" s="5">
        <v>251.45628099173601</v>
      </c>
      <c r="K778" s="5">
        <f t="shared" si="238"/>
        <v>304.26210000000054</v>
      </c>
      <c r="L778" s="83">
        <f t="shared" si="261"/>
        <v>304.26210000000054</v>
      </c>
      <c r="M778" s="79">
        <f t="shared" si="265"/>
        <v>258.62278500000048</v>
      </c>
      <c r="N778" s="79">
        <f t="shared" si="266"/>
        <v>245.69164575000045</v>
      </c>
      <c r="O778" s="58"/>
      <c r="P778" s="92"/>
      <c r="Q778" s="7">
        <v>439.92024903223199</v>
      </c>
      <c r="R778" s="75">
        <f t="shared" si="260"/>
        <v>532.30350132900071</v>
      </c>
      <c r="S778" s="51"/>
      <c r="T778" s="48"/>
      <c r="U778" s="55"/>
      <c r="V778" s="20"/>
      <c r="W778" s="20"/>
      <c r="X778" s="20"/>
      <c r="Y778" s="20"/>
    </row>
    <row r="779" spans="1:25" customFormat="1" ht="15.75" customHeight="1" x14ac:dyDescent="0.25">
      <c r="A779" s="3" t="s">
        <v>420</v>
      </c>
      <c r="B779" s="3" t="s">
        <v>421</v>
      </c>
      <c r="C779" s="4">
        <v>44026</v>
      </c>
      <c r="D779" s="3" t="s">
        <v>1292</v>
      </c>
      <c r="E779" s="3" t="s">
        <v>1293</v>
      </c>
      <c r="F779" s="3" t="s">
        <v>2953</v>
      </c>
      <c r="G779" s="24"/>
      <c r="H779" s="25" t="s">
        <v>1294</v>
      </c>
      <c r="I779" s="5">
        <v>1</v>
      </c>
      <c r="J779" s="5">
        <v>294.801900826446</v>
      </c>
      <c r="K779" s="5">
        <f t="shared" si="238"/>
        <v>356.71029999999968</v>
      </c>
      <c r="L779" s="83">
        <f t="shared" si="261"/>
        <v>356.71029999999968</v>
      </c>
      <c r="M779" s="79">
        <f t="shared" si="265"/>
        <v>303.20375499999972</v>
      </c>
      <c r="N779" s="79">
        <f t="shared" si="266"/>
        <v>288.04356724999974</v>
      </c>
      <c r="O779" s="58"/>
      <c r="P779" s="92"/>
      <c r="Q779" s="7">
        <v>515.74413341983404</v>
      </c>
      <c r="R779" s="75">
        <f t="shared" si="260"/>
        <v>624.0504014379992</v>
      </c>
      <c r="S779" s="51"/>
      <c r="T779" s="48"/>
      <c r="U779" s="55"/>
      <c r="V779" s="20"/>
      <c r="W779" s="20"/>
      <c r="X779" s="20"/>
      <c r="Y779" s="20"/>
    </row>
    <row r="780" spans="1:25" customFormat="1" ht="15.75" customHeight="1" x14ac:dyDescent="0.25">
      <c r="A780" s="3" t="s">
        <v>1295</v>
      </c>
      <c r="B780" s="3" t="s">
        <v>1296</v>
      </c>
      <c r="C780" s="4">
        <v>44026</v>
      </c>
      <c r="D780" s="3" t="s">
        <v>1292</v>
      </c>
      <c r="E780" s="3" t="s">
        <v>1293</v>
      </c>
      <c r="F780" s="3" t="s">
        <v>2953</v>
      </c>
      <c r="G780" s="24"/>
      <c r="H780" s="25" t="s">
        <v>1294</v>
      </c>
      <c r="I780" s="5">
        <v>1</v>
      </c>
      <c r="J780" s="5">
        <v>233.25900826446301</v>
      </c>
      <c r="K780" s="5">
        <f t="shared" si="238"/>
        <v>282.24340000000024</v>
      </c>
      <c r="L780" s="83">
        <f t="shared" si="261"/>
        <v>282.24340000000024</v>
      </c>
      <c r="M780" s="79">
        <f t="shared" si="265"/>
        <v>239.9068900000002</v>
      </c>
      <c r="N780" s="79">
        <f t="shared" si="266"/>
        <v>227.91154550000019</v>
      </c>
      <c r="O780" s="58"/>
      <c r="P780" s="92"/>
      <c r="Q780" s="7">
        <v>448.890633274381</v>
      </c>
      <c r="R780" s="75">
        <f t="shared" si="260"/>
        <v>543.15766626200104</v>
      </c>
      <c r="S780" s="51"/>
      <c r="T780" s="48"/>
      <c r="U780" s="55"/>
      <c r="V780" s="20"/>
      <c r="W780" s="20"/>
      <c r="X780" s="20"/>
      <c r="Y780" s="20"/>
    </row>
    <row r="781" spans="1:25" customFormat="1" ht="15.75" customHeight="1" x14ac:dyDescent="0.25">
      <c r="A781" s="3" t="s">
        <v>1297</v>
      </c>
      <c r="B781" s="3" t="s">
        <v>1298</v>
      </c>
      <c r="C781" s="4">
        <v>44026</v>
      </c>
      <c r="D781" s="3" t="s">
        <v>1292</v>
      </c>
      <c r="E781" s="3" t="s">
        <v>1293</v>
      </c>
      <c r="F781" s="3" t="s">
        <v>2953</v>
      </c>
      <c r="G781" s="24"/>
      <c r="H781" s="25" t="s">
        <v>1294</v>
      </c>
      <c r="I781" s="5">
        <v>1</v>
      </c>
      <c r="J781" s="5">
        <v>129.179338842975</v>
      </c>
      <c r="K781" s="5">
        <f t="shared" si="238"/>
        <v>156.30699999999973</v>
      </c>
      <c r="L781" s="83">
        <f t="shared" si="261"/>
        <v>156.30699999999973</v>
      </c>
      <c r="M781" s="79"/>
      <c r="N781" s="79">
        <f t="shared" si="264"/>
        <v>148.49164999999974</v>
      </c>
      <c r="O781" s="58"/>
      <c r="P781" s="92"/>
      <c r="Q781" s="7">
        <v>226.44233843801601</v>
      </c>
      <c r="R781" s="75">
        <f t="shared" si="260"/>
        <v>273.99522950999938</v>
      </c>
      <c r="S781" s="51"/>
      <c r="T781" s="48"/>
      <c r="U781" s="55"/>
      <c r="V781" s="20"/>
      <c r="W781" s="20"/>
      <c r="X781" s="20"/>
      <c r="Y781" s="20"/>
    </row>
    <row r="782" spans="1:25" customFormat="1" ht="15.75" customHeight="1" x14ac:dyDescent="0.25">
      <c r="A782" s="3" t="s">
        <v>36</v>
      </c>
      <c r="B782" s="3" t="s">
        <v>37</v>
      </c>
      <c r="C782" s="4">
        <v>44026</v>
      </c>
      <c r="D782" s="3" t="s">
        <v>1301</v>
      </c>
      <c r="E782" s="3" t="s">
        <v>1302</v>
      </c>
      <c r="F782" s="3" t="s">
        <v>2954</v>
      </c>
      <c r="G782" s="24">
        <v>1147</v>
      </c>
      <c r="H782" s="25" t="s">
        <v>1303</v>
      </c>
      <c r="I782" s="5">
        <v>1</v>
      </c>
      <c r="J782" s="5">
        <v>184.70140495867801</v>
      </c>
      <c r="K782" s="5">
        <f t="shared" si="238"/>
        <v>223.48870000000039</v>
      </c>
      <c r="L782" s="83">
        <f t="shared" si="261"/>
        <v>223.48870000000039</v>
      </c>
      <c r="M782" s="79">
        <f t="shared" ref="M782" si="267">+L782*0.85</f>
        <v>189.96539500000034</v>
      </c>
      <c r="N782" s="79">
        <f>+M782*0.95</f>
        <v>180.46712525000032</v>
      </c>
      <c r="O782" s="58"/>
      <c r="P782" s="92">
        <f>+N782+N783+N784</f>
        <v>593.64008025000089</v>
      </c>
      <c r="Q782" s="7">
        <v>309.21785711157099</v>
      </c>
      <c r="R782" s="75">
        <f t="shared" si="260"/>
        <v>374.1536071050009</v>
      </c>
      <c r="S782" s="51">
        <f>+R782+R783+R784</f>
        <v>1111.4973153580008</v>
      </c>
      <c r="T782" s="48">
        <v>1111.5</v>
      </c>
      <c r="U782" s="55">
        <f>+T782-P782</f>
        <v>517.85991974999911</v>
      </c>
      <c r="V782" s="20"/>
      <c r="W782" s="20"/>
      <c r="X782" s="20"/>
      <c r="Y782" s="20"/>
    </row>
    <row r="783" spans="1:25" customFormat="1" ht="15.75" customHeight="1" x14ac:dyDescent="0.25">
      <c r="A783" s="3" t="s">
        <v>257</v>
      </c>
      <c r="B783" s="3" t="s">
        <v>258</v>
      </c>
      <c r="C783" s="4">
        <v>44026</v>
      </c>
      <c r="D783" s="3" t="s">
        <v>1301</v>
      </c>
      <c r="E783" s="3" t="s">
        <v>1302</v>
      </c>
      <c r="F783" s="3" t="s">
        <v>2954</v>
      </c>
      <c r="G783" s="24"/>
      <c r="H783" s="25" t="s">
        <v>1303</v>
      </c>
      <c r="I783" s="5">
        <v>1</v>
      </c>
      <c r="J783" s="5">
        <v>100.346611570248</v>
      </c>
      <c r="K783" s="5">
        <f t="shared" si="238"/>
        <v>121.41940000000008</v>
      </c>
      <c r="L783" s="83">
        <f t="shared" si="261"/>
        <v>121.41940000000008</v>
      </c>
      <c r="M783" s="79"/>
      <c r="N783" s="79">
        <f t="shared" si="264"/>
        <v>115.34843000000008</v>
      </c>
      <c r="O783" s="58"/>
      <c r="P783" s="92"/>
      <c r="Q783" s="7">
        <v>175.61861184132201</v>
      </c>
      <c r="R783" s="75">
        <f t="shared" si="260"/>
        <v>212.49852032799961</v>
      </c>
      <c r="S783" s="51"/>
      <c r="T783" s="48"/>
      <c r="U783" s="55"/>
      <c r="V783" s="20"/>
      <c r="W783" s="20"/>
      <c r="X783" s="20"/>
      <c r="Y783" s="20"/>
    </row>
    <row r="784" spans="1:25" customFormat="1" ht="15.75" customHeight="1" x14ac:dyDescent="0.25">
      <c r="A784" s="3" t="s">
        <v>34</v>
      </c>
      <c r="B784" s="3" t="s">
        <v>35</v>
      </c>
      <c r="C784" s="4">
        <v>44026</v>
      </c>
      <c r="D784" s="3" t="s">
        <v>1301</v>
      </c>
      <c r="E784" s="3" t="s">
        <v>1302</v>
      </c>
      <c r="F784" s="3" t="s">
        <v>2954</v>
      </c>
      <c r="G784" s="24"/>
      <c r="H784" s="25" t="s">
        <v>1303</v>
      </c>
      <c r="I784" s="5">
        <v>1</v>
      </c>
      <c r="J784" s="5">
        <v>259.09049586776899</v>
      </c>
      <c r="K784" s="5">
        <f t="shared" si="238"/>
        <v>313.49950000000047</v>
      </c>
      <c r="L784" s="83">
        <f t="shared" si="261"/>
        <v>313.49950000000047</v>
      </c>
      <c r="M784" s="79"/>
      <c r="N784" s="79">
        <f t="shared" si="264"/>
        <v>297.82452500000045</v>
      </c>
      <c r="O784" s="58"/>
      <c r="P784" s="92"/>
      <c r="Q784" s="7">
        <v>433.75635365702499</v>
      </c>
      <c r="R784" s="75">
        <f t="shared" si="260"/>
        <v>524.84518792500023</v>
      </c>
      <c r="S784" s="51"/>
      <c r="T784" s="48"/>
      <c r="U784" s="55"/>
      <c r="V784" s="20"/>
      <c r="W784" s="20"/>
      <c r="X784" s="20"/>
      <c r="Y784" s="20"/>
    </row>
    <row r="785" spans="1:25" customFormat="1" ht="15.75" customHeight="1" x14ac:dyDescent="0.25">
      <c r="A785" s="3" t="s">
        <v>489</v>
      </c>
      <c r="B785" s="3" t="s">
        <v>490</v>
      </c>
      <c r="C785" s="4">
        <v>44026</v>
      </c>
      <c r="D785" s="3" t="s">
        <v>1304</v>
      </c>
      <c r="E785" s="3" t="s">
        <v>1305</v>
      </c>
      <c r="F785" s="3" t="s">
        <v>2955</v>
      </c>
      <c r="G785" s="24">
        <v>1148</v>
      </c>
      <c r="H785" s="25" t="s">
        <v>1306</v>
      </c>
      <c r="I785" s="5">
        <v>1</v>
      </c>
      <c r="J785" s="5">
        <v>1579.34421487603</v>
      </c>
      <c r="K785" s="5">
        <f t="shared" si="238"/>
        <v>1911.0064999999963</v>
      </c>
      <c r="L785" s="83">
        <f t="shared" si="261"/>
        <v>1911.0064999999963</v>
      </c>
      <c r="M785" s="79">
        <f t="shared" ref="M785" si="268">+L785*0.85</f>
        <v>1624.3555249999968</v>
      </c>
      <c r="N785" s="79">
        <f>+M785*0.95</f>
        <v>1543.1377487499969</v>
      </c>
      <c r="O785" s="58"/>
      <c r="P785" s="92">
        <f>+N785+N786</f>
        <v>1621.636343749997</v>
      </c>
      <c r="Q785" s="7">
        <v>2763.0153235991702</v>
      </c>
      <c r="R785" s="75">
        <f t="shared" si="260"/>
        <v>3343.2485415549959</v>
      </c>
      <c r="S785" s="51">
        <f>+R785+R786</f>
        <v>3487.8090752039961</v>
      </c>
      <c r="T785" s="48">
        <v>3487.82</v>
      </c>
      <c r="U785" s="55">
        <f>+T785-P785</f>
        <v>1866.1836562500032</v>
      </c>
      <c r="V785" s="20"/>
      <c r="W785" s="20"/>
      <c r="X785" s="20"/>
      <c r="Y785" s="20"/>
    </row>
    <row r="786" spans="1:25" customFormat="1" ht="15.75" customHeight="1" x14ac:dyDescent="0.25">
      <c r="A786" s="3" t="s">
        <v>92</v>
      </c>
      <c r="B786" s="3" t="s">
        <v>93</v>
      </c>
      <c r="C786" s="4">
        <v>44026</v>
      </c>
      <c r="D786" s="3" t="s">
        <v>1304</v>
      </c>
      <c r="E786" s="3" t="s">
        <v>1305</v>
      </c>
      <c r="F786" s="3" t="s">
        <v>2955</v>
      </c>
      <c r="G786" s="24"/>
      <c r="H786" s="25" t="s">
        <v>1306</v>
      </c>
      <c r="I786" s="5">
        <v>1</v>
      </c>
      <c r="J786" s="5">
        <v>68.289338842975198</v>
      </c>
      <c r="K786" s="5">
        <f t="shared" si="238"/>
        <v>82.630099999999985</v>
      </c>
      <c r="L786" s="83">
        <f t="shared" si="261"/>
        <v>82.630099999999985</v>
      </c>
      <c r="M786" s="79"/>
      <c r="N786" s="79">
        <f t="shared" si="264"/>
        <v>78.49859499999998</v>
      </c>
      <c r="O786" s="58"/>
      <c r="P786" s="92"/>
      <c r="Q786" s="7">
        <v>119.471515412397</v>
      </c>
      <c r="R786" s="75">
        <f t="shared" si="260"/>
        <v>144.56053364900035</v>
      </c>
      <c r="S786" s="51"/>
      <c r="T786" s="48"/>
      <c r="U786" s="55"/>
      <c r="V786" s="20"/>
      <c r="W786" s="20"/>
      <c r="X786" s="20"/>
      <c r="Y786" s="20"/>
    </row>
    <row r="787" spans="1:25" customFormat="1" ht="15.75" customHeight="1" x14ac:dyDescent="0.25">
      <c r="A787" s="3" t="s">
        <v>79</v>
      </c>
      <c r="B787" s="3" t="s">
        <v>80</v>
      </c>
      <c r="C787" s="4">
        <v>44026</v>
      </c>
      <c r="D787" s="3" t="s">
        <v>1307</v>
      </c>
      <c r="E787" s="3" t="s">
        <v>1308</v>
      </c>
      <c r="F787" s="3" t="s">
        <v>2957</v>
      </c>
      <c r="G787" s="24">
        <v>1150</v>
      </c>
      <c r="H787" s="25" t="s">
        <v>1309</v>
      </c>
      <c r="I787" s="5">
        <v>1</v>
      </c>
      <c r="J787" s="5">
        <v>806.82363636363596</v>
      </c>
      <c r="K787" s="5">
        <f t="shared" ref="K787:K852" si="269">+J787*1.21</f>
        <v>976.25659999999948</v>
      </c>
      <c r="L787" s="83">
        <f t="shared" si="261"/>
        <v>976.25659999999948</v>
      </c>
      <c r="M787" s="79">
        <f t="shared" ref="M787" si="270">+L787*0.85</f>
        <v>829.81810999999959</v>
      </c>
      <c r="N787" s="79">
        <f>+M787*0.95</f>
        <v>788.32720449999954</v>
      </c>
      <c r="O787" s="58"/>
      <c r="P787" s="92">
        <f>+N787</f>
        <v>788.32720449999954</v>
      </c>
      <c r="Q787" s="7">
        <v>1411.57022476364</v>
      </c>
      <c r="R787" s="75">
        <f t="shared" si="260"/>
        <v>1707.9999719640043</v>
      </c>
      <c r="S787" s="51">
        <f>+R787</f>
        <v>1707.9999719640043</v>
      </c>
      <c r="T787" s="48">
        <v>1708</v>
      </c>
      <c r="U787" s="55">
        <f>+T787-P787</f>
        <v>919.67279550000046</v>
      </c>
      <c r="V787" s="20"/>
      <c r="W787" s="20"/>
      <c r="X787" s="20"/>
      <c r="Y787" s="20"/>
    </row>
    <row r="788" spans="1:25" customFormat="1" ht="15.75" customHeight="1" x14ac:dyDescent="0.25">
      <c r="A788" s="3" t="s">
        <v>1313</v>
      </c>
      <c r="B788" s="3" t="s">
        <v>1314</v>
      </c>
      <c r="C788" s="4">
        <v>44026</v>
      </c>
      <c r="D788" s="3" t="s">
        <v>1310</v>
      </c>
      <c r="E788" s="3" t="s">
        <v>1311</v>
      </c>
      <c r="F788" s="3" t="s">
        <v>2958</v>
      </c>
      <c r="G788" s="24">
        <v>1151</v>
      </c>
      <c r="H788" s="25" t="s">
        <v>1312</v>
      </c>
      <c r="I788" s="5">
        <v>1</v>
      </c>
      <c r="J788" s="5">
        <v>912.60966942148798</v>
      </c>
      <c r="K788" s="5">
        <f t="shared" si="269"/>
        <v>1104.2577000000003</v>
      </c>
      <c r="L788" s="83">
        <f t="shared" si="261"/>
        <v>1104.2577000000003</v>
      </c>
      <c r="M788" s="79"/>
      <c r="N788" s="79">
        <f t="shared" si="264"/>
        <v>1049.0448150000002</v>
      </c>
      <c r="O788" s="58"/>
      <c r="P788" s="92">
        <f>+N788+N789</f>
        <v>2419.5978450000021</v>
      </c>
      <c r="Q788" s="7">
        <v>1597.10342587438</v>
      </c>
      <c r="R788" s="75">
        <f t="shared" si="260"/>
        <v>1932.4951453079998</v>
      </c>
      <c r="S788" s="51">
        <f>+R788+R789</f>
        <v>4590.4735573200041</v>
      </c>
      <c r="T788" s="48">
        <v>4590.5</v>
      </c>
      <c r="U788" s="55">
        <f>+T788-P788</f>
        <v>2170.9021549999979</v>
      </c>
      <c r="V788" s="20"/>
      <c r="W788" s="20"/>
      <c r="X788" s="20"/>
      <c r="Y788" s="20"/>
    </row>
    <row r="789" spans="1:25" customFormat="1" ht="15.75" customHeight="1" x14ac:dyDescent="0.25">
      <c r="A789" s="3" t="s">
        <v>896</v>
      </c>
      <c r="B789" s="3" t="s">
        <v>897</v>
      </c>
      <c r="C789" s="4">
        <v>44026</v>
      </c>
      <c r="D789" s="3" t="s">
        <v>1310</v>
      </c>
      <c r="E789" s="3" t="s">
        <v>1311</v>
      </c>
      <c r="F789" s="3" t="s">
        <v>2958</v>
      </c>
      <c r="G789" s="24"/>
      <c r="H789" s="25" t="s">
        <v>1312</v>
      </c>
      <c r="I789" s="5">
        <v>6</v>
      </c>
      <c r="J789" s="5">
        <v>198.71727272727301</v>
      </c>
      <c r="K789" s="5">
        <f t="shared" si="269"/>
        <v>240.44790000000035</v>
      </c>
      <c r="L789" s="83">
        <f t="shared" si="261"/>
        <v>1442.6874000000021</v>
      </c>
      <c r="M789" s="79"/>
      <c r="N789" s="79">
        <f t="shared" si="264"/>
        <v>1370.5530300000019</v>
      </c>
      <c r="O789" s="58"/>
      <c r="P789" s="92"/>
      <c r="Q789" s="7">
        <v>2196.67637356364</v>
      </c>
      <c r="R789" s="75">
        <f t="shared" si="260"/>
        <v>2657.9784120120044</v>
      </c>
      <c r="S789" s="51"/>
      <c r="T789" s="48"/>
      <c r="U789" s="55"/>
      <c r="V789" s="20"/>
      <c r="W789" s="20"/>
      <c r="X789" s="20"/>
      <c r="Y789" s="20"/>
    </row>
    <row r="790" spans="1:25" customFormat="1" ht="15.75" customHeight="1" x14ac:dyDescent="0.25">
      <c r="A790" s="3" t="s">
        <v>113</v>
      </c>
      <c r="B790" s="3" t="s">
        <v>114</v>
      </c>
      <c r="C790" s="4">
        <v>44026</v>
      </c>
      <c r="D790" s="3" t="s">
        <v>1315</v>
      </c>
      <c r="E790" s="3" t="s">
        <v>1316</v>
      </c>
      <c r="F790" s="3" t="s">
        <v>2959</v>
      </c>
      <c r="G790" s="24">
        <v>1152</v>
      </c>
      <c r="H790" s="25" t="s">
        <v>1317</v>
      </c>
      <c r="I790" s="5">
        <v>1</v>
      </c>
      <c r="J790" s="5">
        <v>1077.2109917355399</v>
      </c>
      <c r="K790" s="5">
        <f t="shared" si="269"/>
        <v>1303.4253000000033</v>
      </c>
      <c r="L790" s="83">
        <f t="shared" si="261"/>
        <v>1303.4253000000033</v>
      </c>
      <c r="M790" s="79">
        <f t="shared" ref="M790:M794" si="271">+L790*0.85</f>
        <v>1107.9115050000028</v>
      </c>
      <c r="N790" s="79">
        <f t="shared" ref="N790:N795" si="272">+M790*0.95</f>
        <v>1052.5159297500027</v>
      </c>
      <c r="O790" s="58"/>
      <c r="P790" s="92">
        <f>+N790</f>
        <v>1052.5159297500027</v>
      </c>
      <c r="Q790" s="7">
        <v>1616.15042301075</v>
      </c>
      <c r="R790" s="75">
        <f t="shared" si="260"/>
        <v>1955.5420118430075</v>
      </c>
      <c r="S790" s="51">
        <f>+R790</f>
        <v>1955.5420118430075</v>
      </c>
      <c r="T790" s="48">
        <v>1955.5</v>
      </c>
      <c r="U790" s="55">
        <f>+T790-P790</f>
        <v>902.98407024999733</v>
      </c>
      <c r="V790" s="20"/>
      <c r="W790" s="20"/>
      <c r="X790" s="20"/>
      <c r="Y790" s="20"/>
    </row>
    <row r="791" spans="1:25" customFormat="1" ht="15.75" customHeight="1" x14ac:dyDescent="0.25">
      <c r="A791" s="3" t="s">
        <v>1321</v>
      </c>
      <c r="B791" s="3" t="s">
        <v>1322</v>
      </c>
      <c r="C791" s="4">
        <v>44026</v>
      </c>
      <c r="D791" s="3" t="s">
        <v>1318</v>
      </c>
      <c r="E791" s="3" t="s">
        <v>1319</v>
      </c>
      <c r="F791" s="3" t="s">
        <v>2960</v>
      </c>
      <c r="G791" s="24">
        <v>1154</v>
      </c>
      <c r="H791" s="25" t="s">
        <v>1320</v>
      </c>
      <c r="I791" s="5">
        <v>1</v>
      </c>
      <c r="J791" s="5">
        <v>641.48140495867801</v>
      </c>
      <c r="K791" s="5">
        <f t="shared" si="269"/>
        <v>776.19250000000034</v>
      </c>
      <c r="L791" s="83">
        <f t="shared" si="261"/>
        <v>776.19250000000034</v>
      </c>
      <c r="M791" s="79">
        <f t="shared" si="271"/>
        <v>659.76362500000027</v>
      </c>
      <c r="N791" s="79">
        <f t="shared" si="272"/>
        <v>626.77544375000025</v>
      </c>
      <c r="O791" s="58"/>
      <c r="P791" s="92">
        <f>+N791+N792</f>
        <v>1081.1713592499993</v>
      </c>
      <c r="Q791" s="7">
        <v>1123.1441326859499</v>
      </c>
      <c r="R791" s="75">
        <f t="shared" si="260"/>
        <v>1359.0044005499994</v>
      </c>
      <c r="S791" s="51">
        <f>+R791+R792</f>
        <v>2342.4015696019978</v>
      </c>
      <c r="T791" s="48">
        <v>2342.4</v>
      </c>
      <c r="U791" s="55">
        <f>+T791-P791</f>
        <v>1261.2286407500007</v>
      </c>
      <c r="V791" s="20"/>
      <c r="W791" s="20"/>
      <c r="X791" s="20"/>
      <c r="Y791" s="20"/>
    </row>
    <row r="792" spans="1:25" customFormat="1" ht="15.75" customHeight="1" x14ac:dyDescent="0.25">
      <c r="A792" s="3" t="s">
        <v>640</v>
      </c>
      <c r="B792" s="3" t="s">
        <v>641</v>
      </c>
      <c r="C792" s="4">
        <v>44026</v>
      </c>
      <c r="D792" s="3" t="s">
        <v>1318</v>
      </c>
      <c r="E792" s="3" t="s">
        <v>1319</v>
      </c>
      <c r="F792" s="3" t="s">
        <v>2960</v>
      </c>
      <c r="G792" s="24"/>
      <c r="H792" s="25" t="s">
        <v>1320</v>
      </c>
      <c r="I792" s="5">
        <v>2</v>
      </c>
      <c r="J792" s="5">
        <v>232.52867768594999</v>
      </c>
      <c r="K792" s="5">
        <f t="shared" si="269"/>
        <v>281.35969999999946</v>
      </c>
      <c r="L792" s="83">
        <f t="shared" si="261"/>
        <v>562.71939999999893</v>
      </c>
      <c r="M792" s="79">
        <f t="shared" si="271"/>
        <v>478.31148999999908</v>
      </c>
      <c r="N792" s="79">
        <f t="shared" si="272"/>
        <v>454.39591549999909</v>
      </c>
      <c r="O792" s="58"/>
      <c r="P792" s="92"/>
      <c r="Q792" s="7">
        <v>812.72493310082496</v>
      </c>
      <c r="R792" s="75">
        <f t="shared" si="260"/>
        <v>983.39716905199816</v>
      </c>
      <c r="S792" s="51"/>
      <c r="T792" s="48"/>
      <c r="U792" s="55"/>
      <c r="V792" s="20"/>
      <c r="W792" s="20"/>
      <c r="X792" s="20"/>
      <c r="Y792" s="20"/>
    </row>
    <row r="793" spans="1:25" customFormat="1" ht="15.75" customHeight="1" x14ac:dyDescent="0.25">
      <c r="A793" s="3" t="s">
        <v>326</v>
      </c>
      <c r="B793" s="3" t="s">
        <v>327</v>
      </c>
      <c r="C793" s="4">
        <v>44026</v>
      </c>
      <c r="D793" s="3" t="s">
        <v>1323</v>
      </c>
      <c r="E793" s="3" t="s">
        <v>1324</v>
      </c>
      <c r="F793" s="3" t="s">
        <v>2961</v>
      </c>
      <c r="G793" s="24">
        <v>1155</v>
      </c>
      <c r="H793" s="25" t="s">
        <v>1325</v>
      </c>
      <c r="I793" s="5">
        <v>1</v>
      </c>
      <c r="J793" s="5">
        <v>269.56991735537201</v>
      </c>
      <c r="K793" s="5">
        <f t="shared" si="269"/>
        <v>326.17960000000011</v>
      </c>
      <c r="L793" s="83">
        <f t="shared" si="261"/>
        <v>326.17960000000011</v>
      </c>
      <c r="M793" s="79">
        <f t="shared" si="271"/>
        <v>277.25266000000011</v>
      </c>
      <c r="N793" s="79">
        <f t="shared" si="272"/>
        <v>263.39002700000009</v>
      </c>
      <c r="O793" s="58"/>
      <c r="P793" s="92">
        <f>+N793</f>
        <v>263.39002700000009</v>
      </c>
      <c r="Q793" s="7">
        <v>470.90899292892601</v>
      </c>
      <c r="R793" s="75">
        <f t="shared" si="260"/>
        <v>569.79988144400045</v>
      </c>
      <c r="S793" s="51">
        <f>+R793</f>
        <v>569.79988144400045</v>
      </c>
      <c r="T793" s="48">
        <v>569.79999999999995</v>
      </c>
      <c r="U793" s="55">
        <f>+T793-P793</f>
        <v>306.40997299999987</v>
      </c>
      <c r="V793" s="20"/>
      <c r="W793" s="20"/>
      <c r="X793" s="20"/>
      <c r="Y793" s="20"/>
    </row>
    <row r="794" spans="1:25" customFormat="1" ht="15.75" customHeight="1" x14ac:dyDescent="0.25">
      <c r="A794" s="3" t="s">
        <v>79</v>
      </c>
      <c r="B794" s="3" t="s">
        <v>80</v>
      </c>
      <c r="C794" s="4">
        <v>44026</v>
      </c>
      <c r="D794" s="3" t="s">
        <v>1326</v>
      </c>
      <c r="E794" s="3" t="s">
        <v>1327</v>
      </c>
      <c r="F794" s="3" t="s">
        <v>2962</v>
      </c>
      <c r="G794" s="24">
        <v>1156</v>
      </c>
      <c r="H794" s="25" t="s">
        <v>1328</v>
      </c>
      <c r="I794" s="5">
        <v>1</v>
      </c>
      <c r="J794" s="5">
        <v>806.82363636363596</v>
      </c>
      <c r="K794" s="5">
        <f t="shared" si="269"/>
        <v>976.25659999999948</v>
      </c>
      <c r="L794" s="83">
        <f t="shared" si="261"/>
        <v>976.25659999999948</v>
      </c>
      <c r="M794" s="79">
        <f t="shared" si="271"/>
        <v>829.81810999999959</v>
      </c>
      <c r="N794" s="79">
        <f t="shared" si="272"/>
        <v>788.32720449999954</v>
      </c>
      <c r="O794" s="58"/>
      <c r="P794" s="92">
        <f>+N794</f>
        <v>788.32720449999954</v>
      </c>
      <c r="Q794" s="7">
        <v>1411.57022476364</v>
      </c>
      <c r="R794" s="75">
        <f t="shared" si="260"/>
        <v>1707.9999719640043</v>
      </c>
      <c r="S794" s="52">
        <f>+R794</f>
        <v>1707.9999719640043</v>
      </c>
      <c r="T794" s="49">
        <v>2443</v>
      </c>
      <c r="U794" s="55">
        <f>+T794-P794</f>
        <v>1654.6727955000006</v>
      </c>
      <c r="V794" s="20"/>
      <c r="W794" s="20"/>
      <c r="X794" s="20"/>
      <c r="Y794" s="20"/>
    </row>
    <row r="795" spans="1:25" customFormat="1" ht="15.75" customHeight="1" x14ac:dyDescent="0.25">
      <c r="A795" s="3" t="s">
        <v>330</v>
      </c>
      <c r="B795" s="3" t="s">
        <v>331</v>
      </c>
      <c r="C795" s="4">
        <v>44026</v>
      </c>
      <c r="D795" s="3" t="s">
        <v>1329</v>
      </c>
      <c r="E795" s="3" t="s">
        <v>1330</v>
      </c>
      <c r="F795" s="3" t="s">
        <v>2964</v>
      </c>
      <c r="G795" s="24">
        <v>1158</v>
      </c>
      <c r="H795" s="25" t="s">
        <v>1331</v>
      </c>
      <c r="I795" s="5">
        <v>1</v>
      </c>
      <c r="J795" s="5">
        <v>233.96</v>
      </c>
      <c r="K795" s="5">
        <f t="shared" si="269"/>
        <v>283.09160000000003</v>
      </c>
      <c r="L795" s="83">
        <f t="shared" si="261"/>
        <v>283.09160000000003</v>
      </c>
      <c r="M795" s="79">
        <f>+L795*0.9</f>
        <v>254.78244000000004</v>
      </c>
      <c r="N795" s="79">
        <f t="shared" si="272"/>
        <v>242.04331800000003</v>
      </c>
      <c r="O795" s="58"/>
      <c r="P795" s="92">
        <f>+N795+N796+N797+N798</f>
        <v>1083.54976975</v>
      </c>
      <c r="Q795" s="7">
        <v>495.04019913636301</v>
      </c>
      <c r="R795" s="75">
        <f t="shared" si="260"/>
        <v>598.99864095499925</v>
      </c>
      <c r="S795" s="51">
        <f>+R795+R796+R797+R798</f>
        <v>2349.950287953</v>
      </c>
      <c r="T795" s="48">
        <v>2349.94</v>
      </c>
      <c r="U795" s="55">
        <f>+T795-P795</f>
        <v>1266.3902302500001</v>
      </c>
      <c r="V795" s="20"/>
      <c r="W795" s="20"/>
      <c r="X795" s="20"/>
      <c r="Y795" s="20"/>
    </row>
    <row r="796" spans="1:25" customFormat="1" ht="15.75" customHeight="1" x14ac:dyDescent="0.25">
      <c r="A796" s="3" t="s">
        <v>92</v>
      </c>
      <c r="B796" s="3" t="s">
        <v>93</v>
      </c>
      <c r="C796" s="4">
        <v>44026</v>
      </c>
      <c r="D796" s="3" t="s">
        <v>1329</v>
      </c>
      <c r="E796" s="3" t="s">
        <v>1330</v>
      </c>
      <c r="F796" s="3" t="s">
        <v>2964</v>
      </c>
      <c r="G796" s="24"/>
      <c r="H796" s="25" t="s">
        <v>1331</v>
      </c>
      <c r="I796" s="5">
        <v>1</v>
      </c>
      <c r="J796" s="5">
        <v>86.738181818181801</v>
      </c>
      <c r="K796" s="5">
        <f t="shared" si="269"/>
        <v>104.95319999999998</v>
      </c>
      <c r="L796" s="83">
        <f t="shared" si="261"/>
        <v>104.95319999999998</v>
      </c>
      <c r="M796" s="79"/>
      <c r="N796" s="79">
        <f t="shared" si="264"/>
        <v>99.705539999999971</v>
      </c>
      <c r="O796" s="58"/>
      <c r="P796" s="92"/>
      <c r="Q796" s="7">
        <v>119.472411927273</v>
      </c>
      <c r="R796" s="75">
        <f t="shared" si="260"/>
        <v>144.56161843200033</v>
      </c>
      <c r="S796" s="51"/>
      <c r="T796" s="48"/>
      <c r="U796" s="55"/>
      <c r="V796" s="20"/>
      <c r="W796" s="20"/>
      <c r="X796" s="20"/>
      <c r="Y796" s="20"/>
    </row>
    <row r="797" spans="1:25" customFormat="1" ht="15.75" customHeight="1" x14ac:dyDescent="0.25">
      <c r="A797" s="3" t="s">
        <v>1332</v>
      </c>
      <c r="B797" s="3" t="s">
        <v>1333</v>
      </c>
      <c r="C797" s="4">
        <v>44026</v>
      </c>
      <c r="D797" s="3" t="s">
        <v>1329</v>
      </c>
      <c r="E797" s="3" t="s">
        <v>1330</v>
      </c>
      <c r="F797" s="3" t="s">
        <v>2964</v>
      </c>
      <c r="G797" s="24"/>
      <c r="H797" s="25" t="s">
        <v>1331</v>
      </c>
      <c r="I797" s="5">
        <v>1</v>
      </c>
      <c r="J797" s="5">
        <v>484.13421487603301</v>
      </c>
      <c r="K797" s="5">
        <f t="shared" si="269"/>
        <v>585.80239999999992</v>
      </c>
      <c r="L797" s="83">
        <f t="shared" si="261"/>
        <v>585.80239999999992</v>
      </c>
      <c r="M797" s="79">
        <f t="shared" ref="M797:M801" si="273">+L797*0.85</f>
        <v>497.93203999999992</v>
      </c>
      <c r="N797" s="79">
        <f t="shared" ref="N797:N801" si="274">+M797*0.95</f>
        <v>473.03543799999989</v>
      </c>
      <c r="O797" s="58"/>
      <c r="P797" s="92"/>
      <c r="Q797" s="7">
        <v>846.36103077272799</v>
      </c>
      <c r="R797" s="75">
        <f t="shared" si="260"/>
        <v>1024.0968472350007</v>
      </c>
      <c r="S797" s="51"/>
      <c r="T797" s="48"/>
      <c r="U797" s="55"/>
      <c r="V797" s="20"/>
      <c r="W797" s="20"/>
      <c r="X797" s="20"/>
      <c r="Y797" s="20"/>
    </row>
    <row r="798" spans="1:25" customFormat="1" ht="15.75" customHeight="1" x14ac:dyDescent="0.25">
      <c r="A798" s="3" t="s">
        <v>259</v>
      </c>
      <c r="B798" s="3" t="s">
        <v>260</v>
      </c>
      <c r="C798" s="4">
        <v>44026</v>
      </c>
      <c r="D798" s="3" t="s">
        <v>1329</v>
      </c>
      <c r="E798" s="3" t="s">
        <v>1330</v>
      </c>
      <c r="F798" s="3" t="s">
        <v>2964</v>
      </c>
      <c r="G798" s="24"/>
      <c r="H798" s="25" t="s">
        <v>1331</v>
      </c>
      <c r="I798" s="5">
        <v>1</v>
      </c>
      <c r="J798" s="5">
        <v>275.07148760330602</v>
      </c>
      <c r="K798" s="5">
        <f t="shared" si="269"/>
        <v>332.83650000000029</v>
      </c>
      <c r="L798" s="83">
        <f t="shared" si="261"/>
        <v>332.83650000000029</v>
      </c>
      <c r="M798" s="79">
        <f t="shared" si="273"/>
        <v>282.91102500000022</v>
      </c>
      <c r="N798" s="79">
        <f t="shared" si="274"/>
        <v>268.76547375000018</v>
      </c>
      <c r="O798" s="58"/>
      <c r="P798" s="92"/>
      <c r="Q798" s="7">
        <v>481.234034157851</v>
      </c>
      <c r="R798" s="75">
        <f t="shared" si="260"/>
        <v>582.29318133099969</v>
      </c>
      <c r="S798" s="51"/>
      <c r="T798" s="48"/>
      <c r="U798" s="55"/>
      <c r="V798" s="20"/>
      <c r="W798" s="20"/>
      <c r="X798" s="20"/>
      <c r="Y798" s="20"/>
    </row>
    <row r="799" spans="1:25" customFormat="1" ht="15.75" customHeight="1" x14ac:dyDescent="0.25">
      <c r="A799" s="3" t="s">
        <v>79</v>
      </c>
      <c r="B799" s="3" t="s">
        <v>80</v>
      </c>
      <c r="C799" s="4">
        <v>44026</v>
      </c>
      <c r="D799" s="3" t="s">
        <v>1334</v>
      </c>
      <c r="E799" s="3" t="s">
        <v>1335</v>
      </c>
      <c r="F799" s="3" t="s">
        <v>2965</v>
      </c>
      <c r="G799" s="24">
        <v>1159</v>
      </c>
      <c r="H799" s="25" t="s">
        <v>1336</v>
      </c>
      <c r="I799" s="5">
        <v>1</v>
      </c>
      <c r="J799" s="5">
        <v>806.82363636363596</v>
      </c>
      <c r="K799" s="5">
        <f t="shared" si="269"/>
        <v>976.25659999999948</v>
      </c>
      <c r="L799" s="83">
        <f t="shared" si="261"/>
        <v>976.25659999999948</v>
      </c>
      <c r="M799" s="79">
        <f t="shared" si="273"/>
        <v>829.81810999999959</v>
      </c>
      <c r="N799" s="79">
        <f t="shared" si="274"/>
        <v>788.32720449999954</v>
      </c>
      <c r="O799" s="58"/>
      <c r="P799" s="92">
        <f>+N799+N800</f>
        <v>917.31822349999948</v>
      </c>
      <c r="Q799" s="7">
        <v>1411.57022476364</v>
      </c>
      <c r="R799" s="75">
        <f t="shared" si="260"/>
        <v>1707.9999719640043</v>
      </c>
      <c r="S799" s="52">
        <f>+R799+R800</f>
        <v>2016.0017719200046</v>
      </c>
      <c r="T799" s="49">
        <v>2671</v>
      </c>
      <c r="U799" s="55">
        <f>+T799-P799</f>
        <v>1753.6817765000005</v>
      </c>
      <c r="V799" s="20"/>
      <c r="W799" s="20"/>
      <c r="X799" s="20"/>
      <c r="Y799" s="20"/>
    </row>
    <row r="800" spans="1:25" customFormat="1" ht="15.75" customHeight="1" x14ac:dyDescent="0.25">
      <c r="A800" s="3" t="s">
        <v>337</v>
      </c>
      <c r="B800" s="3" t="s">
        <v>338</v>
      </c>
      <c r="C800" s="4">
        <v>44026</v>
      </c>
      <c r="D800" s="3" t="s">
        <v>1334</v>
      </c>
      <c r="E800" s="3" t="s">
        <v>1335</v>
      </c>
      <c r="F800" s="3" t="s">
        <v>2965</v>
      </c>
      <c r="G800" s="24"/>
      <c r="H800" s="25" t="s">
        <v>1336</v>
      </c>
      <c r="I800" s="5">
        <v>2</v>
      </c>
      <c r="J800" s="5">
        <v>66.008760330578497</v>
      </c>
      <c r="K800" s="5">
        <f t="shared" si="269"/>
        <v>79.870599999999982</v>
      </c>
      <c r="L800" s="83">
        <f t="shared" si="261"/>
        <v>159.74119999999996</v>
      </c>
      <c r="M800" s="79">
        <f t="shared" si="273"/>
        <v>135.78001999999998</v>
      </c>
      <c r="N800" s="79">
        <f t="shared" si="274"/>
        <v>128.99101899999997</v>
      </c>
      <c r="O800" s="58"/>
      <c r="P800" s="92"/>
      <c r="Q800" s="7">
        <v>254.54694211239701</v>
      </c>
      <c r="R800" s="75">
        <f t="shared" si="260"/>
        <v>308.00179995600035</v>
      </c>
      <c r="S800" s="51"/>
      <c r="T800" s="48"/>
      <c r="U800" s="55"/>
      <c r="V800" s="20"/>
      <c r="W800" s="20"/>
      <c r="X800" s="20"/>
      <c r="Y800" s="20"/>
    </row>
    <row r="801" spans="1:25" customFormat="1" ht="15.75" customHeight="1" x14ac:dyDescent="0.25">
      <c r="A801" s="3" t="s">
        <v>149</v>
      </c>
      <c r="B801" s="3" t="s">
        <v>150</v>
      </c>
      <c r="C801" s="4">
        <v>44026</v>
      </c>
      <c r="D801" s="3" t="s">
        <v>1337</v>
      </c>
      <c r="E801" s="3" t="s">
        <v>1338</v>
      </c>
      <c r="F801" s="3" t="s">
        <v>2966</v>
      </c>
      <c r="G801" s="24">
        <v>1160</v>
      </c>
      <c r="H801" s="25" t="s">
        <v>1339</v>
      </c>
      <c r="I801" s="5">
        <v>2</v>
      </c>
      <c r="J801" s="5">
        <v>176.041818181818</v>
      </c>
      <c r="K801" s="5">
        <f t="shared" si="269"/>
        <v>213.01059999999978</v>
      </c>
      <c r="L801" s="83">
        <f t="shared" si="261"/>
        <v>426.02119999999957</v>
      </c>
      <c r="M801" s="79">
        <f t="shared" si="273"/>
        <v>362.1180199999996</v>
      </c>
      <c r="N801" s="79">
        <f t="shared" si="274"/>
        <v>344.01211899999959</v>
      </c>
      <c r="O801" s="58"/>
      <c r="P801" s="92">
        <f>+N801+N802+N803</f>
        <v>1030.537632249999</v>
      </c>
      <c r="Q801" s="7">
        <v>552.20093359999896</v>
      </c>
      <c r="R801" s="75">
        <f t="shared" si="260"/>
        <v>668.16312965599877</v>
      </c>
      <c r="S801" s="51">
        <f>+R801+R802+R803</f>
        <v>1899.0061100119976</v>
      </c>
      <c r="T801" s="48">
        <v>1899</v>
      </c>
      <c r="U801" s="55">
        <f>+T801-P801</f>
        <v>868.46236775000102</v>
      </c>
      <c r="V801" s="20"/>
      <c r="W801" s="20"/>
      <c r="X801" s="20"/>
      <c r="Y801" s="20"/>
    </row>
    <row r="802" spans="1:25" customFormat="1" ht="15.75" customHeight="1" x14ac:dyDescent="0.25">
      <c r="A802" s="3" t="s">
        <v>298</v>
      </c>
      <c r="B802" s="3" t="s">
        <v>299</v>
      </c>
      <c r="C802" s="4">
        <v>44026</v>
      </c>
      <c r="D802" s="3" t="s">
        <v>1337</v>
      </c>
      <c r="E802" s="3" t="s">
        <v>1338</v>
      </c>
      <c r="F802" s="3" t="s">
        <v>2966</v>
      </c>
      <c r="G802" s="24"/>
      <c r="H802" s="25" t="s">
        <v>1339</v>
      </c>
      <c r="I802" s="5">
        <v>1</v>
      </c>
      <c r="J802" s="5">
        <v>306.28190082644602</v>
      </c>
      <c r="K802" s="5">
        <f t="shared" si="269"/>
        <v>370.60109999999969</v>
      </c>
      <c r="L802" s="83">
        <f t="shared" si="261"/>
        <v>370.60109999999969</v>
      </c>
      <c r="M802" s="79"/>
      <c r="N802" s="79">
        <f t="shared" si="264"/>
        <v>352.07104499999969</v>
      </c>
      <c r="O802" s="58"/>
      <c r="P802" s="92"/>
      <c r="Q802" s="7">
        <v>480.36640761818097</v>
      </c>
      <c r="R802" s="75">
        <f t="shared" si="260"/>
        <v>581.24335321799902</v>
      </c>
      <c r="S802" s="51"/>
      <c r="T802" s="48"/>
      <c r="U802" s="55"/>
      <c r="V802" s="20"/>
      <c r="W802" s="20"/>
      <c r="X802" s="20"/>
      <c r="Y802" s="20"/>
    </row>
    <row r="803" spans="1:25" customFormat="1" ht="15.75" customHeight="1" x14ac:dyDescent="0.25">
      <c r="A803" s="3" t="s">
        <v>27</v>
      </c>
      <c r="B803" s="3" t="s">
        <v>28</v>
      </c>
      <c r="C803" s="4">
        <v>44026</v>
      </c>
      <c r="D803" s="3" t="s">
        <v>1337</v>
      </c>
      <c r="E803" s="3" t="s">
        <v>1338</v>
      </c>
      <c r="F803" s="3" t="s">
        <v>2966</v>
      </c>
      <c r="G803" s="24"/>
      <c r="H803" s="25" t="s">
        <v>1339</v>
      </c>
      <c r="I803" s="5">
        <v>1</v>
      </c>
      <c r="J803" s="5">
        <v>342.30173553718998</v>
      </c>
      <c r="K803" s="5">
        <f t="shared" si="269"/>
        <v>414.18509999999986</v>
      </c>
      <c r="L803" s="83">
        <f t="shared" si="261"/>
        <v>414.18509999999986</v>
      </c>
      <c r="M803" s="79">
        <f t="shared" ref="M803:M804" si="275">+L803*0.85</f>
        <v>352.05733499999985</v>
      </c>
      <c r="N803" s="79">
        <f t="shared" ref="N803:N804" si="276">+M803*0.95</f>
        <v>334.45446824999982</v>
      </c>
      <c r="O803" s="58"/>
      <c r="P803" s="92"/>
      <c r="Q803" s="7">
        <v>536.85919598181795</v>
      </c>
      <c r="R803" s="75">
        <f t="shared" si="260"/>
        <v>649.59962713799973</v>
      </c>
      <c r="S803" s="51"/>
      <c r="T803" s="48"/>
      <c r="U803" s="55"/>
      <c r="V803" s="20"/>
      <c r="W803" s="20"/>
      <c r="X803" s="20"/>
      <c r="Y803" s="20"/>
    </row>
    <row r="804" spans="1:25" customFormat="1" ht="15.75" customHeight="1" x14ac:dyDescent="0.25">
      <c r="A804" s="3" t="s">
        <v>113</v>
      </c>
      <c r="B804" s="3" t="s">
        <v>114</v>
      </c>
      <c r="C804" s="4">
        <v>44026</v>
      </c>
      <c r="D804" s="3" t="s">
        <v>1340</v>
      </c>
      <c r="E804" s="3" t="s">
        <v>1341</v>
      </c>
      <c r="F804" s="3" t="s">
        <v>2935</v>
      </c>
      <c r="G804" s="24"/>
      <c r="H804" s="25" t="s">
        <v>1342</v>
      </c>
      <c r="I804" s="5">
        <v>-1</v>
      </c>
      <c r="J804" s="5">
        <v>1077.2109917355399</v>
      </c>
      <c r="K804" s="5">
        <f t="shared" si="269"/>
        <v>1303.4253000000033</v>
      </c>
      <c r="L804" s="83">
        <f t="shared" si="261"/>
        <v>-1303.4253000000033</v>
      </c>
      <c r="M804" s="79">
        <f t="shared" si="275"/>
        <v>-1107.9115050000028</v>
      </c>
      <c r="N804" s="79">
        <f t="shared" si="276"/>
        <v>-1052.5159297500027</v>
      </c>
      <c r="O804" s="58"/>
      <c r="P804" s="92"/>
      <c r="Q804" s="7">
        <v>-1616.1073345710799</v>
      </c>
      <c r="R804" s="75">
        <f t="shared" si="260"/>
        <v>-1955.4898748310068</v>
      </c>
      <c r="S804" s="51"/>
      <c r="T804" s="48"/>
      <c r="U804" s="55"/>
      <c r="V804" s="20"/>
      <c r="W804" s="20"/>
      <c r="X804" s="20"/>
      <c r="Y804" s="20"/>
    </row>
    <row r="805" spans="1:25" customFormat="1" ht="15.75" customHeight="1" x14ac:dyDescent="0.25">
      <c r="A805" s="3" t="s">
        <v>151</v>
      </c>
      <c r="B805" s="3" t="s">
        <v>152</v>
      </c>
      <c r="C805" s="4">
        <v>44026</v>
      </c>
      <c r="D805" s="3" t="s">
        <v>1343</v>
      </c>
      <c r="E805" s="3" t="s">
        <v>444</v>
      </c>
      <c r="F805" s="3" t="s">
        <v>2767</v>
      </c>
      <c r="G805" s="24">
        <v>1138</v>
      </c>
      <c r="H805" s="25" t="s">
        <v>445</v>
      </c>
      <c r="I805" s="5">
        <v>1</v>
      </c>
      <c r="J805" s="5">
        <v>274.36727272727302</v>
      </c>
      <c r="K805" s="5">
        <f t="shared" si="269"/>
        <v>331.98440000000033</v>
      </c>
      <c r="L805" s="83">
        <f t="shared" si="261"/>
        <v>331.98440000000033</v>
      </c>
      <c r="M805" s="79"/>
      <c r="N805" s="79">
        <f t="shared" si="264"/>
        <v>315.38518000000028</v>
      </c>
      <c r="O805" s="58"/>
      <c r="P805" s="92">
        <f>+N805</f>
        <v>315.38518000000028</v>
      </c>
      <c r="Q805" s="7">
        <v>479.99731261818198</v>
      </c>
      <c r="R805" s="75">
        <f t="shared" si="260"/>
        <v>580.79674826800021</v>
      </c>
      <c r="S805" s="51">
        <f>+R805</f>
        <v>580.79674826800021</v>
      </c>
      <c r="T805" s="48">
        <v>580.79</v>
      </c>
      <c r="U805" s="55">
        <f>+T805-P805</f>
        <v>265.40481999999969</v>
      </c>
      <c r="V805" s="20"/>
      <c r="W805" s="20"/>
      <c r="X805" s="20"/>
      <c r="Y805" s="20"/>
    </row>
    <row r="806" spans="1:25" customFormat="1" ht="15.75" customHeight="1" x14ac:dyDescent="0.25">
      <c r="A806" s="3" t="s">
        <v>149</v>
      </c>
      <c r="B806" s="3" t="s">
        <v>150</v>
      </c>
      <c r="C806" s="4">
        <v>44026</v>
      </c>
      <c r="D806" s="3" t="s">
        <v>1344</v>
      </c>
      <c r="E806" s="3" t="s">
        <v>554</v>
      </c>
      <c r="F806" s="3" t="s">
        <v>2789</v>
      </c>
      <c r="G806" s="24">
        <v>1144</v>
      </c>
      <c r="H806" s="25" t="s">
        <v>555</v>
      </c>
      <c r="I806" s="5">
        <v>2</v>
      </c>
      <c r="J806" s="5">
        <v>176.041818181818</v>
      </c>
      <c r="K806" s="5">
        <f t="shared" si="269"/>
        <v>213.01059999999978</v>
      </c>
      <c r="L806" s="83">
        <f t="shared" si="261"/>
        <v>426.02119999999957</v>
      </c>
      <c r="M806" s="79">
        <f t="shared" ref="M806" si="277">+L806*0.85</f>
        <v>362.1180199999996</v>
      </c>
      <c r="N806" s="79">
        <f>+M806*0.95</f>
        <v>344.01211899999959</v>
      </c>
      <c r="O806" s="58"/>
      <c r="P806" s="92">
        <f>+N806+N807+N808</f>
        <v>1030.537632249999</v>
      </c>
      <c r="Q806" s="7">
        <v>552.20093359999896</v>
      </c>
      <c r="R806" s="75">
        <f t="shared" si="260"/>
        <v>668.16312965599877</v>
      </c>
      <c r="S806" s="51">
        <f>+R806+R807+R808</f>
        <v>1899.0061100119976</v>
      </c>
      <c r="T806" s="48">
        <v>1899</v>
      </c>
      <c r="U806" s="55">
        <f>+T806-P806</f>
        <v>868.46236775000102</v>
      </c>
      <c r="V806" s="20"/>
      <c r="W806" s="20"/>
      <c r="X806" s="20"/>
      <c r="Y806" s="20"/>
    </row>
    <row r="807" spans="1:25" customFormat="1" ht="15.75" customHeight="1" x14ac:dyDescent="0.25">
      <c r="A807" s="3" t="s">
        <v>298</v>
      </c>
      <c r="B807" s="3" t="s">
        <v>299</v>
      </c>
      <c r="C807" s="4">
        <v>44026</v>
      </c>
      <c r="D807" s="3" t="s">
        <v>1344</v>
      </c>
      <c r="E807" s="3" t="s">
        <v>554</v>
      </c>
      <c r="F807" s="3" t="s">
        <v>2789</v>
      </c>
      <c r="G807" s="24"/>
      <c r="H807" s="25" t="s">
        <v>555</v>
      </c>
      <c r="I807" s="5">
        <v>1</v>
      </c>
      <c r="J807" s="5">
        <v>306.28190082644602</v>
      </c>
      <c r="K807" s="5">
        <f t="shared" si="269"/>
        <v>370.60109999999969</v>
      </c>
      <c r="L807" s="83">
        <f t="shared" si="261"/>
        <v>370.60109999999969</v>
      </c>
      <c r="M807" s="79"/>
      <c r="N807" s="79">
        <f t="shared" si="264"/>
        <v>352.07104499999969</v>
      </c>
      <c r="O807" s="58"/>
      <c r="P807" s="92"/>
      <c r="Q807" s="7">
        <v>480.36640761818097</v>
      </c>
      <c r="R807" s="75">
        <f t="shared" si="260"/>
        <v>581.24335321799902</v>
      </c>
      <c r="S807" s="51"/>
      <c r="T807" s="48"/>
      <c r="U807" s="55"/>
      <c r="V807" s="20"/>
      <c r="W807" s="20"/>
      <c r="X807" s="20"/>
      <c r="Y807" s="20"/>
    </row>
    <row r="808" spans="1:25" customFormat="1" ht="15.75" customHeight="1" x14ac:dyDescent="0.25">
      <c r="A808" s="3" t="s">
        <v>27</v>
      </c>
      <c r="B808" s="3" t="s">
        <v>28</v>
      </c>
      <c r="C808" s="4">
        <v>44026</v>
      </c>
      <c r="D808" s="3" t="s">
        <v>1344</v>
      </c>
      <c r="E808" s="3" t="s">
        <v>554</v>
      </c>
      <c r="F808" s="3" t="s">
        <v>2789</v>
      </c>
      <c r="G808" s="24"/>
      <c r="H808" s="25" t="s">
        <v>555</v>
      </c>
      <c r="I808" s="5">
        <v>1</v>
      </c>
      <c r="J808" s="5">
        <v>342.30173553718998</v>
      </c>
      <c r="K808" s="5">
        <f t="shared" si="269"/>
        <v>414.18509999999986</v>
      </c>
      <c r="L808" s="83">
        <f t="shared" si="261"/>
        <v>414.18509999999986</v>
      </c>
      <c r="M808" s="79">
        <f t="shared" ref="M808:M809" si="278">+L808*0.85</f>
        <v>352.05733499999985</v>
      </c>
      <c r="N808" s="79">
        <f t="shared" ref="N808:N810" si="279">+M808*0.95</f>
        <v>334.45446824999982</v>
      </c>
      <c r="O808" s="58"/>
      <c r="P808" s="92"/>
      <c r="Q808" s="7">
        <v>536.85919598181795</v>
      </c>
      <c r="R808" s="75">
        <f t="shared" si="260"/>
        <v>649.59962713799973</v>
      </c>
      <c r="S808" s="51"/>
      <c r="T808" s="48"/>
      <c r="U808" s="55"/>
      <c r="V808" s="20"/>
      <c r="W808" s="20"/>
      <c r="X808" s="20"/>
      <c r="Y808" s="20"/>
    </row>
    <row r="809" spans="1:25" customFormat="1" ht="15.75" customHeight="1" x14ac:dyDescent="0.25">
      <c r="A809" s="3" t="s">
        <v>79</v>
      </c>
      <c r="B809" s="3" t="s">
        <v>80</v>
      </c>
      <c r="C809" s="4">
        <v>44027</v>
      </c>
      <c r="D809" s="3" t="s">
        <v>1345</v>
      </c>
      <c r="E809" s="3" t="s">
        <v>751</v>
      </c>
      <c r="F809" s="3" t="s">
        <v>2835</v>
      </c>
      <c r="G809" s="24">
        <v>1172</v>
      </c>
      <c r="H809" s="25" t="s">
        <v>752</v>
      </c>
      <c r="I809" s="5">
        <v>1</v>
      </c>
      <c r="J809" s="5">
        <v>806.82363636363596</v>
      </c>
      <c r="K809" s="5">
        <f t="shared" si="269"/>
        <v>976.25659999999948</v>
      </c>
      <c r="L809" s="83">
        <f t="shared" si="261"/>
        <v>976.25659999999948</v>
      </c>
      <c r="M809" s="79">
        <f t="shared" si="278"/>
        <v>829.81810999999959</v>
      </c>
      <c r="N809" s="79">
        <f t="shared" si="279"/>
        <v>788.32720449999954</v>
      </c>
      <c r="O809" s="58"/>
      <c r="P809" s="92">
        <f>+N809</f>
        <v>788.32720449999954</v>
      </c>
      <c r="Q809" s="7">
        <v>1411.57022476364</v>
      </c>
      <c r="R809" s="75">
        <f t="shared" si="260"/>
        <v>1707.9999719640043</v>
      </c>
      <c r="S809" s="51">
        <f>+R809</f>
        <v>1707.9999719640043</v>
      </c>
      <c r="T809" s="48">
        <v>1708</v>
      </c>
      <c r="U809" s="55">
        <f>+T809-P809</f>
        <v>919.67279550000046</v>
      </c>
      <c r="V809" s="20"/>
      <c r="W809" s="20"/>
      <c r="X809" s="20"/>
      <c r="Y809" s="20"/>
    </row>
    <row r="810" spans="1:25" customFormat="1" ht="15.75" customHeight="1" x14ac:dyDescent="0.25">
      <c r="A810" s="14" t="s">
        <v>1580</v>
      </c>
      <c r="B810" s="14" t="s">
        <v>1581</v>
      </c>
      <c r="C810" s="15">
        <v>44032</v>
      </c>
      <c r="D810" s="14" t="s">
        <v>1582</v>
      </c>
      <c r="E810" s="14" t="s">
        <v>1347</v>
      </c>
      <c r="F810" s="3" t="s">
        <v>2968</v>
      </c>
      <c r="G810" s="24">
        <v>1107</v>
      </c>
      <c r="H810" s="26" t="s">
        <v>1348</v>
      </c>
      <c r="I810" s="16">
        <v>1</v>
      </c>
      <c r="J810" s="16">
        <v>57.81</v>
      </c>
      <c r="K810" s="16">
        <f>+J810*1.21</f>
        <v>69.950100000000006</v>
      </c>
      <c r="L810" s="83">
        <f>+K810*I810</f>
        <v>69.950100000000006</v>
      </c>
      <c r="M810" s="79">
        <f>+L810*0.9</f>
        <v>62.955090000000006</v>
      </c>
      <c r="N810" s="79">
        <f t="shared" si="279"/>
        <v>59.807335500000001</v>
      </c>
      <c r="O810" s="58"/>
      <c r="P810" s="92">
        <f>+N810+N811+N812+N813+N814+N815</f>
        <v>695.9386025</v>
      </c>
      <c r="Q810" s="7">
        <v>195.57506198347099</v>
      </c>
      <c r="R810" s="75">
        <f t="shared" si="260"/>
        <v>236.64582499999989</v>
      </c>
      <c r="S810" s="51">
        <f>+R810+R811+R812+R813+R814+R815</f>
        <v>1519.0895480109998</v>
      </c>
      <c r="T810" s="48">
        <v>1519.09</v>
      </c>
      <c r="U810" s="55">
        <f>+T810-P810</f>
        <v>823.15139749999992</v>
      </c>
      <c r="V810" s="20"/>
      <c r="W810" s="20"/>
      <c r="X810" s="20"/>
      <c r="Y810" s="20"/>
    </row>
    <row r="811" spans="1:25" customFormat="1" ht="15.75" customHeight="1" x14ac:dyDescent="0.25">
      <c r="A811" s="14" t="s">
        <v>1355</v>
      </c>
      <c r="B811" s="14" t="s">
        <v>1356</v>
      </c>
      <c r="C811" s="15">
        <v>44032</v>
      </c>
      <c r="D811" s="14" t="s">
        <v>1582</v>
      </c>
      <c r="E811" s="14" t="s">
        <v>1347</v>
      </c>
      <c r="F811" s="3" t="s">
        <v>2968</v>
      </c>
      <c r="G811" s="24"/>
      <c r="H811" s="26" t="s">
        <v>1348</v>
      </c>
      <c r="I811" s="16">
        <v>1</v>
      </c>
      <c r="J811" s="16">
        <v>0</v>
      </c>
      <c r="K811" s="16">
        <f>+J811*1.21</f>
        <v>0</v>
      </c>
      <c r="L811" s="83">
        <f>+K811*I811</f>
        <v>0</v>
      </c>
      <c r="M811" s="79"/>
      <c r="N811" s="79">
        <f>+L811*0.95</f>
        <v>0</v>
      </c>
      <c r="O811" s="58"/>
      <c r="P811" s="92"/>
      <c r="Q811" s="7">
        <v>22.606055999999999</v>
      </c>
      <c r="R811" s="75">
        <f t="shared" si="260"/>
        <v>27.353327759999999</v>
      </c>
      <c r="S811" s="51"/>
      <c r="T811" s="48"/>
      <c r="U811" s="55"/>
      <c r="V811" s="20"/>
      <c r="W811" s="20"/>
      <c r="X811" s="20"/>
      <c r="Y811" s="20"/>
    </row>
    <row r="812" spans="1:25" customFormat="1" ht="15.75" customHeight="1" x14ac:dyDescent="0.25">
      <c r="A812" s="3" t="s">
        <v>920</v>
      </c>
      <c r="B812" s="3" t="s">
        <v>921</v>
      </c>
      <c r="C812" s="4">
        <v>44027</v>
      </c>
      <c r="D812" s="3" t="s">
        <v>1346</v>
      </c>
      <c r="E812" s="3" t="s">
        <v>1347</v>
      </c>
      <c r="F812" s="3" t="s">
        <v>2968</v>
      </c>
      <c r="G812" s="24"/>
      <c r="H812" s="25" t="s">
        <v>1348</v>
      </c>
      <c r="I812" s="5">
        <v>1</v>
      </c>
      <c r="J812" s="5">
        <v>26.621239669421499</v>
      </c>
      <c r="K812" s="5">
        <f t="shared" si="269"/>
        <v>32.211700000000015</v>
      </c>
      <c r="L812" s="83">
        <f t="shared" si="261"/>
        <v>32.211700000000015</v>
      </c>
      <c r="M812" s="79"/>
      <c r="N812" s="79">
        <f t="shared" si="264"/>
        <v>30.601115000000011</v>
      </c>
      <c r="O812" s="58"/>
      <c r="P812" s="92"/>
      <c r="Q812" s="7">
        <v>47.098944733884302</v>
      </c>
      <c r="R812" s="75">
        <f t="shared" si="260"/>
        <v>56.989723128000001</v>
      </c>
      <c r="S812" s="51"/>
      <c r="T812" s="48"/>
      <c r="U812" s="55"/>
      <c r="V812" s="20"/>
      <c r="W812" s="20"/>
      <c r="X812" s="20"/>
      <c r="Y812" s="20"/>
    </row>
    <row r="813" spans="1:25" customFormat="1" ht="15.75" customHeight="1" x14ac:dyDescent="0.25">
      <c r="A813" s="3" t="s">
        <v>1349</v>
      </c>
      <c r="B813" s="3" t="s">
        <v>1350</v>
      </c>
      <c r="C813" s="4">
        <v>44027</v>
      </c>
      <c r="D813" s="3" t="s">
        <v>1346</v>
      </c>
      <c r="E813" s="3" t="s">
        <v>1347</v>
      </c>
      <c r="F813" s="3" t="s">
        <v>2968</v>
      </c>
      <c r="G813" s="24"/>
      <c r="H813" s="25" t="s">
        <v>1348</v>
      </c>
      <c r="I813" s="5">
        <v>1</v>
      </c>
      <c r="J813" s="5">
        <v>220.055041322314</v>
      </c>
      <c r="K813" s="5">
        <f t="shared" si="269"/>
        <v>266.26659999999993</v>
      </c>
      <c r="L813" s="83">
        <f t="shared" si="261"/>
        <v>266.26659999999993</v>
      </c>
      <c r="M813" s="79"/>
      <c r="N813" s="79">
        <f t="shared" si="264"/>
        <v>252.95326999999992</v>
      </c>
      <c r="O813" s="58"/>
      <c r="P813" s="92"/>
      <c r="Q813" s="7">
        <v>385.12548753636298</v>
      </c>
      <c r="R813" s="75">
        <f t="shared" si="260"/>
        <v>466.00183991899917</v>
      </c>
      <c r="S813" s="51"/>
      <c r="T813" s="48"/>
      <c r="U813" s="55"/>
      <c r="V813" s="20"/>
      <c r="W813" s="20"/>
      <c r="X813" s="20"/>
      <c r="Y813" s="20"/>
    </row>
    <row r="814" spans="1:25" customFormat="1" ht="15.75" customHeight="1" x14ac:dyDescent="0.25">
      <c r="A814" s="3" t="s">
        <v>1351</v>
      </c>
      <c r="B814" s="3" t="s">
        <v>1352</v>
      </c>
      <c r="C814" s="4">
        <v>44027</v>
      </c>
      <c r="D814" s="3" t="s">
        <v>1346</v>
      </c>
      <c r="E814" s="3" t="s">
        <v>1347</v>
      </c>
      <c r="F814" s="3" t="s">
        <v>2968</v>
      </c>
      <c r="G814" s="24"/>
      <c r="H814" s="25" t="s">
        <v>1348</v>
      </c>
      <c r="I814" s="5">
        <v>1</v>
      </c>
      <c r="J814" s="5">
        <v>86.940330578512402</v>
      </c>
      <c r="K814" s="5">
        <f t="shared" si="269"/>
        <v>105.1978</v>
      </c>
      <c r="L814" s="83">
        <f t="shared" si="261"/>
        <v>105.1978</v>
      </c>
      <c r="M814" s="79"/>
      <c r="N814" s="79">
        <f t="shared" si="264"/>
        <v>99.937910000000002</v>
      </c>
      <c r="O814" s="58"/>
      <c r="P814" s="92"/>
      <c r="Q814" s="7">
        <v>152.14526664628099</v>
      </c>
      <c r="R814" s="75">
        <f t="shared" si="260"/>
        <v>184.09577264199999</v>
      </c>
      <c r="S814" s="51"/>
      <c r="T814" s="48"/>
      <c r="U814" s="55"/>
      <c r="V814" s="20"/>
      <c r="W814" s="20"/>
      <c r="X814" s="20"/>
      <c r="Y814" s="20"/>
    </row>
    <row r="815" spans="1:25" customFormat="1" ht="15.75" customHeight="1" x14ac:dyDescent="0.25">
      <c r="A815" s="3" t="s">
        <v>902</v>
      </c>
      <c r="B815" s="3" t="s">
        <v>903</v>
      </c>
      <c r="C815" s="4">
        <v>44027</v>
      </c>
      <c r="D815" s="3" t="s">
        <v>1346</v>
      </c>
      <c r="E815" s="3" t="s">
        <v>1347</v>
      </c>
      <c r="F815" s="3" t="s">
        <v>2968</v>
      </c>
      <c r="G815" s="24"/>
      <c r="H815" s="25" t="s">
        <v>1348</v>
      </c>
      <c r="I815" s="5">
        <v>1</v>
      </c>
      <c r="J815" s="5">
        <v>258.56661157024803</v>
      </c>
      <c r="K815" s="5">
        <f t="shared" si="269"/>
        <v>312.86560000000009</v>
      </c>
      <c r="L815" s="83">
        <f t="shared" si="261"/>
        <v>312.86560000000009</v>
      </c>
      <c r="M815" s="79">
        <f t="shared" ref="M815" si="280">+L815*0.85</f>
        <v>265.93576000000007</v>
      </c>
      <c r="N815" s="79">
        <f>+M815*0.95</f>
        <v>252.63897200000005</v>
      </c>
      <c r="O815" s="58"/>
      <c r="P815" s="92"/>
      <c r="Q815" s="7">
        <v>452.895090547108</v>
      </c>
      <c r="R815" s="75">
        <f t="shared" si="260"/>
        <v>548.00305956200066</v>
      </c>
      <c r="S815" s="51"/>
      <c r="T815" s="48"/>
      <c r="U815" s="55"/>
      <c r="V815" s="20"/>
      <c r="W815" s="20"/>
      <c r="X815" s="20"/>
      <c r="Y815" s="20"/>
    </row>
    <row r="816" spans="1:25" customFormat="1" ht="15.75" customHeight="1" x14ac:dyDescent="0.25">
      <c r="A816" s="14" t="s">
        <v>1353</v>
      </c>
      <c r="B816" s="14" t="s">
        <v>1354</v>
      </c>
      <c r="C816" s="15">
        <v>44027</v>
      </c>
      <c r="D816" s="14" t="s">
        <v>1346</v>
      </c>
      <c r="E816" s="14" t="s">
        <v>1347</v>
      </c>
      <c r="F816" s="3" t="s">
        <v>2968</v>
      </c>
      <c r="G816" s="24"/>
      <c r="H816" s="87" t="s">
        <v>1348</v>
      </c>
      <c r="I816" s="90">
        <v>6</v>
      </c>
      <c r="J816" s="16">
        <v>9.76</v>
      </c>
      <c r="K816" s="16">
        <f t="shared" si="269"/>
        <v>11.8096</v>
      </c>
      <c r="L816" s="83">
        <f t="shared" si="261"/>
        <v>70.857599999999991</v>
      </c>
      <c r="M816" s="79"/>
      <c r="N816" s="79">
        <f t="shared" si="264"/>
        <v>67.314719999999994</v>
      </c>
      <c r="O816" s="58"/>
      <c r="P816" s="92"/>
      <c r="Q816" s="7">
        <v>197.72245289256199</v>
      </c>
      <c r="R816" s="75">
        <f t="shared" si="260"/>
        <v>239.244168</v>
      </c>
      <c r="S816" s="51"/>
      <c r="T816" s="48"/>
      <c r="U816" s="55"/>
      <c r="V816" s="20"/>
      <c r="W816" s="20"/>
      <c r="X816" s="20"/>
      <c r="Y816" s="20"/>
    </row>
    <row r="817" spans="1:25" customFormat="1" ht="15.75" customHeight="1" x14ac:dyDescent="0.25">
      <c r="A817" s="14" t="s">
        <v>1355</v>
      </c>
      <c r="B817" s="14" t="s">
        <v>1356</v>
      </c>
      <c r="C817" s="15">
        <v>44027</v>
      </c>
      <c r="D817" s="14" t="s">
        <v>1346</v>
      </c>
      <c r="E817" s="14" t="s">
        <v>1347</v>
      </c>
      <c r="F817" s="3" t="s">
        <v>2968</v>
      </c>
      <c r="G817" s="24"/>
      <c r="H817" s="87" t="s">
        <v>1348</v>
      </c>
      <c r="I817" s="90">
        <v>1</v>
      </c>
      <c r="J817" s="16">
        <v>0</v>
      </c>
      <c r="K817" s="16">
        <f t="shared" si="269"/>
        <v>0</v>
      </c>
      <c r="L817" s="83">
        <f t="shared" si="261"/>
        <v>0</v>
      </c>
      <c r="M817" s="79"/>
      <c r="N817" s="79">
        <f t="shared" si="264"/>
        <v>0</v>
      </c>
      <c r="O817" s="58"/>
      <c r="P817" s="92"/>
      <c r="Q817" s="7">
        <v>20.477060999999999</v>
      </c>
      <c r="R817" s="75">
        <f t="shared" si="260"/>
        <v>24.777243809999998</v>
      </c>
      <c r="S817" s="51"/>
      <c r="T817" s="48"/>
      <c r="U817" s="55"/>
      <c r="V817" s="20"/>
      <c r="W817" s="20"/>
      <c r="X817" s="20"/>
      <c r="Y817" s="20"/>
    </row>
    <row r="818" spans="1:25" customFormat="1" ht="15.75" customHeight="1" x14ac:dyDescent="0.25">
      <c r="A818" s="14" t="s">
        <v>1353</v>
      </c>
      <c r="B818" s="14" t="s">
        <v>1354</v>
      </c>
      <c r="C818" s="15">
        <v>44032</v>
      </c>
      <c r="D818" s="14" t="s">
        <v>1583</v>
      </c>
      <c r="E818" s="14" t="s">
        <v>1347</v>
      </c>
      <c r="F818" s="3" t="s">
        <v>2968</v>
      </c>
      <c r="G818" s="24"/>
      <c r="H818" s="87" t="s">
        <v>1348</v>
      </c>
      <c r="I818" s="90">
        <v>-6</v>
      </c>
      <c r="J818" s="16">
        <v>9.76</v>
      </c>
      <c r="K818" s="16">
        <f>+J818*1.21</f>
        <v>11.8096</v>
      </c>
      <c r="L818" s="83">
        <f>+K818*I818</f>
        <v>-70.857599999999991</v>
      </c>
      <c r="M818" s="79"/>
      <c r="N818" s="79">
        <f>+L818*0.95</f>
        <v>-67.314719999999994</v>
      </c>
      <c r="O818" s="58"/>
      <c r="P818" s="92"/>
      <c r="Q818" s="7">
        <v>-197.72245289256199</v>
      </c>
      <c r="R818" s="75">
        <f t="shared" si="260"/>
        <v>-239.244168</v>
      </c>
      <c r="S818" s="51"/>
      <c r="T818" s="48"/>
      <c r="U818" s="55"/>
      <c r="V818" s="20"/>
      <c r="W818" s="20"/>
      <c r="X818" s="20"/>
      <c r="Y818" s="20"/>
    </row>
    <row r="819" spans="1:25" customFormat="1" ht="15.75" customHeight="1" x14ac:dyDescent="0.25">
      <c r="A819" s="14" t="s">
        <v>1355</v>
      </c>
      <c r="B819" s="14" t="s">
        <v>1356</v>
      </c>
      <c r="C819" s="15">
        <v>44032</v>
      </c>
      <c r="D819" s="14" t="s">
        <v>1583</v>
      </c>
      <c r="E819" s="14" t="s">
        <v>1347</v>
      </c>
      <c r="F819" s="3" t="s">
        <v>2968</v>
      </c>
      <c r="G819" s="24"/>
      <c r="H819" s="87" t="s">
        <v>1348</v>
      </c>
      <c r="I819" s="90">
        <v>-1</v>
      </c>
      <c r="J819" s="16">
        <v>0</v>
      </c>
      <c r="K819" s="16">
        <f>+J819*1.21</f>
        <v>0</v>
      </c>
      <c r="L819" s="83">
        <f>+K819*I819</f>
        <v>0</v>
      </c>
      <c r="M819" s="79"/>
      <c r="N819" s="79">
        <f>+L819*0.95</f>
        <v>0</v>
      </c>
      <c r="O819" s="58"/>
      <c r="P819" s="92"/>
      <c r="Q819" s="7">
        <v>-20.477060999999999</v>
      </c>
      <c r="R819" s="75">
        <f t="shared" si="260"/>
        <v>-24.777243809999998</v>
      </c>
      <c r="S819" s="51"/>
      <c r="T819" s="48"/>
      <c r="U819" s="55"/>
      <c r="V819" s="20"/>
      <c r="W819" s="20"/>
      <c r="X819" s="20"/>
      <c r="Y819" s="20"/>
    </row>
    <row r="820" spans="1:25" customFormat="1" ht="15.75" customHeight="1" x14ac:dyDescent="0.25">
      <c r="A820" s="3" t="s">
        <v>1297</v>
      </c>
      <c r="B820" s="3" t="s">
        <v>1298</v>
      </c>
      <c r="C820" s="4">
        <v>44027</v>
      </c>
      <c r="D820" s="3" t="s">
        <v>1359</v>
      </c>
      <c r="E820" s="3" t="s">
        <v>1360</v>
      </c>
      <c r="F820" s="3" t="s">
        <v>2967</v>
      </c>
      <c r="G820" s="24">
        <v>1176</v>
      </c>
      <c r="H820" s="25" t="s">
        <v>1361</v>
      </c>
      <c r="I820" s="5">
        <v>1</v>
      </c>
      <c r="J820" s="5">
        <v>129.179338842975</v>
      </c>
      <c r="K820" s="5">
        <f t="shared" si="269"/>
        <v>156.30699999999973</v>
      </c>
      <c r="L820" s="83">
        <f t="shared" si="261"/>
        <v>156.30699999999973</v>
      </c>
      <c r="M820" s="79"/>
      <c r="N820" s="79">
        <f t="shared" si="264"/>
        <v>148.49164999999974</v>
      </c>
      <c r="O820" s="58"/>
      <c r="P820" s="92">
        <f>+N820+N821</f>
        <v>355.87750499999999</v>
      </c>
      <c r="Q820" s="7">
        <v>226.44233843801601</v>
      </c>
      <c r="R820" s="75">
        <f t="shared" si="260"/>
        <v>273.99522950999938</v>
      </c>
      <c r="S820" s="51">
        <f>+R820+R821</f>
        <v>655.90610503299945</v>
      </c>
      <c r="T820" s="48">
        <v>655.91</v>
      </c>
      <c r="U820" s="55">
        <f>+T820-P820</f>
        <v>300.03249499999998</v>
      </c>
      <c r="V820" s="20"/>
      <c r="W820" s="20"/>
      <c r="X820" s="20"/>
      <c r="Y820" s="20"/>
    </row>
    <row r="821" spans="1:25" customFormat="1" ht="15.75" customHeight="1" x14ac:dyDescent="0.25">
      <c r="A821" s="3" t="s">
        <v>1357</v>
      </c>
      <c r="B821" s="3" t="s">
        <v>1358</v>
      </c>
      <c r="C821" s="4">
        <v>44027</v>
      </c>
      <c r="D821" s="3" t="s">
        <v>1359</v>
      </c>
      <c r="E821" s="3" t="s">
        <v>1360</v>
      </c>
      <c r="F821" s="3" t="s">
        <v>2967</v>
      </c>
      <c r="G821" s="24"/>
      <c r="H821" s="25" t="s">
        <v>1361</v>
      </c>
      <c r="I821" s="5">
        <v>1</v>
      </c>
      <c r="J821" s="5">
        <v>180.41396694214899</v>
      </c>
      <c r="K821" s="5">
        <f t="shared" si="269"/>
        <v>218.30090000000027</v>
      </c>
      <c r="L821" s="83">
        <f t="shared" si="261"/>
        <v>218.30090000000027</v>
      </c>
      <c r="M821" s="79"/>
      <c r="N821" s="79">
        <f t="shared" si="264"/>
        <v>207.38585500000025</v>
      </c>
      <c r="O821" s="58"/>
      <c r="P821" s="92"/>
      <c r="Q821" s="7">
        <v>315.628822746281</v>
      </c>
      <c r="R821" s="75">
        <f t="shared" si="260"/>
        <v>381.91087552300002</v>
      </c>
      <c r="S821" s="51"/>
      <c r="T821" s="48"/>
      <c r="U821" s="55"/>
      <c r="V821" s="20"/>
      <c r="W821" s="20"/>
      <c r="X821" s="20"/>
      <c r="Y821" s="20"/>
    </row>
    <row r="822" spans="1:25" customFormat="1" ht="15.75" customHeight="1" x14ac:dyDescent="0.25">
      <c r="A822" s="14" t="s">
        <v>1355</v>
      </c>
      <c r="B822" s="14" t="s">
        <v>1356</v>
      </c>
      <c r="C822" s="15">
        <v>44027</v>
      </c>
      <c r="D822" s="14" t="s">
        <v>1366</v>
      </c>
      <c r="E822" s="14" t="s">
        <v>628</v>
      </c>
      <c r="F822" s="3" t="s">
        <v>2808</v>
      </c>
      <c r="G822" s="24">
        <v>1116</v>
      </c>
      <c r="H822" s="26" t="s">
        <v>629</v>
      </c>
      <c r="I822" s="16">
        <v>1</v>
      </c>
      <c r="J822" s="16">
        <v>0</v>
      </c>
      <c r="K822" s="16">
        <f t="shared" si="269"/>
        <v>0</v>
      </c>
      <c r="L822" s="83">
        <f t="shared" si="261"/>
        <v>0</v>
      </c>
      <c r="M822" s="79"/>
      <c r="N822" s="79">
        <f t="shared" si="264"/>
        <v>0</v>
      </c>
      <c r="O822" s="58"/>
      <c r="P822" s="92">
        <f>+N822+N823+N824+N825</f>
        <v>1189.4277494999992</v>
      </c>
      <c r="Q822" s="7">
        <v>10.2424014</v>
      </c>
      <c r="R822" s="75">
        <f t="shared" si="260"/>
        <v>12.393305694</v>
      </c>
      <c r="S822" s="51">
        <f>+R822+R823+R824+R825</f>
        <v>2773.764904995001</v>
      </c>
      <c r="T822" s="48">
        <v>2773.74</v>
      </c>
      <c r="U822" s="55">
        <f>+T822-P822</f>
        <v>1584.3122505000006</v>
      </c>
      <c r="V822" s="20"/>
      <c r="W822" s="20"/>
      <c r="X822" s="20"/>
      <c r="Y822" s="20"/>
    </row>
    <row r="823" spans="1:25" customFormat="1" ht="15.75" customHeight="1" x14ac:dyDescent="0.25">
      <c r="A823" s="3" t="s">
        <v>432</v>
      </c>
      <c r="B823" s="3" t="s">
        <v>433</v>
      </c>
      <c r="C823" s="4">
        <v>44027</v>
      </c>
      <c r="D823" s="3" t="s">
        <v>1366</v>
      </c>
      <c r="E823" s="3" t="s">
        <v>628</v>
      </c>
      <c r="F823" s="3" t="s">
        <v>2808</v>
      </c>
      <c r="G823" s="24"/>
      <c r="H823" s="25" t="s">
        <v>629</v>
      </c>
      <c r="I823" s="5">
        <v>1</v>
      </c>
      <c r="J823" s="5">
        <v>660.18702479338799</v>
      </c>
      <c r="K823" s="5">
        <f t="shared" si="269"/>
        <v>798.82629999999949</v>
      </c>
      <c r="L823" s="83">
        <f t="shared" si="261"/>
        <v>798.82629999999949</v>
      </c>
      <c r="M823" s="79">
        <f t="shared" ref="M823:M824" si="281">+L823*0.85</f>
        <v>679.00235499999951</v>
      </c>
      <c r="N823" s="79">
        <f t="shared" ref="N823:N824" si="282">+M823*0.95</f>
        <v>645.05223724999951</v>
      </c>
      <c r="O823" s="58"/>
      <c r="P823" s="92"/>
      <c r="Q823" s="7">
        <v>1268.38761297934</v>
      </c>
      <c r="R823" s="75">
        <f t="shared" si="260"/>
        <v>1534.7490117050013</v>
      </c>
      <c r="S823" s="51"/>
      <c r="T823" s="48"/>
      <c r="U823" s="55"/>
      <c r="V823" s="20"/>
      <c r="W823" s="20"/>
      <c r="X823" s="20"/>
      <c r="Y823" s="20"/>
    </row>
    <row r="824" spans="1:25" customFormat="1" ht="15.75" customHeight="1" x14ac:dyDescent="0.25">
      <c r="A824" s="3" t="s">
        <v>1367</v>
      </c>
      <c r="B824" s="3" t="s">
        <v>1368</v>
      </c>
      <c r="C824" s="4">
        <v>44027</v>
      </c>
      <c r="D824" s="3" t="s">
        <v>1366</v>
      </c>
      <c r="E824" s="3" t="s">
        <v>628</v>
      </c>
      <c r="F824" s="3" t="s">
        <v>2808</v>
      </c>
      <c r="G824" s="24"/>
      <c r="H824" s="25" t="s">
        <v>629</v>
      </c>
      <c r="I824" s="5">
        <v>1</v>
      </c>
      <c r="J824" s="5">
        <v>522.70107438016498</v>
      </c>
      <c r="K824" s="5">
        <f t="shared" si="269"/>
        <v>632.46829999999966</v>
      </c>
      <c r="L824" s="83">
        <f t="shared" si="261"/>
        <v>632.46829999999966</v>
      </c>
      <c r="M824" s="79">
        <f t="shared" si="281"/>
        <v>537.5980549999997</v>
      </c>
      <c r="N824" s="79">
        <f t="shared" si="282"/>
        <v>510.71815224999972</v>
      </c>
      <c r="O824" s="58"/>
      <c r="P824" s="92"/>
      <c r="Q824" s="7">
        <v>914.87644925289203</v>
      </c>
      <c r="R824" s="75">
        <f t="shared" si="260"/>
        <v>1107.0005035959994</v>
      </c>
      <c r="S824" s="51"/>
      <c r="T824" s="48"/>
      <c r="U824" s="55"/>
      <c r="V824" s="20"/>
      <c r="W824" s="20"/>
      <c r="X824" s="20"/>
      <c r="Y824" s="20"/>
    </row>
    <row r="825" spans="1:25" customFormat="1" ht="15.75" customHeight="1" x14ac:dyDescent="0.25">
      <c r="A825" s="3" t="s">
        <v>1353</v>
      </c>
      <c r="B825" s="3" t="s">
        <v>1354</v>
      </c>
      <c r="C825" s="4">
        <v>44027</v>
      </c>
      <c r="D825" s="3" t="s">
        <v>1366</v>
      </c>
      <c r="E825" s="3" t="s">
        <v>628</v>
      </c>
      <c r="F825" s="3" t="s">
        <v>2808</v>
      </c>
      <c r="G825" s="24"/>
      <c r="H825" s="25" t="s">
        <v>629</v>
      </c>
      <c r="I825" s="5">
        <v>3</v>
      </c>
      <c r="J825" s="5">
        <v>9.76</v>
      </c>
      <c r="K825" s="5">
        <f t="shared" si="269"/>
        <v>11.8096</v>
      </c>
      <c r="L825" s="83">
        <f t="shared" si="261"/>
        <v>35.428799999999995</v>
      </c>
      <c r="M825" s="79"/>
      <c r="N825" s="79">
        <f t="shared" si="264"/>
        <v>33.657359999999997</v>
      </c>
      <c r="O825" s="58"/>
      <c r="P825" s="92"/>
      <c r="Q825" s="7">
        <v>98.861226446280995</v>
      </c>
      <c r="R825" s="75">
        <f t="shared" si="260"/>
        <v>119.622084</v>
      </c>
      <c r="S825" s="51"/>
      <c r="T825" s="48"/>
      <c r="U825" s="55"/>
      <c r="V825" s="20"/>
      <c r="W825" s="20"/>
      <c r="X825" s="20"/>
      <c r="Y825" s="20"/>
    </row>
    <row r="826" spans="1:25" customFormat="1" ht="15.75" customHeight="1" x14ac:dyDescent="0.25">
      <c r="A826" s="3" t="s">
        <v>361</v>
      </c>
      <c r="B826" s="3" t="s">
        <v>362</v>
      </c>
      <c r="C826" s="4">
        <v>44028</v>
      </c>
      <c r="D826" s="3" t="s">
        <v>1369</v>
      </c>
      <c r="E826" s="3" t="s">
        <v>1370</v>
      </c>
      <c r="F826" s="3" t="s">
        <v>2971</v>
      </c>
      <c r="G826" s="24">
        <v>1174</v>
      </c>
      <c r="H826" s="25" t="s">
        <v>1371</v>
      </c>
      <c r="I826" s="5">
        <v>1</v>
      </c>
      <c r="J826" s="5">
        <v>425.54909090909098</v>
      </c>
      <c r="K826" s="5">
        <f t="shared" si="269"/>
        <v>514.91440000000011</v>
      </c>
      <c r="L826" s="83">
        <f t="shared" si="261"/>
        <v>514.91440000000011</v>
      </c>
      <c r="M826" s="79">
        <f t="shared" ref="M826" si="283">+L826*0.85</f>
        <v>437.6772400000001</v>
      </c>
      <c r="N826" s="79">
        <f>+M826*0.95</f>
        <v>415.79337800000008</v>
      </c>
      <c r="O826" s="58"/>
      <c r="P826" s="92">
        <f>+N826+N827+N828</f>
        <v>639.4204757499997</v>
      </c>
      <c r="Q826" s="7">
        <v>632.80532852727299</v>
      </c>
      <c r="R826" s="75">
        <f t="shared" si="260"/>
        <v>765.69444751800029</v>
      </c>
      <c r="S826" s="51">
        <f>+R826+R827+R828</f>
        <v>1155.0390535162501</v>
      </c>
      <c r="T826" s="48">
        <v>1155.04</v>
      </c>
      <c r="U826" s="55">
        <f>+T826-P826</f>
        <v>515.61952425000027</v>
      </c>
      <c r="V826" s="20"/>
      <c r="W826" s="20"/>
      <c r="X826" s="20"/>
      <c r="Y826" s="20"/>
    </row>
    <row r="827" spans="1:25" customFormat="1" ht="15.75" customHeight="1" x14ac:dyDescent="0.25">
      <c r="A827" s="3" t="s">
        <v>92</v>
      </c>
      <c r="B827" s="3" t="s">
        <v>93</v>
      </c>
      <c r="C827" s="4">
        <v>44028</v>
      </c>
      <c r="D827" s="3" t="s">
        <v>1369</v>
      </c>
      <c r="E827" s="3" t="s">
        <v>1370</v>
      </c>
      <c r="F827" s="3" t="s">
        <v>2971</v>
      </c>
      <c r="G827" s="24"/>
      <c r="H827" s="25" t="s">
        <v>1371</v>
      </c>
      <c r="I827" s="5">
        <v>1</v>
      </c>
      <c r="J827" s="5">
        <v>68.289338842975198</v>
      </c>
      <c r="K827" s="5">
        <f t="shared" si="269"/>
        <v>82.630099999999985</v>
      </c>
      <c r="L827" s="83">
        <f t="shared" si="261"/>
        <v>82.630099999999985</v>
      </c>
      <c r="M827" s="79"/>
      <c r="N827" s="79">
        <f t="shared" si="264"/>
        <v>78.49859499999998</v>
      </c>
      <c r="O827" s="58"/>
      <c r="P827" s="92"/>
      <c r="Q827" s="7">
        <v>101.55078810053701</v>
      </c>
      <c r="R827" s="75">
        <f t="shared" si="260"/>
        <v>122.87645360164977</v>
      </c>
      <c r="S827" s="51"/>
      <c r="T827" s="48"/>
      <c r="U827" s="55"/>
      <c r="V827" s="20"/>
      <c r="W827" s="20"/>
      <c r="X827" s="20"/>
      <c r="Y827" s="20"/>
    </row>
    <row r="828" spans="1:25" customFormat="1" ht="15.75" customHeight="1" x14ac:dyDescent="0.25">
      <c r="A828" s="3" t="s">
        <v>377</v>
      </c>
      <c r="B828" s="3" t="s">
        <v>378</v>
      </c>
      <c r="C828" s="4">
        <v>44028</v>
      </c>
      <c r="D828" s="3" t="s">
        <v>1369</v>
      </c>
      <c r="E828" s="3" t="s">
        <v>1370</v>
      </c>
      <c r="F828" s="3" t="s">
        <v>2971</v>
      </c>
      <c r="G828" s="24"/>
      <c r="H828" s="25" t="s">
        <v>1371</v>
      </c>
      <c r="I828" s="5">
        <v>1</v>
      </c>
      <c r="J828" s="5">
        <v>148.53363636363599</v>
      </c>
      <c r="K828" s="5">
        <f t="shared" si="269"/>
        <v>179.72569999999953</v>
      </c>
      <c r="L828" s="83">
        <f t="shared" si="261"/>
        <v>179.72569999999953</v>
      </c>
      <c r="M828" s="79">
        <f t="shared" ref="M828:M829" si="284">+L828*0.85</f>
        <v>152.76684499999959</v>
      </c>
      <c r="N828" s="79">
        <f t="shared" ref="N828:N829" si="285">+M828*0.95</f>
        <v>145.1285027499996</v>
      </c>
      <c r="O828" s="58"/>
      <c r="P828" s="92"/>
      <c r="Q828" s="7">
        <v>220.22161355090901</v>
      </c>
      <c r="R828" s="75">
        <f t="shared" si="260"/>
        <v>266.46815239659992</v>
      </c>
      <c r="S828" s="51"/>
      <c r="T828" s="48"/>
      <c r="U828" s="55"/>
      <c r="V828" s="20"/>
      <c r="W828" s="20"/>
      <c r="X828" s="20"/>
      <c r="Y828" s="20"/>
    </row>
    <row r="829" spans="1:25" customFormat="1" ht="15.75" customHeight="1" x14ac:dyDescent="0.25">
      <c r="A829" s="3" t="s">
        <v>149</v>
      </c>
      <c r="B829" s="3" t="s">
        <v>150</v>
      </c>
      <c r="C829" s="4">
        <v>44028</v>
      </c>
      <c r="D829" s="3" t="s">
        <v>1372</v>
      </c>
      <c r="E829" s="3" t="s">
        <v>1373</v>
      </c>
      <c r="F829" s="3" t="s">
        <v>2989</v>
      </c>
      <c r="G829" s="24">
        <v>1187</v>
      </c>
      <c r="H829" s="25" t="s">
        <v>1374</v>
      </c>
      <c r="I829" s="5">
        <v>2</v>
      </c>
      <c r="J829" s="5">
        <v>176.041818181818</v>
      </c>
      <c r="K829" s="5">
        <f t="shared" si="269"/>
        <v>213.01059999999978</v>
      </c>
      <c r="L829" s="83">
        <f t="shared" si="261"/>
        <v>426.02119999999957</v>
      </c>
      <c r="M829" s="79">
        <f t="shared" si="284"/>
        <v>362.1180199999996</v>
      </c>
      <c r="N829" s="79">
        <f t="shared" si="285"/>
        <v>344.01211899999959</v>
      </c>
      <c r="O829" s="58"/>
      <c r="P829" s="92">
        <f>+N829+N830+N831</f>
        <v>1030.537632249999</v>
      </c>
      <c r="Q829" s="7">
        <v>552.20093359999896</v>
      </c>
      <c r="R829" s="75">
        <f t="shared" si="260"/>
        <v>668.16312965599877</v>
      </c>
      <c r="S829" s="51">
        <f>+R829+R830+R831</f>
        <v>1899.0061100119976</v>
      </c>
      <c r="T829" s="48">
        <v>1899</v>
      </c>
      <c r="U829" s="55">
        <f>+T829-P829</f>
        <v>868.46236775000102</v>
      </c>
      <c r="V829" s="20"/>
      <c r="W829" s="20"/>
      <c r="X829" s="20"/>
      <c r="Y829" s="20"/>
    </row>
    <row r="830" spans="1:25" customFormat="1" ht="15.75" customHeight="1" x14ac:dyDescent="0.25">
      <c r="A830" s="3" t="s">
        <v>298</v>
      </c>
      <c r="B830" s="3" t="s">
        <v>299</v>
      </c>
      <c r="C830" s="4">
        <v>44028</v>
      </c>
      <c r="D830" s="3" t="s">
        <v>1372</v>
      </c>
      <c r="E830" s="3" t="s">
        <v>1373</v>
      </c>
      <c r="F830" s="3" t="s">
        <v>2989</v>
      </c>
      <c r="G830" s="24"/>
      <c r="H830" s="25" t="s">
        <v>1374</v>
      </c>
      <c r="I830" s="5">
        <v>1</v>
      </c>
      <c r="J830" s="5">
        <v>306.28190082644602</v>
      </c>
      <c r="K830" s="5">
        <f t="shared" si="269"/>
        <v>370.60109999999969</v>
      </c>
      <c r="L830" s="83">
        <f t="shared" si="261"/>
        <v>370.60109999999969</v>
      </c>
      <c r="M830" s="79"/>
      <c r="N830" s="79">
        <f t="shared" si="264"/>
        <v>352.07104499999969</v>
      </c>
      <c r="O830" s="58"/>
      <c r="P830" s="92"/>
      <c r="Q830" s="7">
        <v>480.36640761818097</v>
      </c>
      <c r="R830" s="75">
        <f t="shared" si="260"/>
        <v>581.24335321799902</v>
      </c>
      <c r="S830" s="51"/>
      <c r="T830" s="48"/>
      <c r="U830" s="55"/>
      <c r="V830" s="20"/>
      <c r="W830" s="20"/>
      <c r="X830" s="20"/>
      <c r="Y830" s="20"/>
    </row>
    <row r="831" spans="1:25" customFormat="1" ht="15.75" customHeight="1" x14ac:dyDescent="0.25">
      <c r="A831" s="3" t="s">
        <v>27</v>
      </c>
      <c r="B831" s="3" t="s">
        <v>28</v>
      </c>
      <c r="C831" s="4">
        <v>44028</v>
      </c>
      <c r="D831" s="3" t="s">
        <v>1372</v>
      </c>
      <c r="E831" s="3" t="s">
        <v>1373</v>
      </c>
      <c r="F831" s="3" t="s">
        <v>2989</v>
      </c>
      <c r="G831" s="24"/>
      <c r="H831" s="25" t="s">
        <v>1374</v>
      </c>
      <c r="I831" s="5">
        <v>1</v>
      </c>
      <c r="J831" s="5">
        <v>342.30173553718998</v>
      </c>
      <c r="K831" s="5">
        <f t="shared" si="269"/>
        <v>414.18509999999986</v>
      </c>
      <c r="L831" s="83">
        <f t="shared" si="261"/>
        <v>414.18509999999986</v>
      </c>
      <c r="M831" s="79">
        <f t="shared" ref="M831:M832" si="286">+L831*0.85</f>
        <v>352.05733499999985</v>
      </c>
      <c r="N831" s="79">
        <f t="shared" ref="N831:N832" si="287">+M831*0.95</f>
        <v>334.45446824999982</v>
      </c>
      <c r="O831" s="58"/>
      <c r="P831" s="92"/>
      <c r="Q831" s="7">
        <v>536.85919598181795</v>
      </c>
      <c r="R831" s="75">
        <f t="shared" si="260"/>
        <v>649.59962713799973</v>
      </c>
      <c r="S831" s="51"/>
      <c r="T831" s="48"/>
      <c r="U831" s="55"/>
      <c r="V831" s="20"/>
      <c r="W831" s="20"/>
      <c r="X831" s="20"/>
      <c r="Y831" s="20"/>
    </row>
    <row r="832" spans="1:25" customFormat="1" ht="15.75" customHeight="1" x14ac:dyDescent="0.25">
      <c r="A832" s="3" t="s">
        <v>149</v>
      </c>
      <c r="B832" s="3" t="s">
        <v>150</v>
      </c>
      <c r="C832" s="4">
        <v>44028</v>
      </c>
      <c r="D832" s="3" t="s">
        <v>1375</v>
      </c>
      <c r="E832" s="3" t="s">
        <v>1376</v>
      </c>
      <c r="F832" s="3" t="s">
        <v>2979</v>
      </c>
      <c r="G832" s="24">
        <v>1168</v>
      </c>
      <c r="H832" s="25" t="s">
        <v>1377</v>
      </c>
      <c r="I832" s="5">
        <v>2</v>
      </c>
      <c r="J832" s="5">
        <v>176.041818181818</v>
      </c>
      <c r="K832" s="5">
        <f t="shared" si="269"/>
        <v>213.01059999999978</v>
      </c>
      <c r="L832" s="83">
        <f t="shared" si="261"/>
        <v>426.02119999999957</v>
      </c>
      <c r="M832" s="79">
        <f t="shared" si="286"/>
        <v>362.1180199999996</v>
      </c>
      <c r="N832" s="79">
        <f t="shared" si="287"/>
        <v>344.01211899999959</v>
      </c>
      <c r="O832" s="58"/>
      <c r="P832" s="92">
        <f>+N832+N833+N834+N835</f>
        <v>1041.0483372499989</v>
      </c>
      <c r="Q832" s="7">
        <v>552.20093359999896</v>
      </c>
      <c r="R832" s="75">
        <f t="shared" si="260"/>
        <v>668.16312965599877</v>
      </c>
      <c r="S832" s="51">
        <f>+R832+R833+R834+R835</f>
        <v>1919.0031135109978</v>
      </c>
      <c r="T832" s="48">
        <v>1918.99</v>
      </c>
      <c r="U832" s="55">
        <f>+T832-P832</f>
        <v>877.94166275000111</v>
      </c>
      <c r="V832" s="20"/>
      <c r="W832" s="20"/>
      <c r="X832" s="20"/>
      <c r="Y832" s="20"/>
    </row>
    <row r="833" spans="1:25" customFormat="1" ht="15.75" customHeight="1" x14ac:dyDescent="0.25">
      <c r="A833" s="3" t="s">
        <v>298</v>
      </c>
      <c r="B833" s="3" t="s">
        <v>299</v>
      </c>
      <c r="C833" s="4">
        <v>44028</v>
      </c>
      <c r="D833" s="3" t="s">
        <v>1375</v>
      </c>
      <c r="E833" s="3" t="s">
        <v>1376</v>
      </c>
      <c r="F833" s="3" t="s">
        <v>2979</v>
      </c>
      <c r="G833" s="24"/>
      <c r="H833" s="25" t="s">
        <v>1377</v>
      </c>
      <c r="I833" s="5">
        <v>1</v>
      </c>
      <c r="J833" s="5">
        <v>306.28190082644602</v>
      </c>
      <c r="K833" s="5">
        <f t="shared" si="269"/>
        <v>370.60109999999969</v>
      </c>
      <c r="L833" s="83">
        <f t="shared" si="261"/>
        <v>370.60109999999969</v>
      </c>
      <c r="M833" s="79"/>
      <c r="N833" s="79">
        <f t="shared" si="264"/>
        <v>352.07104499999969</v>
      </c>
      <c r="O833" s="58"/>
      <c r="P833" s="92"/>
      <c r="Q833" s="7">
        <v>480.36640761818097</v>
      </c>
      <c r="R833" s="75">
        <f t="shared" si="260"/>
        <v>581.24335321799902</v>
      </c>
      <c r="S833" s="51"/>
      <c r="T833" s="48"/>
      <c r="U833" s="55"/>
      <c r="V833" s="20"/>
      <c r="W833" s="20"/>
      <c r="X833" s="20"/>
      <c r="Y833" s="20"/>
    </row>
    <row r="834" spans="1:25" customFormat="1" ht="15.75" customHeight="1" x14ac:dyDescent="0.25">
      <c r="A834" s="3" t="s">
        <v>27</v>
      </c>
      <c r="B834" s="3" t="s">
        <v>28</v>
      </c>
      <c r="C834" s="4">
        <v>44028</v>
      </c>
      <c r="D834" s="3" t="s">
        <v>1375</v>
      </c>
      <c r="E834" s="3" t="s">
        <v>1376</v>
      </c>
      <c r="F834" s="3" t="s">
        <v>2979</v>
      </c>
      <c r="G834" s="24"/>
      <c r="H834" s="25" t="s">
        <v>1377</v>
      </c>
      <c r="I834" s="5">
        <v>1</v>
      </c>
      <c r="J834" s="5">
        <v>342.30173553718998</v>
      </c>
      <c r="K834" s="5">
        <f t="shared" si="269"/>
        <v>414.18509999999986</v>
      </c>
      <c r="L834" s="83">
        <f t="shared" si="261"/>
        <v>414.18509999999986</v>
      </c>
      <c r="M834" s="79">
        <f t="shared" ref="M834" si="288">+L834*0.85</f>
        <v>352.05733499999985</v>
      </c>
      <c r="N834" s="79">
        <f>+M834*0.95</f>
        <v>334.45446824999982</v>
      </c>
      <c r="O834" s="58"/>
      <c r="P834" s="92"/>
      <c r="Q834" s="7">
        <v>536.85919598181795</v>
      </c>
      <c r="R834" s="75">
        <f t="shared" ref="R834:R897" si="289">+Q834*1.21</f>
        <v>649.59962713799973</v>
      </c>
      <c r="S834" s="51"/>
      <c r="T834" s="48"/>
      <c r="U834" s="55"/>
      <c r="V834" s="20"/>
      <c r="W834" s="20"/>
      <c r="X834" s="20"/>
      <c r="Y834" s="20"/>
    </row>
    <row r="835" spans="1:25" customFormat="1" ht="15.75" customHeight="1" x14ac:dyDescent="0.25">
      <c r="A835" s="3" t="s">
        <v>577</v>
      </c>
      <c r="B835" s="3" t="s">
        <v>578</v>
      </c>
      <c r="C835" s="4">
        <v>44028</v>
      </c>
      <c r="D835" s="3" t="s">
        <v>1375</v>
      </c>
      <c r="E835" s="3" t="s">
        <v>1376</v>
      </c>
      <c r="F835" s="3" t="s">
        <v>2979</v>
      </c>
      <c r="G835" s="24"/>
      <c r="H835" s="25" t="s">
        <v>1377</v>
      </c>
      <c r="I835" s="5">
        <v>1</v>
      </c>
      <c r="J835" s="5">
        <v>9.1437190082644602</v>
      </c>
      <c r="K835" s="5">
        <f t="shared" si="269"/>
        <v>11.063899999999997</v>
      </c>
      <c r="L835" s="83">
        <f t="shared" si="261"/>
        <v>11.063899999999997</v>
      </c>
      <c r="M835" s="79"/>
      <c r="N835" s="79">
        <f t="shared" si="264"/>
        <v>10.510704999999996</v>
      </c>
      <c r="O835" s="58"/>
      <c r="P835" s="92"/>
      <c r="Q835" s="7">
        <v>16.5264491727273</v>
      </c>
      <c r="R835" s="75">
        <f t="shared" si="289"/>
        <v>19.997003499000034</v>
      </c>
      <c r="S835" s="51"/>
      <c r="T835" s="48"/>
      <c r="U835" s="55"/>
      <c r="V835" s="20"/>
      <c r="W835" s="20"/>
      <c r="X835" s="20"/>
      <c r="Y835" s="20"/>
    </row>
    <row r="836" spans="1:25" customFormat="1" ht="15.75" customHeight="1" x14ac:dyDescent="0.25">
      <c r="A836" s="3" t="s">
        <v>659</v>
      </c>
      <c r="B836" s="3" t="s">
        <v>660</v>
      </c>
      <c r="C836" s="4">
        <v>44028</v>
      </c>
      <c r="D836" s="3" t="s">
        <v>1380</v>
      </c>
      <c r="E836" s="3" t="s">
        <v>614</v>
      </c>
      <c r="F836" s="3" t="s">
        <v>2802</v>
      </c>
      <c r="G836" s="24">
        <v>1197</v>
      </c>
      <c r="H836" s="25" t="s">
        <v>615</v>
      </c>
      <c r="I836" s="5">
        <v>1</v>
      </c>
      <c r="J836" s="5">
        <v>433.50826446281002</v>
      </c>
      <c r="K836" s="5">
        <f t="shared" si="269"/>
        <v>524.54500000000007</v>
      </c>
      <c r="L836" s="83">
        <f t="shared" si="261"/>
        <v>524.54500000000007</v>
      </c>
      <c r="M836" s="79"/>
      <c r="N836" s="79">
        <f t="shared" si="264"/>
        <v>498.31775000000005</v>
      </c>
      <c r="O836" s="58"/>
      <c r="P836" s="92">
        <f>+N836+N837+N838</f>
        <v>932.07095874999948</v>
      </c>
      <c r="Q836" s="7">
        <v>635.17630909090894</v>
      </c>
      <c r="R836" s="75">
        <f t="shared" si="289"/>
        <v>768.56333399999983</v>
      </c>
      <c r="S836" s="51">
        <f>+R836+R837+R838</f>
        <v>1498.9939588799994</v>
      </c>
      <c r="T836" s="48">
        <v>1499</v>
      </c>
      <c r="U836" s="55">
        <f>+T836-P836</f>
        <v>566.92904125000052</v>
      </c>
      <c r="V836" s="20"/>
      <c r="W836" s="20"/>
      <c r="X836" s="20"/>
      <c r="Y836" s="20"/>
    </row>
    <row r="837" spans="1:25" customFormat="1" ht="15.75" customHeight="1" x14ac:dyDescent="0.25">
      <c r="A837" s="3" t="s">
        <v>1378</v>
      </c>
      <c r="B837" s="3" t="s">
        <v>1379</v>
      </c>
      <c r="C837" s="4">
        <v>44028</v>
      </c>
      <c r="D837" s="3" t="s">
        <v>1380</v>
      </c>
      <c r="E837" s="3" t="s">
        <v>614</v>
      </c>
      <c r="F837" s="3" t="s">
        <v>2802</v>
      </c>
      <c r="G837" s="24"/>
      <c r="H837" s="25" t="s">
        <v>615</v>
      </c>
      <c r="I837" s="5">
        <v>1</v>
      </c>
      <c r="J837" s="5">
        <v>180.94123966942101</v>
      </c>
      <c r="K837" s="5">
        <f t="shared" si="269"/>
        <v>218.93889999999942</v>
      </c>
      <c r="L837" s="83">
        <f t="shared" si="261"/>
        <v>218.93889999999942</v>
      </c>
      <c r="M837" s="79"/>
      <c r="N837" s="79">
        <f t="shared" si="264"/>
        <v>207.99195499999945</v>
      </c>
      <c r="O837" s="58"/>
      <c r="P837" s="92"/>
      <c r="Q837" s="7">
        <v>265.11510436363602</v>
      </c>
      <c r="R837" s="75">
        <f t="shared" si="289"/>
        <v>320.78927627999957</v>
      </c>
      <c r="S837" s="51"/>
      <c r="T837" s="48"/>
      <c r="U837" s="55"/>
      <c r="V837" s="20"/>
      <c r="W837" s="20"/>
      <c r="X837" s="20"/>
      <c r="Y837" s="20"/>
    </row>
    <row r="838" spans="1:25" customFormat="1" ht="15.75" customHeight="1" x14ac:dyDescent="0.25">
      <c r="A838" s="3" t="s">
        <v>1381</v>
      </c>
      <c r="B838" s="3" t="s">
        <v>1382</v>
      </c>
      <c r="C838" s="4">
        <v>44028</v>
      </c>
      <c r="D838" s="3" t="s">
        <v>1380</v>
      </c>
      <c r="E838" s="3" t="s">
        <v>614</v>
      </c>
      <c r="F838" s="3" t="s">
        <v>2802</v>
      </c>
      <c r="G838" s="24"/>
      <c r="H838" s="25" t="s">
        <v>615</v>
      </c>
      <c r="I838" s="5">
        <v>1</v>
      </c>
      <c r="J838" s="5">
        <v>231.05826446281</v>
      </c>
      <c r="K838" s="5">
        <f t="shared" si="269"/>
        <v>279.58050000000009</v>
      </c>
      <c r="L838" s="83">
        <f t="shared" si="261"/>
        <v>279.58050000000009</v>
      </c>
      <c r="M838" s="79">
        <f t="shared" ref="M838:M839" si="290">+L838*0.85</f>
        <v>237.64342500000006</v>
      </c>
      <c r="N838" s="79">
        <f t="shared" ref="N838:N839" si="291">+M838*0.95</f>
        <v>225.76125375000004</v>
      </c>
      <c r="O838" s="58"/>
      <c r="P838" s="92"/>
      <c r="Q838" s="7">
        <v>338.54656909090897</v>
      </c>
      <c r="R838" s="75">
        <f t="shared" si="289"/>
        <v>409.64134859999984</v>
      </c>
      <c r="S838" s="51"/>
      <c r="T838" s="48"/>
      <c r="U838" s="55"/>
      <c r="V838" s="20"/>
      <c r="W838" s="20"/>
      <c r="X838" s="20"/>
      <c r="Y838" s="20"/>
    </row>
    <row r="839" spans="1:25" customFormat="1" ht="15.75" customHeight="1" x14ac:dyDescent="0.25">
      <c r="A839" s="3" t="s">
        <v>149</v>
      </c>
      <c r="B839" s="3" t="s">
        <v>150</v>
      </c>
      <c r="C839" s="4">
        <v>44028</v>
      </c>
      <c r="D839" s="3" t="s">
        <v>1383</v>
      </c>
      <c r="E839" s="3" t="s">
        <v>1384</v>
      </c>
      <c r="F839" s="3" t="s">
        <v>2974</v>
      </c>
      <c r="G839" s="24">
        <v>1161</v>
      </c>
      <c r="H839" s="25" t="s">
        <v>1385</v>
      </c>
      <c r="I839" s="5">
        <v>2</v>
      </c>
      <c r="J839" s="5">
        <v>176.041818181818</v>
      </c>
      <c r="K839" s="5">
        <f t="shared" si="269"/>
        <v>213.01059999999978</v>
      </c>
      <c r="L839" s="83">
        <f t="shared" ref="L839:L902" si="292">+K839*I839</f>
        <v>426.02119999999957</v>
      </c>
      <c r="M839" s="79">
        <f t="shared" si="290"/>
        <v>362.1180199999996</v>
      </c>
      <c r="N839" s="79">
        <f t="shared" si="291"/>
        <v>344.01211899999959</v>
      </c>
      <c r="O839" s="58"/>
      <c r="P839" s="92">
        <f>+N839+N840+N841</f>
        <v>1030.537632249999</v>
      </c>
      <c r="Q839" s="7">
        <v>552.20093359999896</v>
      </c>
      <c r="R839" s="75">
        <f t="shared" si="289"/>
        <v>668.16312965599877</v>
      </c>
      <c r="S839" s="51">
        <f>+R839+R840+R841</f>
        <v>1899.0061100119976</v>
      </c>
      <c r="T839" s="48">
        <v>1899</v>
      </c>
      <c r="U839" s="55">
        <f>+T839-P839</f>
        <v>868.46236775000102</v>
      </c>
      <c r="V839" s="20"/>
      <c r="W839" s="20"/>
      <c r="X839" s="20"/>
      <c r="Y839" s="20"/>
    </row>
    <row r="840" spans="1:25" customFormat="1" ht="15.75" customHeight="1" x14ac:dyDescent="0.25">
      <c r="A840" s="3" t="s">
        <v>298</v>
      </c>
      <c r="B840" s="3" t="s">
        <v>299</v>
      </c>
      <c r="C840" s="4">
        <v>44028</v>
      </c>
      <c r="D840" s="3" t="s">
        <v>1383</v>
      </c>
      <c r="E840" s="3" t="s">
        <v>1384</v>
      </c>
      <c r="F840" s="3" t="s">
        <v>2974</v>
      </c>
      <c r="G840" s="24"/>
      <c r="H840" s="25" t="s">
        <v>1385</v>
      </c>
      <c r="I840" s="5">
        <v>1</v>
      </c>
      <c r="J840" s="5">
        <v>306.28190082644602</v>
      </c>
      <c r="K840" s="5">
        <f t="shared" si="269"/>
        <v>370.60109999999969</v>
      </c>
      <c r="L840" s="83">
        <f t="shared" si="292"/>
        <v>370.60109999999969</v>
      </c>
      <c r="M840" s="79"/>
      <c r="N840" s="79">
        <f t="shared" ref="N840:N902" si="293">+L840*0.95</f>
        <v>352.07104499999969</v>
      </c>
      <c r="O840" s="58"/>
      <c r="P840" s="92"/>
      <c r="Q840" s="7">
        <v>480.36640761818097</v>
      </c>
      <c r="R840" s="75">
        <f t="shared" si="289"/>
        <v>581.24335321799902</v>
      </c>
      <c r="S840" s="51"/>
      <c r="T840" s="48"/>
      <c r="U840" s="55"/>
      <c r="V840" s="20"/>
      <c r="W840" s="20"/>
      <c r="X840" s="20"/>
      <c r="Y840" s="20"/>
    </row>
    <row r="841" spans="1:25" customFormat="1" ht="15.75" customHeight="1" x14ac:dyDescent="0.25">
      <c r="A841" s="3" t="s">
        <v>27</v>
      </c>
      <c r="B841" s="3" t="s">
        <v>28</v>
      </c>
      <c r="C841" s="4">
        <v>44028</v>
      </c>
      <c r="D841" s="3" t="s">
        <v>1383</v>
      </c>
      <c r="E841" s="3" t="s">
        <v>1384</v>
      </c>
      <c r="F841" s="3" t="s">
        <v>2974</v>
      </c>
      <c r="G841" s="24"/>
      <c r="H841" s="25" t="s">
        <v>1385</v>
      </c>
      <c r="I841" s="5">
        <v>1</v>
      </c>
      <c r="J841" s="5">
        <v>342.30173553718998</v>
      </c>
      <c r="K841" s="5">
        <f t="shared" si="269"/>
        <v>414.18509999999986</v>
      </c>
      <c r="L841" s="83">
        <f t="shared" si="292"/>
        <v>414.18509999999986</v>
      </c>
      <c r="M841" s="79">
        <f t="shared" ref="M841:M843" si="294">+L841*0.85</f>
        <v>352.05733499999985</v>
      </c>
      <c r="N841" s="79">
        <f t="shared" ref="N841:N843" si="295">+M841*0.95</f>
        <v>334.45446824999982</v>
      </c>
      <c r="O841" s="58"/>
      <c r="P841" s="92"/>
      <c r="Q841" s="7">
        <v>536.85919598181795</v>
      </c>
      <c r="R841" s="75">
        <f t="shared" si="289"/>
        <v>649.59962713799973</v>
      </c>
      <c r="S841" s="51"/>
      <c r="T841" s="48"/>
      <c r="U841" s="55"/>
      <c r="V841" s="20"/>
      <c r="W841" s="20"/>
      <c r="X841" s="20"/>
      <c r="Y841" s="20"/>
    </row>
    <row r="842" spans="1:25" customFormat="1" ht="15.75" customHeight="1" x14ac:dyDescent="0.25">
      <c r="A842" s="3" t="s">
        <v>611</v>
      </c>
      <c r="B842" s="3" t="s">
        <v>612</v>
      </c>
      <c r="C842" s="4">
        <v>44028</v>
      </c>
      <c r="D842" s="3" t="s">
        <v>1386</v>
      </c>
      <c r="E842" s="3" t="s">
        <v>1387</v>
      </c>
      <c r="F842" s="3" t="s">
        <v>2975</v>
      </c>
      <c r="G842" s="24">
        <v>1162</v>
      </c>
      <c r="H842" s="25" t="s">
        <v>1388</v>
      </c>
      <c r="I842" s="5">
        <v>1</v>
      </c>
      <c r="J842" s="5">
        <v>922.07661157024802</v>
      </c>
      <c r="K842" s="5">
        <f t="shared" si="269"/>
        <v>1115.7127</v>
      </c>
      <c r="L842" s="83">
        <f t="shared" si="292"/>
        <v>1115.7127</v>
      </c>
      <c r="M842" s="79">
        <f t="shared" si="294"/>
        <v>948.35579500000006</v>
      </c>
      <c r="N842" s="79">
        <f t="shared" si="295"/>
        <v>900.93800525000006</v>
      </c>
      <c r="O842" s="58"/>
      <c r="P842" s="92">
        <f>+N842</f>
        <v>900.93800525000006</v>
      </c>
      <c r="Q842" s="7">
        <v>1613.15459040992</v>
      </c>
      <c r="R842" s="75">
        <f t="shared" si="289"/>
        <v>1951.9170543960031</v>
      </c>
      <c r="S842" s="51">
        <f>+R842</f>
        <v>1951.9170543960031</v>
      </c>
      <c r="T842" s="48">
        <v>1951.91</v>
      </c>
      <c r="U842" s="55">
        <f>+T842-P842</f>
        <v>1050.97199475</v>
      </c>
      <c r="V842" s="20"/>
      <c r="W842" s="20"/>
      <c r="X842" s="20"/>
      <c r="Y842" s="20"/>
    </row>
    <row r="843" spans="1:25" customFormat="1" ht="15.75" customHeight="1" x14ac:dyDescent="0.25">
      <c r="A843" s="3" t="s">
        <v>101</v>
      </c>
      <c r="B843" s="3" t="s">
        <v>102</v>
      </c>
      <c r="C843" s="4">
        <v>44028</v>
      </c>
      <c r="D843" s="3" t="s">
        <v>1389</v>
      </c>
      <c r="E843" s="3" t="s">
        <v>1390</v>
      </c>
      <c r="F843" s="3" t="s">
        <v>2976</v>
      </c>
      <c r="G843" s="24">
        <v>1163</v>
      </c>
      <c r="H843" s="25" t="s">
        <v>1391</v>
      </c>
      <c r="I843" s="5">
        <v>1</v>
      </c>
      <c r="J843" s="5">
        <v>429.11768595041298</v>
      </c>
      <c r="K843" s="5">
        <f t="shared" si="269"/>
        <v>519.23239999999964</v>
      </c>
      <c r="L843" s="83">
        <f t="shared" si="292"/>
        <v>519.23239999999964</v>
      </c>
      <c r="M843" s="79">
        <f t="shared" si="294"/>
        <v>441.3475399999997</v>
      </c>
      <c r="N843" s="79">
        <f t="shared" si="295"/>
        <v>419.28016299999967</v>
      </c>
      <c r="O843" s="58"/>
      <c r="P843" s="92">
        <f>+N843+N844</f>
        <v>492.49951299999964</v>
      </c>
      <c r="Q843" s="7">
        <v>750.83150628429701</v>
      </c>
      <c r="R843" s="75">
        <f t="shared" si="289"/>
        <v>908.5061226039993</v>
      </c>
      <c r="S843" s="51">
        <f>+R843+R844</f>
        <v>1043.3515019439994</v>
      </c>
      <c r="T843" s="48">
        <v>1043.3399999999999</v>
      </c>
      <c r="U843" s="55">
        <f>+T843-P843</f>
        <v>550.84048700000028</v>
      </c>
      <c r="V843" s="20"/>
      <c r="W843" s="20"/>
      <c r="X843" s="20"/>
      <c r="Y843" s="20"/>
    </row>
    <row r="844" spans="1:25" customFormat="1" ht="15.75" customHeight="1" x14ac:dyDescent="0.25">
      <c r="A844" s="3" t="s">
        <v>126</v>
      </c>
      <c r="B844" s="3" t="s">
        <v>127</v>
      </c>
      <c r="C844" s="4">
        <v>44028</v>
      </c>
      <c r="D844" s="3" t="s">
        <v>1389</v>
      </c>
      <c r="E844" s="3" t="s">
        <v>1390</v>
      </c>
      <c r="F844" s="3" t="s">
        <v>2976</v>
      </c>
      <c r="G844" s="24"/>
      <c r="H844" s="25" t="s">
        <v>1391</v>
      </c>
      <c r="I844" s="5">
        <v>1</v>
      </c>
      <c r="J844" s="5">
        <v>63.696694214875997</v>
      </c>
      <c r="K844" s="5">
        <f t="shared" si="269"/>
        <v>77.072999999999951</v>
      </c>
      <c r="L844" s="83">
        <f t="shared" si="292"/>
        <v>77.072999999999951</v>
      </c>
      <c r="M844" s="79"/>
      <c r="N844" s="79">
        <f t="shared" si="293"/>
        <v>73.219349999999949</v>
      </c>
      <c r="O844" s="58"/>
      <c r="P844" s="92"/>
      <c r="Q844" s="7">
        <v>111.442462264463</v>
      </c>
      <c r="R844" s="75">
        <f t="shared" si="289"/>
        <v>134.84537934000022</v>
      </c>
      <c r="S844" s="51"/>
      <c r="T844" s="48"/>
      <c r="U844" s="55"/>
      <c r="V844" s="20"/>
      <c r="W844" s="20"/>
      <c r="X844" s="20"/>
      <c r="Y844" s="20"/>
    </row>
    <row r="845" spans="1:25" customFormat="1" ht="15.75" customHeight="1" x14ac:dyDescent="0.25">
      <c r="A845" s="3" t="s">
        <v>27</v>
      </c>
      <c r="B845" s="3" t="s">
        <v>28</v>
      </c>
      <c r="C845" s="4">
        <v>44028</v>
      </c>
      <c r="D845" s="3" t="s">
        <v>1392</v>
      </c>
      <c r="E845" s="3" t="s">
        <v>1393</v>
      </c>
      <c r="F845" s="3" t="s">
        <v>2977</v>
      </c>
      <c r="G845" s="24">
        <v>1165</v>
      </c>
      <c r="H845" s="25" t="s">
        <v>1394</v>
      </c>
      <c r="I845" s="5">
        <v>1</v>
      </c>
      <c r="J845" s="5">
        <v>342.30173553718998</v>
      </c>
      <c r="K845" s="5">
        <f t="shared" si="269"/>
        <v>414.18509999999986</v>
      </c>
      <c r="L845" s="83">
        <f t="shared" si="292"/>
        <v>414.18509999999986</v>
      </c>
      <c r="M845" s="79">
        <f t="shared" ref="M845" si="296">+L845*0.85</f>
        <v>352.05733499999985</v>
      </c>
      <c r="N845" s="79">
        <f>+M845*0.95</f>
        <v>334.45446824999982</v>
      </c>
      <c r="O845" s="58"/>
      <c r="P845" s="92">
        <f>+N845</f>
        <v>334.45446824999982</v>
      </c>
      <c r="Q845" s="7">
        <v>597.51506351900798</v>
      </c>
      <c r="R845" s="75">
        <f t="shared" si="289"/>
        <v>722.99322685799962</v>
      </c>
      <c r="S845" s="51">
        <f>+R845</f>
        <v>722.99322685799962</v>
      </c>
      <c r="T845" s="48">
        <v>723</v>
      </c>
      <c r="U845" s="55">
        <f>+T845-P845</f>
        <v>388.54553175000018</v>
      </c>
      <c r="V845" s="20"/>
      <c r="W845" s="20"/>
      <c r="X845" s="20"/>
      <c r="Y845" s="20"/>
    </row>
    <row r="846" spans="1:25" customFormat="1" ht="15.75" customHeight="1" x14ac:dyDescent="0.25">
      <c r="A846" s="3" t="s">
        <v>482</v>
      </c>
      <c r="B846" s="3" t="s">
        <v>483</v>
      </c>
      <c r="C846" s="4">
        <v>44028</v>
      </c>
      <c r="D846" s="3" t="s">
        <v>1395</v>
      </c>
      <c r="E846" s="3" t="s">
        <v>1396</v>
      </c>
      <c r="F846" s="3" t="s">
        <v>2978</v>
      </c>
      <c r="G846" s="24">
        <v>1167</v>
      </c>
      <c r="H846" s="25" t="s">
        <v>1397</v>
      </c>
      <c r="I846" s="5">
        <v>1</v>
      </c>
      <c r="J846" s="5">
        <v>38.195702479338799</v>
      </c>
      <c r="K846" s="5">
        <f t="shared" si="269"/>
        <v>46.216799999999942</v>
      </c>
      <c r="L846" s="83">
        <f t="shared" si="292"/>
        <v>46.216799999999942</v>
      </c>
      <c r="M846" s="79"/>
      <c r="N846" s="79">
        <f t="shared" si="293"/>
        <v>43.905959999999943</v>
      </c>
      <c r="O846" s="58"/>
      <c r="P846" s="92">
        <f>+N846+N847+N848</f>
        <v>284.61855125000011</v>
      </c>
      <c r="Q846" s="7">
        <v>73.499226366942096</v>
      </c>
      <c r="R846" s="75">
        <f t="shared" si="289"/>
        <v>88.934063903999927</v>
      </c>
      <c r="S846" s="51">
        <f>+R846+R847+R848</f>
        <v>538.80031675400073</v>
      </c>
      <c r="T846" s="48">
        <v>538.79999999999995</v>
      </c>
      <c r="U846" s="55">
        <f>+T846-P846</f>
        <v>254.18144874999984</v>
      </c>
      <c r="V846" s="20"/>
      <c r="W846" s="20"/>
      <c r="X846" s="20"/>
      <c r="Y846" s="20"/>
    </row>
    <row r="847" spans="1:25" customFormat="1" ht="15.75" customHeight="1" x14ac:dyDescent="0.25">
      <c r="A847" s="3" t="s">
        <v>321</v>
      </c>
      <c r="B847" s="3" t="s">
        <v>322</v>
      </c>
      <c r="C847" s="4">
        <v>44028</v>
      </c>
      <c r="D847" s="3" t="s">
        <v>1395</v>
      </c>
      <c r="E847" s="3" t="s">
        <v>1396</v>
      </c>
      <c r="F847" s="3" t="s">
        <v>2978</v>
      </c>
      <c r="G847" s="24"/>
      <c r="H847" s="25" t="s">
        <v>1397</v>
      </c>
      <c r="I847" s="5">
        <v>1</v>
      </c>
      <c r="J847" s="5">
        <v>191.78570247933899</v>
      </c>
      <c r="K847" s="5">
        <f t="shared" si="269"/>
        <v>232.06070000000017</v>
      </c>
      <c r="L847" s="83">
        <f t="shared" si="292"/>
        <v>232.06070000000017</v>
      </c>
      <c r="M847" s="79"/>
      <c r="N847" s="79">
        <f t="shared" si="293"/>
        <v>220.45766500000016</v>
      </c>
      <c r="O847" s="58"/>
      <c r="P847" s="92"/>
      <c r="Q847" s="7">
        <v>335.52908648760399</v>
      </c>
      <c r="R847" s="75">
        <f t="shared" si="289"/>
        <v>405.99019465000083</v>
      </c>
      <c r="S847" s="51"/>
      <c r="T847" s="48"/>
      <c r="U847" s="55"/>
      <c r="V847" s="20"/>
      <c r="W847" s="20"/>
      <c r="X847" s="20"/>
      <c r="Y847" s="20"/>
    </row>
    <row r="848" spans="1:25" customFormat="1" ht="15.75" customHeight="1" x14ac:dyDescent="0.25">
      <c r="A848" s="3" t="s">
        <v>96</v>
      </c>
      <c r="B848" s="3" t="s">
        <v>97</v>
      </c>
      <c r="C848" s="4">
        <v>44028</v>
      </c>
      <c r="D848" s="3" t="s">
        <v>1395</v>
      </c>
      <c r="E848" s="3" t="s">
        <v>1396</v>
      </c>
      <c r="F848" s="3" t="s">
        <v>2978</v>
      </c>
      <c r="G848" s="24"/>
      <c r="H848" s="25" t="s">
        <v>1397</v>
      </c>
      <c r="I848" s="5">
        <v>1</v>
      </c>
      <c r="J848" s="5">
        <v>20.730165289256199</v>
      </c>
      <c r="K848" s="5">
        <f t="shared" si="269"/>
        <v>25.083500000000001</v>
      </c>
      <c r="L848" s="83">
        <f t="shared" si="292"/>
        <v>25.083500000000001</v>
      </c>
      <c r="M848" s="79">
        <f t="shared" ref="M848" si="297">+L848*0.85</f>
        <v>21.320975000000001</v>
      </c>
      <c r="N848" s="79">
        <f>+M848*0.95</f>
        <v>20.25492625</v>
      </c>
      <c r="O848" s="58"/>
      <c r="P848" s="92"/>
      <c r="Q848" s="7">
        <v>36.261205123966903</v>
      </c>
      <c r="R848" s="75">
        <f t="shared" si="289"/>
        <v>43.876058199999953</v>
      </c>
      <c r="S848" s="51"/>
      <c r="T848" s="48"/>
      <c r="U848" s="55"/>
      <c r="V848" s="20"/>
      <c r="W848" s="20"/>
      <c r="X848" s="20"/>
      <c r="Y848" s="20"/>
    </row>
    <row r="849" spans="1:25" customFormat="1" ht="15.75" customHeight="1" x14ac:dyDescent="0.25">
      <c r="A849" s="3" t="s">
        <v>1398</v>
      </c>
      <c r="B849" s="3" t="s">
        <v>1399</v>
      </c>
      <c r="C849" s="4">
        <v>44028</v>
      </c>
      <c r="D849" s="3" t="s">
        <v>1400</v>
      </c>
      <c r="E849" s="3" t="s">
        <v>1401</v>
      </c>
      <c r="F849" s="3" t="s">
        <v>2980</v>
      </c>
      <c r="G849" s="24">
        <v>1171</v>
      </c>
      <c r="H849" s="25" t="s">
        <v>1402</v>
      </c>
      <c r="I849" s="5">
        <v>1</v>
      </c>
      <c r="J849" s="5">
        <v>1167.3310743801701</v>
      </c>
      <c r="K849" s="5">
        <f t="shared" si="269"/>
        <v>1412.4706000000058</v>
      </c>
      <c r="L849" s="83">
        <f t="shared" si="292"/>
        <v>1412.4706000000058</v>
      </c>
      <c r="M849" s="79"/>
      <c r="N849" s="79">
        <f t="shared" si="293"/>
        <v>1341.8470700000055</v>
      </c>
      <c r="O849" s="58"/>
      <c r="P849" s="92">
        <f>+SUM(N849:N856)</f>
        <v>3174.7703915000056</v>
      </c>
      <c r="Q849" s="7">
        <v>2042.2340413173599</v>
      </c>
      <c r="R849" s="75">
        <f t="shared" si="289"/>
        <v>2471.1031899940053</v>
      </c>
      <c r="S849" s="51">
        <f>+SUM(R849:R856)</f>
        <v>6132.5942829260066</v>
      </c>
      <c r="T849" s="48">
        <v>6132.59</v>
      </c>
      <c r="U849" s="55">
        <f>+T849-P849</f>
        <v>2957.8196084999945</v>
      </c>
      <c r="V849" s="20"/>
      <c r="W849" s="20"/>
      <c r="X849" s="20"/>
      <c r="Y849" s="20"/>
    </row>
    <row r="850" spans="1:25" customFormat="1" ht="15.75" customHeight="1" x14ac:dyDescent="0.25">
      <c r="A850" s="3" t="s">
        <v>470</v>
      </c>
      <c r="B850" s="3" t="s">
        <v>471</v>
      </c>
      <c r="C850" s="4">
        <v>44028</v>
      </c>
      <c r="D850" s="3" t="s">
        <v>1400</v>
      </c>
      <c r="E850" s="3" t="s">
        <v>1401</v>
      </c>
      <c r="F850" s="3" t="s">
        <v>2980</v>
      </c>
      <c r="G850" s="24"/>
      <c r="H850" s="25" t="s">
        <v>1402</v>
      </c>
      <c r="I850" s="5">
        <v>1</v>
      </c>
      <c r="J850" s="5">
        <v>661.19603305785097</v>
      </c>
      <c r="K850" s="5">
        <f t="shared" si="269"/>
        <v>800.04719999999963</v>
      </c>
      <c r="L850" s="83">
        <f t="shared" si="292"/>
        <v>800.04719999999963</v>
      </c>
      <c r="M850" s="79"/>
      <c r="N850" s="79">
        <f t="shared" si="293"/>
        <v>760.04483999999957</v>
      </c>
      <c r="O850" s="58"/>
      <c r="P850" s="92"/>
      <c r="Q850" s="7">
        <v>1156.7624598347099</v>
      </c>
      <c r="R850" s="75">
        <f t="shared" si="289"/>
        <v>1399.6825763999989</v>
      </c>
      <c r="S850" s="51"/>
      <c r="T850" s="48"/>
      <c r="U850" s="55"/>
      <c r="V850" s="20"/>
      <c r="W850" s="20"/>
      <c r="X850" s="20"/>
      <c r="Y850" s="20"/>
    </row>
    <row r="851" spans="1:25" customFormat="1" ht="15.75" customHeight="1" x14ac:dyDescent="0.25">
      <c r="A851" s="3" t="s">
        <v>326</v>
      </c>
      <c r="B851" s="3" t="s">
        <v>327</v>
      </c>
      <c r="C851" s="4">
        <v>44028</v>
      </c>
      <c r="D851" s="3" t="s">
        <v>1400</v>
      </c>
      <c r="E851" s="3" t="s">
        <v>1401</v>
      </c>
      <c r="F851" s="3" t="s">
        <v>2980</v>
      </c>
      <c r="G851" s="24"/>
      <c r="H851" s="25" t="s">
        <v>1402</v>
      </c>
      <c r="I851" s="5">
        <v>1</v>
      </c>
      <c r="J851" s="5">
        <v>269.56991735537201</v>
      </c>
      <c r="K851" s="5">
        <f t="shared" si="269"/>
        <v>326.17960000000011</v>
      </c>
      <c r="L851" s="83">
        <f t="shared" si="292"/>
        <v>326.17960000000011</v>
      </c>
      <c r="M851" s="79">
        <f t="shared" ref="M851:M854" si="298">+L851*0.85</f>
        <v>277.25266000000011</v>
      </c>
      <c r="N851" s="79">
        <f t="shared" ref="N851:N854" si="299">+M851*0.95</f>
        <v>263.39002700000009</v>
      </c>
      <c r="O851" s="58"/>
      <c r="P851" s="92"/>
      <c r="Q851" s="7">
        <v>470.90899292892601</v>
      </c>
      <c r="R851" s="75">
        <f t="shared" si="289"/>
        <v>569.79988144400045</v>
      </c>
      <c r="S851" s="51"/>
      <c r="T851" s="48"/>
      <c r="U851" s="55"/>
      <c r="V851" s="20"/>
      <c r="W851" s="20"/>
      <c r="X851" s="20"/>
      <c r="Y851" s="20"/>
    </row>
    <row r="852" spans="1:25" customFormat="1" ht="15.75" customHeight="1" x14ac:dyDescent="0.25">
      <c r="A852" s="3" t="s">
        <v>337</v>
      </c>
      <c r="B852" s="3" t="s">
        <v>338</v>
      </c>
      <c r="C852" s="4">
        <v>44028</v>
      </c>
      <c r="D852" s="3" t="s">
        <v>1400</v>
      </c>
      <c r="E852" s="3" t="s">
        <v>1401</v>
      </c>
      <c r="F852" s="3" t="s">
        <v>2980</v>
      </c>
      <c r="G852" s="24"/>
      <c r="H852" s="25" t="s">
        <v>1402</v>
      </c>
      <c r="I852" s="5">
        <v>1</v>
      </c>
      <c r="J852" s="5">
        <v>66.008760330578497</v>
      </c>
      <c r="K852" s="5">
        <f t="shared" si="269"/>
        <v>79.870599999999982</v>
      </c>
      <c r="L852" s="83">
        <f t="shared" si="292"/>
        <v>79.870599999999982</v>
      </c>
      <c r="M852" s="79">
        <f t="shared" si="298"/>
        <v>67.89000999999999</v>
      </c>
      <c r="N852" s="79">
        <f t="shared" si="299"/>
        <v>64.495509499999983</v>
      </c>
      <c r="O852" s="58"/>
      <c r="P852" s="92"/>
      <c r="Q852" s="7">
        <v>127.27347105619801</v>
      </c>
      <c r="R852" s="75">
        <f t="shared" si="289"/>
        <v>154.00089997799958</v>
      </c>
      <c r="S852" s="51"/>
      <c r="T852" s="48"/>
      <c r="U852" s="55"/>
      <c r="V852" s="20"/>
      <c r="W852" s="20"/>
      <c r="X852" s="20"/>
      <c r="Y852" s="20"/>
    </row>
    <row r="853" spans="1:25" customFormat="1" ht="15.75" customHeight="1" x14ac:dyDescent="0.25">
      <c r="A853" s="3" t="s">
        <v>1403</v>
      </c>
      <c r="B853" s="3" t="s">
        <v>1404</v>
      </c>
      <c r="C853" s="4">
        <v>44028</v>
      </c>
      <c r="D853" s="3" t="s">
        <v>1400</v>
      </c>
      <c r="E853" s="3" t="s">
        <v>1401</v>
      </c>
      <c r="F853" s="3" t="s">
        <v>2980</v>
      </c>
      <c r="G853" s="24"/>
      <c r="H853" s="25" t="s">
        <v>1402</v>
      </c>
      <c r="I853" s="5">
        <v>1</v>
      </c>
      <c r="J853" s="5">
        <v>97.270578512396696</v>
      </c>
      <c r="K853" s="5">
        <f t="shared" ref="K853:K859" si="300">+J853*1.21</f>
        <v>117.6974</v>
      </c>
      <c r="L853" s="83">
        <f t="shared" si="292"/>
        <v>117.6974</v>
      </c>
      <c r="M853" s="79">
        <f t="shared" si="298"/>
        <v>100.04279</v>
      </c>
      <c r="N853" s="79">
        <f t="shared" si="299"/>
        <v>95.040650499999998</v>
      </c>
      <c r="O853" s="58"/>
      <c r="P853" s="92"/>
      <c r="Q853" s="7">
        <v>170.24393921818199</v>
      </c>
      <c r="R853" s="75">
        <f t="shared" si="289"/>
        <v>205.99516645400021</v>
      </c>
      <c r="S853" s="51"/>
      <c r="T853" s="48"/>
      <c r="U853" s="55"/>
      <c r="V853" s="20"/>
      <c r="W853" s="20"/>
      <c r="X853" s="20"/>
      <c r="Y853" s="20"/>
    </row>
    <row r="854" spans="1:25" customFormat="1" ht="15.75" customHeight="1" x14ac:dyDescent="0.25">
      <c r="A854" s="3" t="s">
        <v>701</v>
      </c>
      <c r="B854" s="3" t="s">
        <v>702</v>
      </c>
      <c r="C854" s="4">
        <v>44028</v>
      </c>
      <c r="D854" s="3" t="s">
        <v>1400</v>
      </c>
      <c r="E854" s="3" t="s">
        <v>1401</v>
      </c>
      <c r="F854" s="3" t="s">
        <v>2980</v>
      </c>
      <c r="G854" s="24"/>
      <c r="H854" s="25" t="s">
        <v>1402</v>
      </c>
      <c r="I854" s="5">
        <v>1</v>
      </c>
      <c r="J854" s="5">
        <v>291.57652892561998</v>
      </c>
      <c r="K854" s="5">
        <f t="shared" si="300"/>
        <v>352.80760000000015</v>
      </c>
      <c r="L854" s="83">
        <f t="shared" si="292"/>
        <v>352.80760000000015</v>
      </c>
      <c r="M854" s="79">
        <f t="shared" si="298"/>
        <v>299.88646000000011</v>
      </c>
      <c r="N854" s="79">
        <f t="shared" si="299"/>
        <v>284.8921370000001</v>
      </c>
      <c r="O854" s="58"/>
      <c r="P854" s="92"/>
      <c r="Q854" s="7">
        <v>510.74002689256201</v>
      </c>
      <c r="R854" s="75">
        <f t="shared" si="289"/>
        <v>617.99543254000002</v>
      </c>
      <c r="S854" s="51"/>
      <c r="T854" s="48"/>
      <c r="U854" s="55"/>
      <c r="V854" s="20"/>
      <c r="W854" s="20"/>
      <c r="X854" s="20"/>
      <c r="Y854" s="20"/>
    </row>
    <row r="855" spans="1:25" customFormat="1" ht="15.75" customHeight="1" x14ac:dyDescent="0.25">
      <c r="A855" s="3" t="s">
        <v>50</v>
      </c>
      <c r="B855" s="3" t="s">
        <v>51</v>
      </c>
      <c r="C855" s="4">
        <v>44028</v>
      </c>
      <c r="D855" s="3" t="s">
        <v>1400</v>
      </c>
      <c r="E855" s="3" t="s">
        <v>1401</v>
      </c>
      <c r="F855" s="3" t="s">
        <v>2980</v>
      </c>
      <c r="G855" s="24"/>
      <c r="H855" s="25" t="s">
        <v>1402</v>
      </c>
      <c r="I855" s="5">
        <v>1</v>
      </c>
      <c r="J855" s="5">
        <v>206.79719008264499</v>
      </c>
      <c r="K855" s="5">
        <f t="shared" si="300"/>
        <v>250.22460000000044</v>
      </c>
      <c r="L855" s="83">
        <f t="shared" si="292"/>
        <v>250.22460000000044</v>
      </c>
      <c r="M855" s="79"/>
      <c r="N855" s="79">
        <f t="shared" si="293"/>
        <v>237.7133700000004</v>
      </c>
      <c r="O855" s="58"/>
      <c r="P855" s="92"/>
      <c r="Q855" s="7">
        <v>361.99020935206698</v>
      </c>
      <c r="R855" s="75">
        <f t="shared" si="289"/>
        <v>438.00815331600103</v>
      </c>
      <c r="S855" s="51"/>
      <c r="T855" s="48"/>
      <c r="U855" s="55"/>
      <c r="V855" s="20"/>
      <c r="W855" s="20"/>
      <c r="X855" s="20"/>
      <c r="Y855" s="20"/>
    </row>
    <row r="856" spans="1:25" customFormat="1" ht="15.75" customHeight="1" x14ac:dyDescent="0.25">
      <c r="A856" s="3" t="s">
        <v>153</v>
      </c>
      <c r="B856" s="3" t="s">
        <v>154</v>
      </c>
      <c r="C856" s="4">
        <v>44028</v>
      </c>
      <c r="D856" s="3" t="s">
        <v>1400</v>
      </c>
      <c r="E856" s="3" t="s">
        <v>1401</v>
      </c>
      <c r="F856" s="3" t="s">
        <v>2980</v>
      </c>
      <c r="G856" s="24"/>
      <c r="H856" s="25" t="s">
        <v>1402</v>
      </c>
      <c r="I856" s="5">
        <v>1</v>
      </c>
      <c r="J856" s="5">
        <v>130.33471074380199</v>
      </c>
      <c r="K856" s="5">
        <f t="shared" si="300"/>
        <v>157.70500000000041</v>
      </c>
      <c r="L856" s="83">
        <f t="shared" si="292"/>
        <v>157.70500000000041</v>
      </c>
      <c r="M856" s="79">
        <f t="shared" ref="M856:M857" si="301">+L856*0.85</f>
        <v>134.04925000000034</v>
      </c>
      <c r="N856" s="79">
        <f t="shared" ref="N856:N857" si="302">+M856*0.95</f>
        <v>127.34678750000032</v>
      </c>
      <c r="O856" s="58"/>
      <c r="P856" s="92"/>
      <c r="Q856" s="7">
        <v>228.106597355373</v>
      </c>
      <c r="R856" s="75">
        <f t="shared" si="289"/>
        <v>276.00898280000132</v>
      </c>
      <c r="S856" s="51"/>
      <c r="T856" s="48"/>
      <c r="U856" s="55"/>
      <c r="V856" s="20"/>
      <c r="W856" s="20"/>
      <c r="X856" s="20"/>
      <c r="Y856" s="20"/>
    </row>
    <row r="857" spans="1:25" customFormat="1" ht="15.75" customHeight="1" x14ac:dyDescent="0.25">
      <c r="A857" s="3" t="s">
        <v>149</v>
      </c>
      <c r="B857" s="3" t="s">
        <v>150</v>
      </c>
      <c r="C857" s="4">
        <v>44028</v>
      </c>
      <c r="D857" s="3" t="s">
        <v>1405</v>
      </c>
      <c r="E857" s="3" t="s">
        <v>1406</v>
      </c>
      <c r="F857" s="3" t="s">
        <v>2981</v>
      </c>
      <c r="G857" s="24">
        <v>1173</v>
      </c>
      <c r="H857" s="25" t="s">
        <v>1407</v>
      </c>
      <c r="I857" s="5">
        <v>2</v>
      </c>
      <c r="J857" s="5">
        <v>176.041818181818</v>
      </c>
      <c r="K857" s="5">
        <f t="shared" si="300"/>
        <v>213.01059999999978</v>
      </c>
      <c r="L857" s="83">
        <f t="shared" si="292"/>
        <v>426.02119999999957</v>
      </c>
      <c r="M857" s="79">
        <f t="shared" si="301"/>
        <v>362.1180199999996</v>
      </c>
      <c r="N857" s="79">
        <f t="shared" si="302"/>
        <v>344.01211899999959</v>
      </c>
      <c r="O857" s="58"/>
      <c r="P857" s="92">
        <f>+N857+N858+N859</f>
        <v>1030.537632249999</v>
      </c>
      <c r="Q857" s="7">
        <v>552.20093359999896</v>
      </c>
      <c r="R857" s="75">
        <f t="shared" si="289"/>
        <v>668.16312965599877</v>
      </c>
      <c r="S857" s="51">
        <f>+R857+R858+R859</f>
        <v>1899.0061100119976</v>
      </c>
      <c r="T857" s="48">
        <v>1899</v>
      </c>
      <c r="U857" s="55">
        <f>+T857-P857</f>
        <v>868.46236775000102</v>
      </c>
      <c r="V857" s="20"/>
      <c r="W857" s="20"/>
      <c r="X857" s="20"/>
      <c r="Y857" s="20"/>
    </row>
    <row r="858" spans="1:25" customFormat="1" ht="15.75" customHeight="1" x14ac:dyDescent="0.25">
      <c r="A858" s="3" t="s">
        <v>298</v>
      </c>
      <c r="B858" s="3" t="s">
        <v>299</v>
      </c>
      <c r="C858" s="4">
        <v>44028</v>
      </c>
      <c r="D858" s="3" t="s">
        <v>1405</v>
      </c>
      <c r="E858" s="3" t="s">
        <v>1406</v>
      </c>
      <c r="F858" s="3" t="s">
        <v>2981</v>
      </c>
      <c r="G858" s="24"/>
      <c r="H858" s="25" t="s">
        <v>1407</v>
      </c>
      <c r="I858" s="5">
        <v>1</v>
      </c>
      <c r="J858" s="5">
        <v>306.28190082644602</v>
      </c>
      <c r="K858" s="5">
        <f t="shared" si="300"/>
        <v>370.60109999999969</v>
      </c>
      <c r="L858" s="83">
        <f t="shared" si="292"/>
        <v>370.60109999999969</v>
      </c>
      <c r="M858" s="79"/>
      <c r="N858" s="79">
        <f t="shared" si="293"/>
        <v>352.07104499999969</v>
      </c>
      <c r="O858" s="58"/>
      <c r="P858" s="92"/>
      <c r="Q858" s="7">
        <v>480.36640761818097</v>
      </c>
      <c r="R858" s="75">
        <f t="shared" si="289"/>
        <v>581.24335321799902</v>
      </c>
      <c r="S858" s="51"/>
      <c r="T858" s="48"/>
      <c r="U858" s="55"/>
      <c r="V858" s="20"/>
      <c r="W858" s="20"/>
      <c r="X858" s="20"/>
      <c r="Y858" s="20"/>
    </row>
    <row r="859" spans="1:25" customFormat="1" ht="15.75" customHeight="1" x14ac:dyDescent="0.25">
      <c r="A859" s="3" t="s">
        <v>27</v>
      </c>
      <c r="B859" s="3" t="s">
        <v>28</v>
      </c>
      <c r="C859" s="4">
        <v>44028</v>
      </c>
      <c r="D859" s="3" t="s">
        <v>1405</v>
      </c>
      <c r="E859" s="3" t="s">
        <v>1406</v>
      </c>
      <c r="F859" s="3" t="s">
        <v>2981</v>
      </c>
      <c r="G859" s="24"/>
      <c r="H859" s="25" t="s">
        <v>1407</v>
      </c>
      <c r="I859" s="5">
        <v>1</v>
      </c>
      <c r="J859" s="5">
        <v>342.30173553718998</v>
      </c>
      <c r="K859" s="5">
        <f t="shared" si="300"/>
        <v>414.18509999999986</v>
      </c>
      <c r="L859" s="83">
        <f t="shared" si="292"/>
        <v>414.18509999999986</v>
      </c>
      <c r="M859" s="79">
        <f t="shared" ref="M859:M860" si="303">+L859*0.85</f>
        <v>352.05733499999985</v>
      </c>
      <c r="N859" s="79">
        <f t="shared" ref="N859:N860" si="304">+M859*0.95</f>
        <v>334.45446824999982</v>
      </c>
      <c r="O859" s="58"/>
      <c r="P859" s="92"/>
      <c r="Q859" s="7">
        <v>536.85919598181795</v>
      </c>
      <c r="R859" s="75">
        <f t="shared" si="289"/>
        <v>649.59962713799973</v>
      </c>
      <c r="S859" s="51"/>
      <c r="T859" s="48"/>
      <c r="U859" s="55"/>
      <c r="V859" s="20"/>
      <c r="W859" s="20"/>
      <c r="X859" s="20"/>
      <c r="Y859" s="20"/>
    </row>
    <row r="860" spans="1:25" customFormat="1" ht="15.75" customHeight="1" x14ac:dyDescent="0.25">
      <c r="A860" s="3" t="s">
        <v>1408</v>
      </c>
      <c r="B860" s="3" t="s">
        <v>1409</v>
      </c>
      <c r="C860" s="4">
        <v>44028</v>
      </c>
      <c r="D860" s="3" t="s">
        <v>1410</v>
      </c>
      <c r="E860" s="3" t="s">
        <v>1411</v>
      </c>
      <c r="F860" s="3" t="s">
        <v>2970</v>
      </c>
      <c r="G860" s="24">
        <v>1175</v>
      </c>
      <c r="H860" s="25" t="s">
        <v>1412</v>
      </c>
      <c r="I860" s="5">
        <v>1</v>
      </c>
      <c r="J860" s="5">
        <v>2702.7209917355399</v>
      </c>
      <c r="K860" s="5">
        <f>+J860*1.21*0.5</f>
        <v>1635.1462000000015</v>
      </c>
      <c r="L860" s="83">
        <f t="shared" si="292"/>
        <v>1635.1462000000015</v>
      </c>
      <c r="M860" s="79">
        <f t="shared" si="303"/>
        <v>1389.8742700000012</v>
      </c>
      <c r="N860" s="79">
        <f t="shared" si="304"/>
        <v>1320.3805565000011</v>
      </c>
      <c r="O860" s="58"/>
      <c r="P860" s="92">
        <f>+N860</f>
        <v>1320.3805565000011</v>
      </c>
      <c r="Q860" s="7">
        <v>2364.47545961984</v>
      </c>
      <c r="R860" s="75">
        <f t="shared" si="289"/>
        <v>2861.0153061400065</v>
      </c>
      <c r="S860" s="51">
        <f>+R860</f>
        <v>2861.0153061400065</v>
      </c>
      <c r="T860" s="48">
        <v>2861</v>
      </c>
      <c r="U860" s="55">
        <f>+T860-P860</f>
        <v>1540.6194434999989</v>
      </c>
      <c r="V860" s="20"/>
      <c r="W860" s="20"/>
      <c r="X860" s="20"/>
      <c r="Y860" s="20"/>
    </row>
    <row r="861" spans="1:25" customFormat="1" ht="15.75" customHeight="1" x14ac:dyDescent="0.25">
      <c r="A861" s="3" t="s">
        <v>731</v>
      </c>
      <c r="B861" s="3" t="s">
        <v>732</v>
      </c>
      <c r="C861" s="4">
        <v>44028</v>
      </c>
      <c r="D861" s="3" t="s">
        <v>1413</v>
      </c>
      <c r="E861" s="3" t="s">
        <v>1411</v>
      </c>
      <c r="F861" s="3" t="s">
        <v>2970</v>
      </c>
      <c r="G861" s="24">
        <v>1179</v>
      </c>
      <c r="H861" s="25" t="s">
        <v>1412</v>
      </c>
      <c r="I861" s="5">
        <v>1</v>
      </c>
      <c r="J861" s="5">
        <v>343.117107438017</v>
      </c>
      <c r="K861" s="5">
        <f t="shared" ref="K861:K892" si="305">+J861*1.21</f>
        <v>415.17170000000056</v>
      </c>
      <c r="L861" s="83">
        <f t="shared" si="292"/>
        <v>415.17170000000056</v>
      </c>
      <c r="M861" s="79"/>
      <c r="N861" s="79">
        <f t="shared" si="293"/>
        <v>394.41311500000052</v>
      </c>
      <c r="O861" s="58"/>
      <c r="P861" s="92">
        <f>+N861+N862</f>
        <v>710.56827000000101</v>
      </c>
      <c r="Q861" s="7">
        <v>510.23503955256302</v>
      </c>
      <c r="R861" s="75">
        <f t="shared" si="289"/>
        <v>617.38439785860123</v>
      </c>
      <c r="S861" s="51">
        <f>+R861+R862</f>
        <v>1112.2782025327515</v>
      </c>
      <c r="T861" s="48">
        <v>1112.27</v>
      </c>
      <c r="U861" s="55">
        <f>+T861-P861</f>
        <v>401.70172999999897</v>
      </c>
      <c r="V861" s="20"/>
      <c r="W861" s="20"/>
      <c r="X861" s="20"/>
      <c r="Y861" s="20"/>
    </row>
    <row r="862" spans="1:25" customFormat="1" ht="15.75" customHeight="1" x14ac:dyDescent="0.25">
      <c r="A862" s="3" t="s">
        <v>729</v>
      </c>
      <c r="B862" s="3" t="s">
        <v>730</v>
      </c>
      <c r="C862" s="4">
        <v>44028</v>
      </c>
      <c r="D862" s="3" t="s">
        <v>1413</v>
      </c>
      <c r="E862" s="3" t="s">
        <v>1411</v>
      </c>
      <c r="F862" s="3" t="s">
        <v>2970</v>
      </c>
      <c r="G862" s="24"/>
      <c r="H862" s="25" t="s">
        <v>1412</v>
      </c>
      <c r="I862" s="5">
        <v>1</v>
      </c>
      <c r="J862" s="5">
        <v>275.03710743801702</v>
      </c>
      <c r="K862" s="5">
        <f t="shared" si="305"/>
        <v>332.79490000000055</v>
      </c>
      <c r="L862" s="83">
        <f t="shared" si="292"/>
        <v>332.79490000000055</v>
      </c>
      <c r="M862" s="79"/>
      <c r="N862" s="79">
        <f t="shared" si="293"/>
        <v>316.15515500000049</v>
      </c>
      <c r="O862" s="58"/>
      <c r="P862" s="92"/>
      <c r="Q862" s="7">
        <v>409.00314435880199</v>
      </c>
      <c r="R862" s="75">
        <f t="shared" si="289"/>
        <v>494.89380467415037</v>
      </c>
      <c r="S862" s="51"/>
      <c r="T862" s="48"/>
      <c r="U862" s="55"/>
      <c r="V862" s="20"/>
      <c r="W862" s="20"/>
      <c r="X862" s="20"/>
      <c r="Y862" s="20"/>
    </row>
    <row r="863" spans="1:25" customFormat="1" ht="15.75" customHeight="1" x14ac:dyDescent="0.25">
      <c r="A863" s="3" t="s">
        <v>500</v>
      </c>
      <c r="B863" s="3" t="s">
        <v>501</v>
      </c>
      <c r="C863" s="4">
        <v>44028</v>
      </c>
      <c r="D863" s="3" t="s">
        <v>1414</v>
      </c>
      <c r="E863" s="3" t="s">
        <v>1415</v>
      </c>
      <c r="F863" s="3" t="s">
        <v>2982</v>
      </c>
      <c r="G863" s="24">
        <v>1177</v>
      </c>
      <c r="H863" s="25" t="s">
        <v>1416</v>
      </c>
      <c r="I863" s="5">
        <v>1</v>
      </c>
      <c r="J863" s="5">
        <v>574.50520661156997</v>
      </c>
      <c r="K863" s="5">
        <f t="shared" si="305"/>
        <v>695.15129999999965</v>
      </c>
      <c r="L863" s="83">
        <f t="shared" si="292"/>
        <v>695.15129999999965</v>
      </c>
      <c r="M863" s="79">
        <f t="shared" ref="M863:M864" si="306">+L863*0.85</f>
        <v>590.87860499999965</v>
      </c>
      <c r="N863" s="79">
        <f t="shared" ref="N863:N864" si="307">+M863*0.95</f>
        <v>561.33467474999964</v>
      </c>
      <c r="O863" s="58"/>
      <c r="P863" s="92">
        <f>+N863+N864+N865+N866+N867+N868</f>
        <v>2512.5179624999992</v>
      </c>
      <c r="Q863" s="7">
        <v>854.31279694487603</v>
      </c>
      <c r="R863" s="75">
        <f t="shared" si="289"/>
        <v>1033.7184843032999</v>
      </c>
      <c r="S863" s="51">
        <f>+R863+R864+R865+R866+R867+R868</f>
        <v>4341.7970992738492</v>
      </c>
      <c r="T863" s="48">
        <v>4341.8</v>
      </c>
      <c r="U863" s="55">
        <f>+T863-P863</f>
        <v>1829.282037500001</v>
      </c>
      <c r="V863" s="20"/>
      <c r="W863" s="20"/>
      <c r="X863" s="20"/>
      <c r="Y863" s="20"/>
    </row>
    <row r="864" spans="1:25" customFormat="1" ht="15.75" customHeight="1" x14ac:dyDescent="0.25">
      <c r="A864" s="3" t="s">
        <v>1050</v>
      </c>
      <c r="B864" s="3" t="s">
        <v>1051</v>
      </c>
      <c r="C864" s="4">
        <v>44028</v>
      </c>
      <c r="D864" s="3" t="s">
        <v>1414</v>
      </c>
      <c r="E864" s="3" t="s">
        <v>1415</v>
      </c>
      <c r="F864" s="3" t="s">
        <v>2982</v>
      </c>
      <c r="G864" s="24"/>
      <c r="H864" s="25" t="s">
        <v>1416</v>
      </c>
      <c r="I864" s="5">
        <v>1</v>
      </c>
      <c r="J864" s="5">
        <v>341.09132231404999</v>
      </c>
      <c r="K864" s="5">
        <f t="shared" si="305"/>
        <v>412.72050000000047</v>
      </c>
      <c r="L864" s="83">
        <f t="shared" si="292"/>
        <v>412.72050000000047</v>
      </c>
      <c r="M864" s="79">
        <f t="shared" si="306"/>
        <v>350.81242500000042</v>
      </c>
      <c r="N864" s="79">
        <f t="shared" si="307"/>
        <v>333.2718037500004</v>
      </c>
      <c r="O864" s="58"/>
      <c r="P864" s="92"/>
      <c r="Q864" s="7">
        <v>507.219680301447</v>
      </c>
      <c r="R864" s="75">
        <f t="shared" si="289"/>
        <v>613.73581316475088</v>
      </c>
      <c r="S864" s="51"/>
      <c r="T864" s="48"/>
      <c r="U864" s="55"/>
      <c r="V864" s="20"/>
      <c r="W864" s="20"/>
      <c r="X864" s="20"/>
      <c r="Y864" s="20"/>
    </row>
    <row r="865" spans="1:25" customFormat="1" ht="15.75" customHeight="1" x14ac:dyDescent="0.25">
      <c r="A865" s="3" t="s">
        <v>1417</v>
      </c>
      <c r="B865" s="3" t="s">
        <v>1418</v>
      </c>
      <c r="C865" s="4">
        <v>44028</v>
      </c>
      <c r="D865" s="3" t="s">
        <v>1414</v>
      </c>
      <c r="E865" s="3" t="s">
        <v>1415</v>
      </c>
      <c r="F865" s="3" t="s">
        <v>2982</v>
      </c>
      <c r="G865" s="24"/>
      <c r="H865" s="25" t="s">
        <v>1416</v>
      </c>
      <c r="I865" s="5">
        <v>1</v>
      </c>
      <c r="J865" s="5">
        <v>264.06173553718997</v>
      </c>
      <c r="K865" s="5">
        <f t="shared" si="305"/>
        <v>319.51469999999983</v>
      </c>
      <c r="L865" s="83">
        <f t="shared" si="292"/>
        <v>319.51469999999983</v>
      </c>
      <c r="M865" s="79"/>
      <c r="N865" s="79">
        <f t="shared" si="293"/>
        <v>303.53896499999985</v>
      </c>
      <c r="O865" s="58"/>
      <c r="P865" s="92"/>
      <c r="Q865" s="7">
        <v>393.04321838380099</v>
      </c>
      <c r="R865" s="75">
        <f t="shared" si="289"/>
        <v>475.58229424439918</v>
      </c>
      <c r="S865" s="51"/>
      <c r="T865" s="48"/>
      <c r="U865" s="55"/>
      <c r="V865" s="20"/>
      <c r="W865" s="20"/>
      <c r="X865" s="20"/>
      <c r="Y865" s="20"/>
    </row>
    <row r="866" spans="1:25" customFormat="1" ht="15.75" customHeight="1" x14ac:dyDescent="0.25">
      <c r="A866" s="3" t="s">
        <v>1056</v>
      </c>
      <c r="B866" s="3" t="s">
        <v>1057</v>
      </c>
      <c r="C866" s="4">
        <v>44028</v>
      </c>
      <c r="D866" s="3" t="s">
        <v>1414</v>
      </c>
      <c r="E866" s="3" t="s">
        <v>1415</v>
      </c>
      <c r="F866" s="3" t="s">
        <v>2982</v>
      </c>
      <c r="G866" s="24"/>
      <c r="H866" s="25" t="s">
        <v>1416</v>
      </c>
      <c r="I866" s="5">
        <v>1</v>
      </c>
      <c r="J866" s="5">
        <v>220.055041322314</v>
      </c>
      <c r="K866" s="5">
        <f t="shared" si="305"/>
        <v>266.26659999999993</v>
      </c>
      <c r="L866" s="83">
        <f t="shared" si="292"/>
        <v>266.26659999999993</v>
      </c>
      <c r="M866" s="79"/>
      <c r="N866" s="79">
        <f t="shared" si="293"/>
        <v>252.95326999999992</v>
      </c>
      <c r="O866" s="58"/>
      <c r="P866" s="92"/>
      <c r="Q866" s="7">
        <v>327.35057864545502</v>
      </c>
      <c r="R866" s="75">
        <f t="shared" si="289"/>
        <v>396.09420016100057</v>
      </c>
      <c r="S866" s="51"/>
      <c r="T866" s="48"/>
      <c r="U866" s="55"/>
      <c r="V866" s="20"/>
      <c r="W866" s="20"/>
      <c r="X866" s="20"/>
      <c r="Y866" s="20"/>
    </row>
    <row r="867" spans="1:25" customFormat="1" ht="15.75" customHeight="1" x14ac:dyDescent="0.25">
      <c r="A867" s="3" t="s">
        <v>606</v>
      </c>
      <c r="B867" s="3" t="s">
        <v>607</v>
      </c>
      <c r="C867" s="4">
        <v>44028</v>
      </c>
      <c r="D867" s="3" t="s">
        <v>1414</v>
      </c>
      <c r="E867" s="3" t="s">
        <v>1415</v>
      </c>
      <c r="F867" s="3" t="s">
        <v>2982</v>
      </c>
      <c r="G867" s="24"/>
      <c r="H867" s="25" t="s">
        <v>1416</v>
      </c>
      <c r="I867" s="5">
        <v>1</v>
      </c>
      <c r="J867" s="5">
        <v>624.10363636363604</v>
      </c>
      <c r="K867" s="5">
        <f t="shared" si="305"/>
        <v>755.16539999999964</v>
      </c>
      <c r="L867" s="83">
        <f t="shared" si="292"/>
        <v>755.16539999999964</v>
      </c>
      <c r="M867" s="79"/>
      <c r="N867" s="79">
        <f t="shared" si="293"/>
        <v>717.4071299999996</v>
      </c>
      <c r="O867" s="58"/>
      <c r="P867" s="92"/>
      <c r="Q867" s="7">
        <v>982.76101769454499</v>
      </c>
      <c r="R867" s="75">
        <f t="shared" si="289"/>
        <v>1189.1408314103994</v>
      </c>
      <c r="S867" s="51"/>
      <c r="T867" s="48"/>
      <c r="U867" s="55"/>
      <c r="V867" s="20"/>
      <c r="W867" s="20"/>
      <c r="X867" s="20"/>
      <c r="Y867" s="20"/>
    </row>
    <row r="868" spans="1:25" customFormat="1" ht="15.75" customHeight="1" x14ac:dyDescent="0.25">
      <c r="A868" s="3" t="s">
        <v>149</v>
      </c>
      <c r="B868" s="3" t="s">
        <v>150</v>
      </c>
      <c r="C868" s="4">
        <v>44028</v>
      </c>
      <c r="D868" s="3" t="s">
        <v>1414</v>
      </c>
      <c r="E868" s="3" t="s">
        <v>1415</v>
      </c>
      <c r="F868" s="3" t="s">
        <v>2982</v>
      </c>
      <c r="G868" s="24"/>
      <c r="H868" s="25" t="s">
        <v>1416</v>
      </c>
      <c r="I868" s="5">
        <v>2</v>
      </c>
      <c r="J868" s="5">
        <v>176.041818181818</v>
      </c>
      <c r="K868" s="5">
        <f t="shared" si="305"/>
        <v>213.01059999999978</v>
      </c>
      <c r="L868" s="83">
        <f t="shared" si="292"/>
        <v>426.02119999999957</v>
      </c>
      <c r="M868" s="79">
        <f t="shared" ref="M868:M869" si="308">+L868*0.85</f>
        <v>362.1180199999996</v>
      </c>
      <c r="N868" s="79">
        <f t="shared" ref="N868:N869" si="309">+M868*0.95</f>
        <v>344.01211899999959</v>
      </c>
      <c r="O868" s="58"/>
      <c r="P868" s="92"/>
      <c r="Q868" s="7">
        <v>523.57477354545404</v>
      </c>
      <c r="R868" s="75">
        <f t="shared" si="289"/>
        <v>633.52547598999934</v>
      </c>
      <c r="S868" s="51"/>
      <c r="T868" s="48"/>
      <c r="U868" s="55"/>
      <c r="V868" s="20"/>
      <c r="W868" s="20"/>
      <c r="X868" s="20"/>
      <c r="Y868" s="20"/>
    </row>
    <row r="869" spans="1:25" customFormat="1" ht="15.75" customHeight="1" x14ac:dyDescent="0.25">
      <c r="A869" s="3" t="s">
        <v>549</v>
      </c>
      <c r="B869" s="3" t="s">
        <v>550</v>
      </c>
      <c r="C869" s="4">
        <v>44028</v>
      </c>
      <c r="D869" s="3" t="s">
        <v>1419</v>
      </c>
      <c r="E869" s="3" t="s">
        <v>1420</v>
      </c>
      <c r="F869" s="3" t="s">
        <v>2983</v>
      </c>
      <c r="G869" s="24">
        <v>1178</v>
      </c>
      <c r="H869" s="25" t="s">
        <v>1421</v>
      </c>
      <c r="I869" s="5">
        <v>1</v>
      </c>
      <c r="J869" s="5">
        <v>361.13851239669401</v>
      </c>
      <c r="K869" s="5">
        <f t="shared" si="305"/>
        <v>436.97759999999977</v>
      </c>
      <c r="L869" s="83">
        <f t="shared" si="292"/>
        <v>436.97759999999977</v>
      </c>
      <c r="M869" s="79">
        <f t="shared" si="308"/>
        <v>371.4309599999998</v>
      </c>
      <c r="N869" s="79">
        <f t="shared" si="309"/>
        <v>352.85941199999979</v>
      </c>
      <c r="O869" s="58"/>
      <c r="P869" s="92">
        <f>+N869+N870+N871+N872</f>
        <v>1062.7609482499995</v>
      </c>
      <c r="Q869" s="7">
        <v>618.17884859504102</v>
      </c>
      <c r="R869" s="75">
        <f t="shared" si="289"/>
        <v>747.99640679999959</v>
      </c>
      <c r="S869" s="51">
        <f>+R869+R870+R871+R872</f>
        <v>2201.999448874999</v>
      </c>
      <c r="T869" s="48">
        <v>2202</v>
      </c>
      <c r="U869" s="55">
        <f>+T869-P869</f>
        <v>1139.2390517500005</v>
      </c>
      <c r="V869" s="20"/>
      <c r="W869" s="20"/>
      <c r="X869" s="20"/>
      <c r="Y869" s="20"/>
    </row>
    <row r="870" spans="1:25" customFormat="1" ht="15.75" customHeight="1" x14ac:dyDescent="0.25">
      <c r="A870" s="3" t="s">
        <v>87</v>
      </c>
      <c r="B870" s="3" t="s">
        <v>88</v>
      </c>
      <c r="C870" s="4">
        <v>44028</v>
      </c>
      <c r="D870" s="3" t="s">
        <v>1419</v>
      </c>
      <c r="E870" s="3" t="s">
        <v>1420</v>
      </c>
      <c r="F870" s="3" t="s">
        <v>2983</v>
      </c>
      <c r="G870" s="24"/>
      <c r="H870" s="25" t="s">
        <v>1421</v>
      </c>
      <c r="I870" s="5">
        <v>1</v>
      </c>
      <c r="J870" s="5">
        <v>181.74231404958701</v>
      </c>
      <c r="K870" s="5">
        <f t="shared" si="305"/>
        <v>219.90820000000028</v>
      </c>
      <c r="L870" s="83">
        <f t="shared" si="292"/>
        <v>219.90820000000028</v>
      </c>
      <c r="M870" s="79"/>
      <c r="N870" s="79">
        <f t="shared" si="293"/>
        <v>208.91279000000026</v>
      </c>
      <c r="O870" s="58"/>
      <c r="P870" s="92"/>
      <c r="Q870" s="7">
        <v>318.17990405289299</v>
      </c>
      <c r="R870" s="75">
        <f t="shared" si="289"/>
        <v>384.9976839040005</v>
      </c>
      <c r="S870" s="51"/>
      <c r="T870" s="48"/>
      <c r="U870" s="55"/>
      <c r="V870" s="20"/>
      <c r="W870" s="20"/>
      <c r="X870" s="20"/>
      <c r="Y870" s="20"/>
    </row>
    <row r="871" spans="1:25" customFormat="1" ht="15.75" customHeight="1" x14ac:dyDescent="0.25">
      <c r="A871" s="3" t="s">
        <v>15</v>
      </c>
      <c r="B871" s="3" t="s">
        <v>16</v>
      </c>
      <c r="C871" s="4">
        <v>44028</v>
      </c>
      <c r="D871" s="3" t="s">
        <v>1419</v>
      </c>
      <c r="E871" s="3" t="s">
        <v>1420</v>
      </c>
      <c r="F871" s="3" t="s">
        <v>2983</v>
      </c>
      <c r="G871" s="24"/>
      <c r="H871" s="25" t="s">
        <v>1421</v>
      </c>
      <c r="I871" s="5">
        <v>1</v>
      </c>
      <c r="J871" s="5">
        <v>107.182892561983</v>
      </c>
      <c r="K871" s="5">
        <f t="shared" si="305"/>
        <v>129.69129999999942</v>
      </c>
      <c r="L871" s="83">
        <f t="shared" si="292"/>
        <v>129.69129999999942</v>
      </c>
      <c r="M871" s="79"/>
      <c r="N871" s="79">
        <f t="shared" si="293"/>
        <v>123.20673499999944</v>
      </c>
      <c r="O871" s="58"/>
      <c r="P871" s="92"/>
      <c r="Q871" s="7">
        <v>206.613246504958</v>
      </c>
      <c r="R871" s="75">
        <f t="shared" si="289"/>
        <v>250.00202827099918</v>
      </c>
      <c r="S871" s="51"/>
      <c r="T871" s="48"/>
      <c r="U871" s="55"/>
      <c r="V871" s="20"/>
      <c r="W871" s="20"/>
      <c r="X871" s="20"/>
      <c r="Y871" s="20"/>
    </row>
    <row r="872" spans="1:25" customFormat="1" ht="15.75" customHeight="1" x14ac:dyDescent="0.25">
      <c r="A872" s="3" t="s">
        <v>724</v>
      </c>
      <c r="B872" s="3" t="s">
        <v>725</v>
      </c>
      <c r="C872" s="4">
        <v>44028</v>
      </c>
      <c r="D872" s="3" t="s">
        <v>1419</v>
      </c>
      <c r="E872" s="3" t="s">
        <v>1420</v>
      </c>
      <c r="F872" s="3" t="s">
        <v>2983</v>
      </c>
      <c r="G872" s="24"/>
      <c r="H872" s="25" t="s">
        <v>1421</v>
      </c>
      <c r="I872" s="5">
        <v>1</v>
      </c>
      <c r="J872" s="5">
        <v>386.645867768595</v>
      </c>
      <c r="K872" s="5">
        <f t="shared" si="305"/>
        <v>467.84149999999994</v>
      </c>
      <c r="L872" s="83">
        <f t="shared" si="292"/>
        <v>467.84149999999994</v>
      </c>
      <c r="M872" s="79">
        <f t="shared" ref="M872" si="310">+L872*0.85</f>
        <v>397.66527499999995</v>
      </c>
      <c r="N872" s="79">
        <f>+M872*0.95</f>
        <v>377.78201124999993</v>
      </c>
      <c r="O872" s="58"/>
      <c r="P872" s="92"/>
      <c r="Q872" s="7">
        <v>676.86225611570205</v>
      </c>
      <c r="R872" s="75">
        <f t="shared" si="289"/>
        <v>819.00332989999947</v>
      </c>
      <c r="S872" s="51"/>
      <c r="T872" s="48"/>
      <c r="U872" s="55"/>
      <c r="V872" s="20"/>
      <c r="W872" s="20"/>
      <c r="X872" s="20"/>
      <c r="Y872" s="20"/>
    </row>
    <row r="873" spans="1:25" customFormat="1" ht="15.75" customHeight="1" x14ac:dyDescent="0.25">
      <c r="A873" s="3" t="s">
        <v>482</v>
      </c>
      <c r="B873" s="3" t="s">
        <v>483</v>
      </c>
      <c r="C873" s="4">
        <v>44028</v>
      </c>
      <c r="D873" s="3" t="s">
        <v>1422</v>
      </c>
      <c r="E873" s="3" t="s">
        <v>1423</v>
      </c>
      <c r="F873" s="3" t="s">
        <v>2972</v>
      </c>
      <c r="G873" s="24">
        <v>1180</v>
      </c>
      <c r="H873" s="25" t="s">
        <v>1424</v>
      </c>
      <c r="I873" s="5">
        <v>1</v>
      </c>
      <c r="J873" s="5">
        <v>38.195702479338799</v>
      </c>
      <c r="K873" s="5">
        <f t="shared" si="305"/>
        <v>46.216799999999942</v>
      </c>
      <c r="L873" s="83">
        <f t="shared" si="292"/>
        <v>46.216799999999942</v>
      </c>
      <c r="M873" s="79"/>
      <c r="N873" s="79">
        <f t="shared" si="293"/>
        <v>43.905959999999943</v>
      </c>
      <c r="O873" s="58"/>
      <c r="P873" s="92">
        <f>+N873+N874+N875</f>
        <v>264.00849599999947</v>
      </c>
      <c r="Q873" s="7">
        <v>73.499226366942096</v>
      </c>
      <c r="R873" s="75">
        <f t="shared" si="289"/>
        <v>88.934063903999927</v>
      </c>
      <c r="S873" s="51">
        <f>+R873+R874+R875</f>
        <v>564.42171888199914</v>
      </c>
      <c r="T873" s="48">
        <v>564.44000000000005</v>
      </c>
      <c r="U873" s="55">
        <f>+T873-P873</f>
        <v>300.43150400000059</v>
      </c>
      <c r="V873" s="20"/>
      <c r="W873" s="20"/>
      <c r="X873" s="20"/>
      <c r="Y873" s="20"/>
    </row>
    <row r="874" spans="1:25" customFormat="1" ht="15.75" customHeight="1" x14ac:dyDescent="0.25">
      <c r="A874" s="3" t="s">
        <v>900</v>
      </c>
      <c r="B874" s="3" t="s">
        <v>901</v>
      </c>
      <c r="C874" s="4">
        <v>44028</v>
      </c>
      <c r="D874" s="3" t="s">
        <v>1422</v>
      </c>
      <c r="E874" s="3" t="s">
        <v>1423</v>
      </c>
      <c r="F874" s="3" t="s">
        <v>2972</v>
      </c>
      <c r="G874" s="24"/>
      <c r="H874" s="25" t="s">
        <v>1424</v>
      </c>
      <c r="I874" s="5">
        <v>1</v>
      </c>
      <c r="J874" s="5">
        <v>127.996198347107</v>
      </c>
      <c r="K874" s="5">
        <f t="shared" si="305"/>
        <v>154.87539999999947</v>
      </c>
      <c r="L874" s="83">
        <f t="shared" si="292"/>
        <v>154.87539999999947</v>
      </c>
      <c r="M874" s="79">
        <f t="shared" ref="M874:M876" si="311">+L874*0.85</f>
        <v>131.64408999999955</v>
      </c>
      <c r="N874" s="79">
        <f t="shared" ref="N874:N876" si="312">+M874*0.95</f>
        <v>125.06188549999956</v>
      </c>
      <c r="O874" s="58"/>
      <c r="P874" s="92"/>
      <c r="Q874" s="7">
        <v>222.72106489586699</v>
      </c>
      <c r="R874" s="75">
        <f t="shared" si="289"/>
        <v>269.49248852399904</v>
      </c>
      <c r="S874" s="51"/>
      <c r="T874" s="48"/>
      <c r="U874" s="55"/>
      <c r="V874" s="20"/>
      <c r="W874" s="20"/>
      <c r="X874" s="20"/>
      <c r="Y874" s="20"/>
    </row>
    <row r="875" spans="1:25" customFormat="1" ht="15.75" customHeight="1" x14ac:dyDescent="0.25">
      <c r="A875" s="3" t="s">
        <v>1029</v>
      </c>
      <c r="B875" s="3" t="s">
        <v>1030</v>
      </c>
      <c r="C875" s="4">
        <v>44028</v>
      </c>
      <c r="D875" s="3" t="s">
        <v>1422</v>
      </c>
      <c r="E875" s="3" t="s">
        <v>1423</v>
      </c>
      <c r="F875" s="3" t="s">
        <v>2972</v>
      </c>
      <c r="G875" s="24"/>
      <c r="H875" s="25" t="s">
        <v>1424</v>
      </c>
      <c r="I875" s="5">
        <v>1</v>
      </c>
      <c r="J875" s="5">
        <v>97.270578512396696</v>
      </c>
      <c r="K875" s="5">
        <f t="shared" si="305"/>
        <v>117.6974</v>
      </c>
      <c r="L875" s="83">
        <f t="shared" si="292"/>
        <v>117.6974</v>
      </c>
      <c r="M875" s="79">
        <f t="shared" si="311"/>
        <v>100.04279</v>
      </c>
      <c r="N875" s="79">
        <f t="shared" si="312"/>
        <v>95.040650499999998</v>
      </c>
      <c r="O875" s="58"/>
      <c r="P875" s="92"/>
      <c r="Q875" s="7">
        <v>170.24393921818199</v>
      </c>
      <c r="R875" s="75">
        <f t="shared" si="289"/>
        <v>205.99516645400021</v>
      </c>
      <c r="S875" s="51"/>
      <c r="T875" s="48"/>
      <c r="U875" s="55"/>
      <c r="V875" s="20"/>
      <c r="W875" s="20"/>
      <c r="X875" s="20"/>
      <c r="Y875" s="20"/>
    </row>
    <row r="876" spans="1:25" customFormat="1" ht="15.75" customHeight="1" x14ac:dyDescent="0.25">
      <c r="A876" s="3" t="s">
        <v>701</v>
      </c>
      <c r="B876" s="3" t="s">
        <v>702</v>
      </c>
      <c r="C876" s="4">
        <v>44028</v>
      </c>
      <c r="D876" s="3" t="s">
        <v>1425</v>
      </c>
      <c r="E876" s="3" t="s">
        <v>1426</v>
      </c>
      <c r="F876" s="3" t="s">
        <v>2984</v>
      </c>
      <c r="G876" s="24">
        <v>1181</v>
      </c>
      <c r="H876" s="25" t="s">
        <v>1427</v>
      </c>
      <c r="I876" s="5">
        <v>1</v>
      </c>
      <c r="J876" s="5">
        <v>291.57652892561998</v>
      </c>
      <c r="K876" s="5">
        <f t="shared" si="305"/>
        <v>352.80760000000015</v>
      </c>
      <c r="L876" s="83">
        <f t="shared" si="292"/>
        <v>352.80760000000015</v>
      </c>
      <c r="M876" s="79">
        <f t="shared" si="311"/>
        <v>299.88646000000011</v>
      </c>
      <c r="N876" s="79">
        <f t="shared" si="312"/>
        <v>284.8921370000001</v>
      </c>
      <c r="O876" s="58"/>
      <c r="P876" s="92">
        <f>+SUM(N876:N882)</f>
        <v>1892.4282054999996</v>
      </c>
      <c r="Q876" s="7">
        <v>510.74002689256201</v>
      </c>
      <c r="R876" s="75">
        <f t="shared" si="289"/>
        <v>617.99543254000002</v>
      </c>
      <c r="S876" s="51">
        <f>+SUM(R876:R882)</f>
        <v>3586.3716802239992</v>
      </c>
      <c r="T876" s="48">
        <v>3586.37</v>
      </c>
      <c r="U876" s="55">
        <f>+T876-P876</f>
        <v>1693.9417945000002</v>
      </c>
      <c r="V876" s="20"/>
      <c r="W876" s="20"/>
      <c r="X876" s="20"/>
      <c r="Y876" s="20"/>
    </row>
    <row r="877" spans="1:25" customFormat="1" ht="15.75" customHeight="1" x14ac:dyDescent="0.25">
      <c r="A877" s="3" t="s">
        <v>1192</v>
      </c>
      <c r="B877" s="3" t="s">
        <v>1193</v>
      </c>
      <c r="C877" s="4">
        <v>44028</v>
      </c>
      <c r="D877" s="3" t="s">
        <v>1425</v>
      </c>
      <c r="E877" s="3" t="s">
        <v>1426</v>
      </c>
      <c r="F877" s="3" t="s">
        <v>2984</v>
      </c>
      <c r="G877" s="24"/>
      <c r="H877" s="25" t="s">
        <v>1427</v>
      </c>
      <c r="I877" s="5">
        <v>1</v>
      </c>
      <c r="J877" s="5">
        <v>372.59479338842999</v>
      </c>
      <c r="K877" s="5">
        <f t="shared" si="305"/>
        <v>450.83970000000028</v>
      </c>
      <c r="L877" s="83">
        <f t="shared" si="292"/>
        <v>450.83970000000028</v>
      </c>
      <c r="M877" s="79"/>
      <c r="N877" s="79">
        <f t="shared" si="293"/>
        <v>428.29771500000027</v>
      </c>
      <c r="O877" s="58"/>
      <c r="P877" s="92"/>
      <c r="Q877" s="7">
        <v>652.06697006528998</v>
      </c>
      <c r="R877" s="75">
        <f t="shared" si="289"/>
        <v>789.00103377900086</v>
      </c>
      <c r="S877" s="51"/>
      <c r="T877" s="48"/>
      <c r="U877" s="55"/>
      <c r="V877" s="20"/>
      <c r="W877" s="20"/>
      <c r="X877" s="20"/>
      <c r="Y877" s="20"/>
    </row>
    <row r="878" spans="1:25" customFormat="1" ht="15.75" customHeight="1" x14ac:dyDescent="0.25">
      <c r="A878" s="3" t="s">
        <v>250</v>
      </c>
      <c r="B878" s="3" t="s">
        <v>251</v>
      </c>
      <c r="C878" s="4">
        <v>44028</v>
      </c>
      <c r="D878" s="3" t="s">
        <v>1425</v>
      </c>
      <c r="E878" s="3" t="s">
        <v>1426</v>
      </c>
      <c r="F878" s="3" t="s">
        <v>2984</v>
      </c>
      <c r="G878" s="24"/>
      <c r="H878" s="25" t="s">
        <v>1427</v>
      </c>
      <c r="I878" s="5">
        <v>1</v>
      </c>
      <c r="J878" s="5">
        <v>111.74057851239699</v>
      </c>
      <c r="K878" s="5">
        <f t="shared" si="305"/>
        <v>135.20610000000036</v>
      </c>
      <c r="L878" s="83">
        <f t="shared" si="292"/>
        <v>135.20610000000036</v>
      </c>
      <c r="M878" s="79"/>
      <c r="N878" s="79">
        <f t="shared" si="293"/>
        <v>128.44579500000034</v>
      </c>
      <c r="O878" s="58"/>
      <c r="P878" s="92"/>
      <c r="Q878" s="7">
        <v>195.448798093389</v>
      </c>
      <c r="R878" s="75">
        <f t="shared" si="289"/>
        <v>236.49304569300068</v>
      </c>
      <c r="S878" s="51"/>
      <c r="T878" s="48"/>
      <c r="U878" s="55"/>
      <c r="V878" s="20"/>
      <c r="W878" s="20"/>
      <c r="X878" s="20"/>
      <c r="Y878" s="20"/>
    </row>
    <row r="879" spans="1:25" customFormat="1" ht="15.75" customHeight="1" x14ac:dyDescent="0.25">
      <c r="A879" s="3" t="s">
        <v>298</v>
      </c>
      <c r="B879" s="3" t="s">
        <v>299</v>
      </c>
      <c r="C879" s="4">
        <v>44028</v>
      </c>
      <c r="D879" s="3" t="s">
        <v>1425</v>
      </c>
      <c r="E879" s="3" t="s">
        <v>1426</v>
      </c>
      <c r="F879" s="3" t="s">
        <v>2984</v>
      </c>
      <c r="G879" s="24"/>
      <c r="H879" s="25" t="s">
        <v>1427</v>
      </c>
      <c r="I879" s="5">
        <v>1</v>
      </c>
      <c r="J879" s="5">
        <v>306.28190082644602</v>
      </c>
      <c r="K879" s="5">
        <f t="shared" si="305"/>
        <v>370.60109999999969</v>
      </c>
      <c r="L879" s="83">
        <f t="shared" si="292"/>
        <v>370.60109999999969</v>
      </c>
      <c r="M879" s="79"/>
      <c r="N879" s="79">
        <f t="shared" si="293"/>
        <v>352.07104499999969</v>
      </c>
      <c r="O879" s="58"/>
      <c r="P879" s="92"/>
      <c r="Q879" s="7">
        <v>480.36640761818097</v>
      </c>
      <c r="R879" s="75">
        <f t="shared" si="289"/>
        <v>581.24335321799902</v>
      </c>
      <c r="S879" s="51"/>
      <c r="T879" s="48"/>
      <c r="U879" s="55"/>
      <c r="V879" s="20"/>
      <c r="W879" s="20"/>
      <c r="X879" s="20"/>
      <c r="Y879" s="20"/>
    </row>
    <row r="880" spans="1:25" customFormat="1" ht="15.75" customHeight="1" x14ac:dyDescent="0.25">
      <c r="A880" s="3" t="s">
        <v>27</v>
      </c>
      <c r="B880" s="3" t="s">
        <v>28</v>
      </c>
      <c r="C880" s="4">
        <v>44028</v>
      </c>
      <c r="D880" s="3" t="s">
        <v>1425</v>
      </c>
      <c r="E880" s="3" t="s">
        <v>1426</v>
      </c>
      <c r="F880" s="3" t="s">
        <v>2984</v>
      </c>
      <c r="G880" s="24"/>
      <c r="H880" s="25" t="s">
        <v>1427</v>
      </c>
      <c r="I880" s="5">
        <v>1</v>
      </c>
      <c r="J880" s="5">
        <v>342.30173553718998</v>
      </c>
      <c r="K880" s="5">
        <f t="shared" si="305"/>
        <v>414.18509999999986</v>
      </c>
      <c r="L880" s="83">
        <f t="shared" si="292"/>
        <v>414.18509999999986</v>
      </c>
      <c r="M880" s="79">
        <f t="shared" ref="M880:M882" si="313">+L880*0.85</f>
        <v>352.05733499999985</v>
      </c>
      <c r="N880" s="79">
        <f t="shared" ref="N880:N882" si="314">+M880*0.95</f>
        <v>334.45446824999982</v>
      </c>
      <c r="O880" s="58"/>
      <c r="P880" s="92"/>
      <c r="Q880" s="7">
        <v>536.85919598181795</v>
      </c>
      <c r="R880" s="75">
        <f t="shared" si="289"/>
        <v>649.59962713799973</v>
      </c>
      <c r="S880" s="51"/>
      <c r="T880" s="48"/>
      <c r="U880" s="55"/>
      <c r="V880" s="20"/>
      <c r="W880" s="20"/>
      <c r="X880" s="20"/>
      <c r="Y880" s="20"/>
    </row>
    <row r="881" spans="1:25" customFormat="1" ht="15.75" customHeight="1" x14ac:dyDescent="0.25">
      <c r="A881" s="3" t="s">
        <v>149</v>
      </c>
      <c r="B881" s="3" t="s">
        <v>150</v>
      </c>
      <c r="C881" s="4">
        <v>44028</v>
      </c>
      <c r="D881" s="3" t="s">
        <v>1425</v>
      </c>
      <c r="E881" s="3" t="s">
        <v>1426</v>
      </c>
      <c r="F881" s="3" t="s">
        <v>2984</v>
      </c>
      <c r="G881" s="24"/>
      <c r="H881" s="25" t="s">
        <v>1427</v>
      </c>
      <c r="I881" s="5">
        <v>2</v>
      </c>
      <c r="J881" s="5">
        <v>176.041818181818</v>
      </c>
      <c r="K881" s="5">
        <f t="shared" si="305"/>
        <v>213.01059999999978</v>
      </c>
      <c r="L881" s="83">
        <f t="shared" si="292"/>
        <v>426.02119999999957</v>
      </c>
      <c r="M881" s="79">
        <f t="shared" si="313"/>
        <v>362.1180199999996</v>
      </c>
      <c r="N881" s="79">
        <f t="shared" si="314"/>
        <v>344.01211899999959</v>
      </c>
      <c r="O881" s="58"/>
      <c r="P881" s="92"/>
      <c r="Q881" s="7">
        <v>552.20093359999896</v>
      </c>
      <c r="R881" s="75">
        <f t="shared" si="289"/>
        <v>668.16312965599877</v>
      </c>
      <c r="S881" s="51"/>
      <c r="T881" s="48"/>
      <c r="U881" s="55"/>
      <c r="V881" s="20"/>
      <c r="W881" s="20"/>
      <c r="X881" s="20"/>
      <c r="Y881" s="20"/>
    </row>
    <row r="882" spans="1:25" customFormat="1" ht="15.75" customHeight="1" x14ac:dyDescent="0.25">
      <c r="A882" s="3" t="s">
        <v>96</v>
      </c>
      <c r="B882" s="3" t="s">
        <v>97</v>
      </c>
      <c r="C882" s="4">
        <v>44028</v>
      </c>
      <c r="D882" s="3" t="s">
        <v>1425</v>
      </c>
      <c r="E882" s="3" t="s">
        <v>1426</v>
      </c>
      <c r="F882" s="3" t="s">
        <v>2984</v>
      </c>
      <c r="G882" s="24"/>
      <c r="H882" s="25" t="s">
        <v>1427</v>
      </c>
      <c r="I882" s="5">
        <v>1</v>
      </c>
      <c r="J882" s="5">
        <v>20.730165289256199</v>
      </c>
      <c r="K882" s="5">
        <f t="shared" si="305"/>
        <v>25.083500000000001</v>
      </c>
      <c r="L882" s="83">
        <f t="shared" si="292"/>
        <v>25.083500000000001</v>
      </c>
      <c r="M882" s="79">
        <f t="shared" si="313"/>
        <v>21.320975000000001</v>
      </c>
      <c r="N882" s="79">
        <f t="shared" si="314"/>
        <v>20.25492625</v>
      </c>
      <c r="O882" s="58"/>
      <c r="P882" s="92"/>
      <c r="Q882" s="7">
        <v>36.261205123966903</v>
      </c>
      <c r="R882" s="75">
        <f t="shared" si="289"/>
        <v>43.876058199999953</v>
      </c>
      <c r="S882" s="51"/>
      <c r="T882" s="48"/>
      <c r="U882" s="55"/>
      <c r="V882" s="20"/>
      <c r="W882" s="20"/>
      <c r="X882" s="20"/>
      <c r="Y882" s="20"/>
    </row>
    <row r="883" spans="1:25" customFormat="1" ht="15.75" customHeight="1" x14ac:dyDescent="0.25">
      <c r="A883" s="3" t="s">
        <v>849</v>
      </c>
      <c r="B883" s="3" t="s">
        <v>850</v>
      </c>
      <c r="C883" s="4">
        <v>44028</v>
      </c>
      <c r="D883" s="3" t="s">
        <v>1428</v>
      </c>
      <c r="E883" s="3" t="s">
        <v>1429</v>
      </c>
      <c r="F883" s="3" t="s">
        <v>2985</v>
      </c>
      <c r="G883" s="24">
        <v>1182</v>
      </c>
      <c r="H883" s="25" t="s">
        <v>1430</v>
      </c>
      <c r="I883" s="5">
        <v>1</v>
      </c>
      <c r="J883" s="5">
        <v>767.63016528925596</v>
      </c>
      <c r="K883" s="5">
        <f t="shared" si="305"/>
        <v>928.83249999999964</v>
      </c>
      <c r="L883" s="83">
        <f t="shared" si="292"/>
        <v>928.83249999999964</v>
      </c>
      <c r="M883" s="79"/>
      <c r="N883" s="79">
        <f t="shared" si="293"/>
        <v>882.3908749999996</v>
      </c>
      <c r="O883" s="58"/>
      <c r="P883" s="92">
        <f>+N883</f>
        <v>882.3908749999996</v>
      </c>
      <c r="Q883" s="7">
        <v>1343.80569105372</v>
      </c>
      <c r="R883" s="75">
        <f t="shared" si="289"/>
        <v>1626.0048861750013</v>
      </c>
      <c r="S883" s="51">
        <f>+R883</f>
        <v>1626.0048861750013</v>
      </c>
      <c r="T883" s="48">
        <v>1626</v>
      </c>
      <c r="U883" s="55">
        <f>+T883-P883</f>
        <v>743.6091250000004</v>
      </c>
      <c r="V883" s="20"/>
      <c r="W883" s="20"/>
      <c r="X883" s="20"/>
      <c r="Y883" s="20"/>
    </row>
    <row r="884" spans="1:25" customFormat="1" ht="15.75" customHeight="1" x14ac:dyDescent="0.25">
      <c r="A884" s="3" t="s">
        <v>500</v>
      </c>
      <c r="B884" s="3" t="s">
        <v>501</v>
      </c>
      <c r="C884" s="4">
        <v>44028</v>
      </c>
      <c r="D884" s="3" t="s">
        <v>1431</v>
      </c>
      <c r="E884" s="3" t="s">
        <v>1432</v>
      </c>
      <c r="F884" s="3" t="s">
        <v>2986</v>
      </c>
      <c r="G884" s="24">
        <v>1183</v>
      </c>
      <c r="H884" s="25" t="s">
        <v>1433</v>
      </c>
      <c r="I884" s="5">
        <v>1</v>
      </c>
      <c r="J884" s="5">
        <v>574.50520661156997</v>
      </c>
      <c r="K884" s="5">
        <f t="shared" si="305"/>
        <v>695.15129999999965</v>
      </c>
      <c r="L884" s="83">
        <f t="shared" si="292"/>
        <v>695.15129999999965</v>
      </c>
      <c r="M884" s="79">
        <f t="shared" ref="M884" si="315">+L884*0.85</f>
        <v>590.87860499999965</v>
      </c>
      <c r="N884" s="79">
        <f>+M884*0.95</f>
        <v>561.33467474999964</v>
      </c>
      <c r="O884" s="58"/>
      <c r="P884" s="92">
        <f>+N884+N885+N886+N887+N888</f>
        <v>2445.670651999998</v>
      </c>
      <c r="Q884" s="7">
        <v>1005.0738787586801</v>
      </c>
      <c r="R884" s="75">
        <f t="shared" si="289"/>
        <v>1216.1393932980029</v>
      </c>
      <c r="S884" s="51">
        <f>+R884+R885+R886+R887+R888</f>
        <v>4714.139043826005</v>
      </c>
      <c r="T884" s="48">
        <v>4714.1400000000003</v>
      </c>
      <c r="U884" s="55">
        <f>+T884-P884</f>
        <v>2268.4693480000024</v>
      </c>
      <c r="V884" s="20"/>
      <c r="W884" s="20"/>
      <c r="X884" s="20"/>
      <c r="Y884" s="20"/>
    </row>
    <row r="885" spans="1:25" customFormat="1" ht="15.75" customHeight="1" x14ac:dyDescent="0.25">
      <c r="A885" s="3" t="s">
        <v>298</v>
      </c>
      <c r="B885" s="3" t="s">
        <v>299</v>
      </c>
      <c r="C885" s="4">
        <v>44028</v>
      </c>
      <c r="D885" s="3" t="s">
        <v>1431</v>
      </c>
      <c r="E885" s="3" t="s">
        <v>1432</v>
      </c>
      <c r="F885" s="3" t="s">
        <v>2986</v>
      </c>
      <c r="G885" s="24"/>
      <c r="H885" s="25" t="s">
        <v>1433</v>
      </c>
      <c r="I885" s="5">
        <v>1</v>
      </c>
      <c r="J885" s="5">
        <v>306.28190082644602</v>
      </c>
      <c r="K885" s="5">
        <f t="shared" si="305"/>
        <v>370.60109999999969</v>
      </c>
      <c r="L885" s="83">
        <f t="shared" si="292"/>
        <v>370.60109999999969</v>
      </c>
      <c r="M885" s="79"/>
      <c r="N885" s="79">
        <f t="shared" si="293"/>
        <v>352.07104499999969</v>
      </c>
      <c r="O885" s="58"/>
      <c r="P885" s="92"/>
      <c r="Q885" s="7">
        <v>480.36640761818097</v>
      </c>
      <c r="R885" s="75">
        <f t="shared" si="289"/>
        <v>581.24335321799902</v>
      </c>
      <c r="S885" s="51"/>
      <c r="T885" s="48"/>
      <c r="U885" s="55"/>
      <c r="V885" s="20"/>
      <c r="W885" s="20"/>
      <c r="X885" s="20"/>
      <c r="Y885" s="20"/>
    </row>
    <row r="886" spans="1:25" customFormat="1" ht="15.75" customHeight="1" x14ac:dyDescent="0.25">
      <c r="A886" s="3" t="s">
        <v>27</v>
      </c>
      <c r="B886" s="3" t="s">
        <v>28</v>
      </c>
      <c r="C886" s="4">
        <v>44028</v>
      </c>
      <c r="D886" s="3" t="s">
        <v>1431</v>
      </c>
      <c r="E886" s="3" t="s">
        <v>1432</v>
      </c>
      <c r="F886" s="3" t="s">
        <v>2986</v>
      </c>
      <c r="G886" s="24"/>
      <c r="H886" s="25" t="s">
        <v>1433</v>
      </c>
      <c r="I886" s="5">
        <v>1</v>
      </c>
      <c r="J886" s="5">
        <v>342.30173553718998</v>
      </c>
      <c r="K886" s="5">
        <f t="shared" si="305"/>
        <v>414.18509999999986</v>
      </c>
      <c r="L886" s="83">
        <f t="shared" si="292"/>
        <v>414.18509999999986</v>
      </c>
      <c r="M886" s="79">
        <f t="shared" ref="M886" si="316">+L886*0.85</f>
        <v>352.05733499999985</v>
      </c>
      <c r="N886" s="79">
        <f>+M886*0.95</f>
        <v>334.45446824999982</v>
      </c>
      <c r="O886" s="58"/>
      <c r="P886" s="92"/>
      <c r="Q886" s="7">
        <v>536.85919598181795</v>
      </c>
      <c r="R886" s="75">
        <f t="shared" si="289"/>
        <v>649.59962713799973</v>
      </c>
      <c r="S886" s="51"/>
      <c r="T886" s="48"/>
      <c r="U886" s="55"/>
      <c r="V886" s="20"/>
      <c r="W886" s="20"/>
      <c r="X886" s="20"/>
      <c r="Y886" s="20"/>
    </row>
    <row r="887" spans="1:25" customFormat="1" ht="15.75" customHeight="1" x14ac:dyDescent="0.25">
      <c r="A887" s="3" t="s">
        <v>1434</v>
      </c>
      <c r="B887" s="3" t="s">
        <v>1435</v>
      </c>
      <c r="C887" s="4">
        <v>44028</v>
      </c>
      <c r="D887" s="3" t="s">
        <v>1431</v>
      </c>
      <c r="E887" s="3" t="s">
        <v>1432</v>
      </c>
      <c r="F887" s="3" t="s">
        <v>2986</v>
      </c>
      <c r="G887" s="24"/>
      <c r="H887" s="25" t="s">
        <v>1433</v>
      </c>
      <c r="I887" s="5">
        <v>1</v>
      </c>
      <c r="J887" s="5">
        <v>742.75628099173503</v>
      </c>
      <c r="K887" s="5">
        <f t="shared" si="305"/>
        <v>898.73509999999931</v>
      </c>
      <c r="L887" s="83">
        <f t="shared" si="292"/>
        <v>898.73509999999931</v>
      </c>
      <c r="M887" s="79"/>
      <c r="N887" s="79">
        <f t="shared" si="293"/>
        <v>853.79834499999924</v>
      </c>
      <c r="O887" s="58"/>
      <c r="P887" s="92"/>
      <c r="Q887" s="7">
        <v>1321.48226488926</v>
      </c>
      <c r="R887" s="75">
        <f t="shared" si="289"/>
        <v>1598.9935405160045</v>
      </c>
      <c r="S887" s="51"/>
      <c r="T887" s="48"/>
      <c r="U887" s="55"/>
      <c r="V887" s="20"/>
      <c r="W887" s="20"/>
      <c r="X887" s="20"/>
      <c r="Y887" s="20"/>
    </row>
    <row r="888" spans="1:25" customFormat="1" ht="15.75" customHeight="1" x14ac:dyDescent="0.25">
      <c r="A888" s="3" t="s">
        <v>149</v>
      </c>
      <c r="B888" s="3" t="s">
        <v>150</v>
      </c>
      <c r="C888" s="4">
        <v>44028</v>
      </c>
      <c r="D888" s="3" t="s">
        <v>1431</v>
      </c>
      <c r="E888" s="3" t="s">
        <v>1432</v>
      </c>
      <c r="F888" s="3" t="s">
        <v>2986</v>
      </c>
      <c r="G888" s="24"/>
      <c r="H888" s="25" t="s">
        <v>1433</v>
      </c>
      <c r="I888" s="5">
        <v>2</v>
      </c>
      <c r="J888" s="5">
        <v>176.041818181818</v>
      </c>
      <c r="K888" s="5">
        <f t="shared" si="305"/>
        <v>213.01059999999978</v>
      </c>
      <c r="L888" s="83">
        <f t="shared" si="292"/>
        <v>426.02119999999957</v>
      </c>
      <c r="M888" s="79">
        <f t="shared" ref="M888" si="317">+L888*0.85</f>
        <v>362.1180199999996</v>
      </c>
      <c r="N888" s="79">
        <f>+M888*0.95</f>
        <v>344.01211899999959</v>
      </c>
      <c r="O888" s="58"/>
      <c r="P888" s="92"/>
      <c r="Q888" s="7">
        <v>552.20093359999896</v>
      </c>
      <c r="R888" s="75">
        <f t="shared" si="289"/>
        <v>668.16312965599877</v>
      </c>
      <c r="S888" s="51"/>
      <c r="T888" s="48"/>
      <c r="U888" s="55"/>
      <c r="V888" s="20"/>
      <c r="W888" s="20"/>
      <c r="X888" s="20"/>
      <c r="Y888" s="20"/>
    </row>
    <row r="889" spans="1:25" customFormat="1" ht="15.75" customHeight="1" x14ac:dyDescent="0.25">
      <c r="A889" s="3" t="s">
        <v>71</v>
      </c>
      <c r="B889" s="3" t="s">
        <v>72</v>
      </c>
      <c r="C889" s="4">
        <v>44028</v>
      </c>
      <c r="D889" s="3" t="s">
        <v>1438</v>
      </c>
      <c r="E889" s="3" t="s">
        <v>1439</v>
      </c>
      <c r="F889" s="3" t="s">
        <v>2987</v>
      </c>
      <c r="G889" s="24">
        <v>1185</v>
      </c>
      <c r="H889" s="25" t="s">
        <v>1440</v>
      </c>
      <c r="I889" s="5">
        <v>1</v>
      </c>
      <c r="J889" s="5">
        <v>173.617107438017</v>
      </c>
      <c r="K889" s="5">
        <f t="shared" si="305"/>
        <v>210.07670000000056</v>
      </c>
      <c r="L889" s="83">
        <f t="shared" si="292"/>
        <v>210.07670000000056</v>
      </c>
      <c r="M889" s="79"/>
      <c r="N889" s="79">
        <f t="shared" si="293"/>
        <v>199.57286500000052</v>
      </c>
      <c r="O889" s="58"/>
      <c r="P889" s="92">
        <f>+N889+N890</f>
        <v>1725.5266100000003</v>
      </c>
      <c r="Q889" s="7">
        <v>334.08619132975298</v>
      </c>
      <c r="R889" s="75">
        <f t="shared" si="289"/>
        <v>404.24429150900107</v>
      </c>
      <c r="S889" s="51">
        <f>+R889+R890</f>
        <v>3215.1956538379955</v>
      </c>
      <c r="T889" s="48">
        <v>3215.21</v>
      </c>
      <c r="U889" s="55">
        <f>+T889-P889</f>
        <v>1489.6833899999997</v>
      </c>
      <c r="V889" s="20"/>
      <c r="W889" s="20"/>
      <c r="X889" s="20"/>
      <c r="Y889" s="20"/>
    </row>
    <row r="890" spans="1:25" customFormat="1" ht="15.75" customHeight="1" x14ac:dyDescent="0.25">
      <c r="A890" s="3" t="s">
        <v>1436</v>
      </c>
      <c r="B890" s="3" t="s">
        <v>1437</v>
      </c>
      <c r="C890" s="4">
        <v>44028</v>
      </c>
      <c r="D890" s="3" t="s">
        <v>1438</v>
      </c>
      <c r="E890" s="3" t="s">
        <v>1439</v>
      </c>
      <c r="F890" s="3" t="s">
        <v>2987</v>
      </c>
      <c r="G890" s="24"/>
      <c r="H890" s="25" t="s">
        <v>1440</v>
      </c>
      <c r="I890" s="5">
        <v>1</v>
      </c>
      <c r="J890" s="5">
        <v>1327.4934710743801</v>
      </c>
      <c r="K890" s="5">
        <f t="shared" si="305"/>
        <v>1606.2670999999998</v>
      </c>
      <c r="L890" s="83">
        <f t="shared" si="292"/>
        <v>1606.2670999999998</v>
      </c>
      <c r="M890" s="79"/>
      <c r="N890" s="79">
        <f t="shared" si="293"/>
        <v>1525.9537449999998</v>
      </c>
      <c r="O890" s="58"/>
      <c r="P890" s="92"/>
      <c r="Q890" s="7">
        <v>2323.1002994454502</v>
      </c>
      <c r="R890" s="75">
        <f t="shared" si="289"/>
        <v>2810.9513623289945</v>
      </c>
      <c r="S890" s="51"/>
      <c r="T890" s="48"/>
      <c r="U890" s="55"/>
      <c r="V890" s="20"/>
      <c r="W890" s="20"/>
      <c r="X890" s="20"/>
      <c r="Y890" s="20"/>
    </row>
    <row r="891" spans="1:25" customFormat="1" ht="15.75" customHeight="1" x14ac:dyDescent="0.25">
      <c r="A891" s="3" t="s">
        <v>699</v>
      </c>
      <c r="B891" s="3" t="s">
        <v>700</v>
      </c>
      <c r="C891" s="4">
        <v>44028</v>
      </c>
      <c r="D891" s="3" t="s">
        <v>1441</v>
      </c>
      <c r="E891" s="3" t="s">
        <v>1442</v>
      </c>
      <c r="F891" s="3" t="s">
        <v>2988</v>
      </c>
      <c r="G891" s="24">
        <v>1186</v>
      </c>
      <c r="H891" s="25" t="s">
        <v>1443</v>
      </c>
      <c r="I891" s="5">
        <v>1</v>
      </c>
      <c r="J891" s="5">
        <v>412.61280991735498</v>
      </c>
      <c r="K891" s="5">
        <f t="shared" si="305"/>
        <v>499.2614999999995</v>
      </c>
      <c r="L891" s="83">
        <f t="shared" si="292"/>
        <v>499.2614999999995</v>
      </c>
      <c r="M891" s="79">
        <f t="shared" ref="M891:M893" si="318">+L891*0.85</f>
        <v>424.37227499999955</v>
      </c>
      <c r="N891" s="79">
        <f t="shared" ref="N891:N893" si="319">+M891*0.95</f>
        <v>403.15366124999957</v>
      </c>
      <c r="O891" s="58"/>
      <c r="P891" s="92">
        <f>+N891+N892</f>
        <v>1048.205898499999</v>
      </c>
      <c r="Q891" s="7">
        <v>613.54060059235496</v>
      </c>
      <c r="R891" s="75">
        <f t="shared" si="289"/>
        <v>742.38412671674951</v>
      </c>
      <c r="S891" s="51">
        <f>+R891+R892</f>
        <v>2046.9038212133976</v>
      </c>
      <c r="T891" s="48">
        <v>2046.91</v>
      </c>
      <c r="U891" s="55">
        <f>+T891-P891</f>
        <v>998.70410150000112</v>
      </c>
      <c r="V891" s="20"/>
      <c r="W891" s="20"/>
      <c r="X891" s="20"/>
      <c r="Y891" s="20"/>
    </row>
    <row r="892" spans="1:25" customFormat="1" ht="15.75" customHeight="1" x14ac:dyDescent="0.25">
      <c r="A892" s="3" t="s">
        <v>432</v>
      </c>
      <c r="B892" s="3" t="s">
        <v>433</v>
      </c>
      <c r="C892" s="4">
        <v>44028</v>
      </c>
      <c r="D892" s="3" t="s">
        <v>1441</v>
      </c>
      <c r="E892" s="3" t="s">
        <v>1442</v>
      </c>
      <c r="F892" s="3" t="s">
        <v>2988</v>
      </c>
      <c r="G892" s="24"/>
      <c r="H892" s="25" t="s">
        <v>1443</v>
      </c>
      <c r="I892" s="5">
        <v>1</v>
      </c>
      <c r="J892" s="5">
        <v>660.18702479338799</v>
      </c>
      <c r="K892" s="5">
        <f t="shared" si="305"/>
        <v>798.82629999999949</v>
      </c>
      <c r="L892" s="83">
        <f t="shared" si="292"/>
        <v>798.82629999999949</v>
      </c>
      <c r="M892" s="79">
        <f t="shared" si="318"/>
        <v>679.00235499999951</v>
      </c>
      <c r="N892" s="79">
        <f t="shared" si="319"/>
        <v>645.05223724999951</v>
      </c>
      <c r="O892" s="58"/>
      <c r="P892" s="92"/>
      <c r="Q892" s="7">
        <v>1078.1154499972299</v>
      </c>
      <c r="R892" s="75">
        <f t="shared" si="289"/>
        <v>1304.5196944966481</v>
      </c>
      <c r="S892" s="51"/>
      <c r="T892" s="48"/>
      <c r="U892" s="55"/>
      <c r="V892" s="20"/>
      <c r="W892" s="20"/>
      <c r="X892" s="20"/>
      <c r="Y892" s="20"/>
    </row>
    <row r="893" spans="1:25" customFormat="1" ht="15.75" customHeight="1" x14ac:dyDescent="0.25">
      <c r="A893" s="3" t="s">
        <v>184</v>
      </c>
      <c r="B893" s="3" t="s">
        <v>185</v>
      </c>
      <c r="C893" s="4">
        <v>44028</v>
      </c>
      <c r="D893" s="3" t="s">
        <v>1444</v>
      </c>
      <c r="E893" s="3" t="s">
        <v>1445</v>
      </c>
      <c r="F893" s="3" t="s">
        <v>2990</v>
      </c>
      <c r="G893" s="24">
        <v>1188</v>
      </c>
      <c r="H893" s="25" t="s">
        <v>1446</v>
      </c>
      <c r="I893" s="5">
        <v>1</v>
      </c>
      <c r="J893" s="5">
        <v>193.323801652893</v>
      </c>
      <c r="K893" s="5">
        <f t="shared" ref="K893:K918" si="320">+J893*1.21</f>
        <v>233.92180000000053</v>
      </c>
      <c r="L893" s="83">
        <f t="shared" si="292"/>
        <v>233.92180000000053</v>
      </c>
      <c r="M893" s="79">
        <f t="shared" si="318"/>
        <v>198.83353000000045</v>
      </c>
      <c r="N893" s="79">
        <f t="shared" si="319"/>
        <v>188.89185350000042</v>
      </c>
      <c r="O893" s="58"/>
      <c r="P893" s="92">
        <f>+N893+N894</f>
        <v>481.5986335000004</v>
      </c>
      <c r="Q893" s="7">
        <v>287.49192209991799</v>
      </c>
      <c r="R893" s="75">
        <f t="shared" si="289"/>
        <v>347.86522574090077</v>
      </c>
      <c r="S893" s="51">
        <f>+R893+R894</f>
        <v>851.851765006101</v>
      </c>
      <c r="T893" s="48">
        <v>851.86</v>
      </c>
      <c r="U893" s="55">
        <f>+T893-P893</f>
        <v>370.26136649999961</v>
      </c>
      <c r="V893" s="20"/>
      <c r="W893" s="20"/>
      <c r="X893" s="20"/>
      <c r="Y893" s="20"/>
    </row>
    <row r="894" spans="1:25" customFormat="1" ht="15.75" customHeight="1" x14ac:dyDescent="0.25">
      <c r="A894" s="3" t="s">
        <v>275</v>
      </c>
      <c r="B894" s="3" t="s">
        <v>276</v>
      </c>
      <c r="C894" s="4">
        <v>44028</v>
      </c>
      <c r="D894" s="3" t="s">
        <v>1444</v>
      </c>
      <c r="E894" s="3" t="s">
        <v>1445</v>
      </c>
      <c r="F894" s="3" t="s">
        <v>2990</v>
      </c>
      <c r="G894" s="24"/>
      <c r="H894" s="25" t="s">
        <v>1446</v>
      </c>
      <c r="I894" s="5">
        <v>2</v>
      </c>
      <c r="J894" s="5">
        <v>127.319173553719</v>
      </c>
      <c r="K894" s="5">
        <f t="shared" si="320"/>
        <v>154.05619999999999</v>
      </c>
      <c r="L894" s="83">
        <f t="shared" si="292"/>
        <v>308.11239999999998</v>
      </c>
      <c r="M894" s="79"/>
      <c r="N894" s="79">
        <f t="shared" si="293"/>
        <v>292.70677999999998</v>
      </c>
      <c r="O894" s="58"/>
      <c r="P894" s="92"/>
      <c r="Q894" s="7">
        <v>416.51780104561999</v>
      </c>
      <c r="R894" s="75">
        <f t="shared" si="289"/>
        <v>503.98653926520018</v>
      </c>
      <c r="S894" s="51"/>
      <c r="T894" s="48"/>
      <c r="U894" s="55"/>
      <c r="V894" s="20"/>
      <c r="W894" s="20"/>
      <c r="X894" s="20"/>
      <c r="Y894" s="20"/>
    </row>
    <row r="895" spans="1:25" customFormat="1" ht="15.75" customHeight="1" x14ac:dyDescent="0.25">
      <c r="A895" s="3" t="s">
        <v>149</v>
      </c>
      <c r="B895" s="3" t="s">
        <v>150</v>
      </c>
      <c r="C895" s="4">
        <v>44028</v>
      </c>
      <c r="D895" s="3" t="s">
        <v>1447</v>
      </c>
      <c r="E895" s="3" t="s">
        <v>1448</v>
      </c>
      <c r="F895" s="3" t="s">
        <v>2991</v>
      </c>
      <c r="G895" s="24">
        <v>1189</v>
      </c>
      <c r="H895" s="25" t="s">
        <v>1449</v>
      </c>
      <c r="I895" s="5">
        <v>2</v>
      </c>
      <c r="J895" s="5">
        <v>176.041818181818</v>
      </c>
      <c r="K895" s="5">
        <f t="shared" si="320"/>
        <v>213.01059999999978</v>
      </c>
      <c r="L895" s="83">
        <f t="shared" si="292"/>
        <v>426.02119999999957</v>
      </c>
      <c r="M895" s="79">
        <f t="shared" ref="M895" si="321">+L895*0.85</f>
        <v>362.1180199999996</v>
      </c>
      <c r="N895" s="79">
        <f>+M895*0.95</f>
        <v>344.01211899999959</v>
      </c>
      <c r="O895" s="58"/>
      <c r="P895" s="92">
        <f>+N895+N896+N897</f>
        <v>1030.537632249999</v>
      </c>
      <c r="Q895" s="7">
        <v>552.20093359999896</v>
      </c>
      <c r="R895" s="75">
        <f t="shared" si="289"/>
        <v>668.16312965599877</v>
      </c>
      <c r="S895" s="51">
        <f>+R895+R896+R897</f>
        <v>1899.0061100119976</v>
      </c>
      <c r="T895" s="48">
        <v>1899</v>
      </c>
      <c r="U895" s="55">
        <f>+T895-P895</f>
        <v>868.46236775000102</v>
      </c>
      <c r="V895" s="20"/>
      <c r="W895" s="20"/>
      <c r="X895" s="20"/>
      <c r="Y895" s="20"/>
    </row>
    <row r="896" spans="1:25" customFormat="1" ht="15.75" customHeight="1" x14ac:dyDescent="0.25">
      <c r="A896" s="3" t="s">
        <v>298</v>
      </c>
      <c r="B896" s="3" t="s">
        <v>299</v>
      </c>
      <c r="C896" s="4">
        <v>44028</v>
      </c>
      <c r="D896" s="3" t="s">
        <v>1447</v>
      </c>
      <c r="E896" s="3" t="s">
        <v>1448</v>
      </c>
      <c r="F896" s="3" t="s">
        <v>2991</v>
      </c>
      <c r="G896" s="24"/>
      <c r="H896" s="25" t="s">
        <v>1449</v>
      </c>
      <c r="I896" s="5">
        <v>1</v>
      </c>
      <c r="J896" s="5">
        <v>306.28190082644602</v>
      </c>
      <c r="K896" s="5">
        <f t="shared" si="320"/>
        <v>370.60109999999969</v>
      </c>
      <c r="L896" s="83">
        <f t="shared" si="292"/>
        <v>370.60109999999969</v>
      </c>
      <c r="M896" s="79"/>
      <c r="N896" s="79">
        <f t="shared" si="293"/>
        <v>352.07104499999969</v>
      </c>
      <c r="O896" s="58"/>
      <c r="P896" s="92"/>
      <c r="Q896" s="7">
        <v>480.36640761818097</v>
      </c>
      <c r="R896" s="75">
        <f t="shared" si="289"/>
        <v>581.24335321799902</v>
      </c>
      <c r="S896" s="51"/>
      <c r="T896" s="48"/>
      <c r="U896" s="55"/>
      <c r="V896" s="20"/>
      <c r="W896" s="20"/>
      <c r="X896" s="20"/>
      <c r="Y896" s="20"/>
    </row>
    <row r="897" spans="1:25" customFormat="1" ht="15.75" customHeight="1" x14ac:dyDescent="0.25">
      <c r="A897" s="3" t="s">
        <v>27</v>
      </c>
      <c r="B897" s="3" t="s">
        <v>28</v>
      </c>
      <c r="C897" s="4">
        <v>44028</v>
      </c>
      <c r="D897" s="3" t="s">
        <v>1447</v>
      </c>
      <c r="E897" s="3" t="s">
        <v>1448</v>
      </c>
      <c r="F897" s="3" t="s">
        <v>2991</v>
      </c>
      <c r="G897" s="24"/>
      <c r="H897" s="25" t="s">
        <v>1449</v>
      </c>
      <c r="I897" s="5">
        <v>1</v>
      </c>
      <c r="J897" s="5">
        <v>342.30173553718998</v>
      </c>
      <c r="K897" s="5">
        <f t="shared" si="320"/>
        <v>414.18509999999986</v>
      </c>
      <c r="L897" s="83">
        <f t="shared" si="292"/>
        <v>414.18509999999986</v>
      </c>
      <c r="M897" s="79">
        <f t="shared" ref="M897:M900" si="322">+L897*0.85</f>
        <v>352.05733499999985</v>
      </c>
      <c r="N897" s="79">
        <f t="shared" ref="N897:N900" si="323">+M897*0.95</f>
        <v>334.45446824999982</v>
      </c>
      <c r="O897" s="58"/>
      <c r="P897" s="92"/>
      <c r="Q897" s="7">
        <v>536.85919598181795</v>
      </c>
      <c r="R897" s="75">
        <f t="shared" si="289"/>
        <v>649.59962713799973</v>
      </c>
      <c r="S897" s="51"/>
      <c r="T897" s="48"/>
      <c r="U897" s="55"/>
      <c r="V897" s="20"/>
      <c r="W897" s="20"/>
      <c r="X897" s="20"/>
      <c r="Y897" s="20"/>
    </row>
    <row r="898" spans="1:25" customFormat="1" ht="15.75" customHeight="1" x14ac:dyDescent="0.25">
      <c r="A898" s="3" t="s">
        <v>1321</v>
      </c>
      <c r="B898" s="3" t="s">
        <v>1322</v>
      </c>
      <c r="C898" s="4">
        <v>44028</v>
      </c>
      <c r="D898" s="3" t="s">
        <v>1452</v>
      </c>
      <c r="E898" s="3" t="s">
        <v>1453</v>
      </c>
      <c r="F898" s="3" t="s">
        <v>2992</v>
      </c>
      <c r="G898" s="24">
        <v>1190</v>
      </c>
      <c r="H898" s="25" t="s">
        <v>1454</v>
      </c>
      <c r="I898" s="5">
        <v>1</v>
      </c>
      <c r="J898" s="5">
        <v>641.48140495867801</v>
      </c>
      <c r="K898" s="5">
        <f t="shared" si="320"/>
        <v>776.19250000000034</v>
      </c>
      <c r="L898" s="83">
        <f t="shared" si="292"/>
        <v>776.19250000000034</v>
      </c>
      <c r="M898" s="79">
        <f t="shared" si="322"/>
        <v>659.76362500000027</v>
      </c>
      <c r="N898" s="79">
        <f t="shared" si="323"/>
        <v>626.77544375000025</v>
      </c>
      <c r="O898" s="58"/>
      <c r="P898" s="92">
        <f>+SUM(N898:N907)</f>
        <v>4447.0988887499989</v>
      </c>
      <c r="Q898" s="7">
        <v>1123.1441326859499</v>
      </c>
      <c r="R898" s="75">
        <f t="shared" ref="R898:R961" si="324">+Q898*1.21</f>
        <v>1359.0044005499994</v>
      </c>
      <c r="S898" s="51">
        <f>+SUM(R898:R907)</f>
        <v>9132.5610621339983</v>
      </c>
      <c r="T898" s="48">
        <v>9132.6</v>
      </c>
      <c r="U898" s="55">
        <f>+T898-P898</f>
        <v>4685.5011112500015</v>
      </c>
      <c r="V898" s="20"/>
      <c r="W898" s="20"/>
      <c r="X898" s="20"/>
      <c r="Y898" s="20"/>
    </row>
    <row r="899" spans="1:25" customFormat="1" ht="15.75" customHeight="1" x14ac:dyDescent="0.25">
      <c r="A899" s="3" t="s">
        <v>1450</v>
      </c>
      <c r="B899" s="3" t="s">
        <v>1451</v>
      </c>
      <c r="C899" s="4">
        <v>44028</v>
      </c>
      <c r="D899" s="3" t="s">
        <v>1452</v>
      </c>
      <c r="E899" s="3" t="s">
        <v>1453</v>
      </c>
      <c r="F899" s="3" t="s">
        <v>2992</v>
      </c>
      <c r="G899" s="24"/>
      <c r="H899" s="25" t="s">
        <v>1454</v>
      </c>
      <c r="I899" s="5">
        <v>1</v>
      </c>
      <c r="J899" s="5">
        <v>748.21338842975194</v>
      </c>
      <c r="K899" s="5">
        <f t="shared" si="320"/>
        <v>905.3381999999998</v>
      </c>
      <c r="L899" s="83">
        <f t="shared" si="292"/>
        <v>905.3381999999998</v>
      </c>
      <c r="M899" s="79">
        <f t="shared" si="322"/>
        <v>769.53746999999976</v>
      </c>
      <c r="N899" s="79">
        <f t="shared" si="323"/>
        <v>731.06059649999975</v>
      </c>
      <c r="O899" s="58"/>
      <c r="P899" s="92"/>
      <c r="Q899" s="7">
        <v>1309.1040729322301</v>
      </c>
      <c r="R899" s="75">
        <f t="shared" si="324"/>
        <v>1584.0159282479983</v>
      </c>
      <c r="S899" s="51"/>
      <c r="T899" s="48"/>
      <c r="U899" s="55"/>
      <c r="V899" s="20"/>
      <c r="W899" s="20"/>
      <c r="X899" s="20"/>
      <c r="Y899" s="20"/>
    </row>
    <row r="900" spans="1:25" customFormat="1" ht="15.75" customHeight="1" x14ac:dyDescent="0.25">
      <c r="A900" s="3" t="s">
        <v>216</v>
      </c>
      <c r="B900" s="3" t="s">
        <v>217</v>
      </c>
      <c r="C900" s="4">
        <v>44028</v>
      </c>
      <c r="D900" s="3" t="s">
        <v>1452</v>
      </c>
      <c r="E900" s="3" t="s">
        <v>1453</v>
      </c>
      <c r="F900" s="3" t="s">
        <v>2992</v>
      </c>
      <c r="G900" s="24"/>
      <c r="H900" s="25" t="s">
        <v>1454</v>
      </c>
      <c r="I900" s="5">
        <v>1</v>
      </c>
      <c r="J900" s="5">
        <v>629.37776859504095</v>
      </c>
      <c r="K900" s="5">
        <f t="shared" si="320"/>
        <v>761.54709999999955</v>
      </c>
      <c r="L900" s="83">
        <f t="shared" si="292"/>
        <v>761.54709999999955</v>
      </c>
      <c r="M900" s="79">
        <f t="shared" si="322"/>
        <v>647.31503499999963</v>
      </c>
      <c r="N900" s="79">
        <f t="shared" si="323"/>
        <v>614.94928324999967</v>
      </c>
      <c r="O900" s="58"/>
      <c r="P900" s="92"/>
      <c r="Q900" s="7">
        <v>1101.18451904463</v>
      </c>
      <c r="R900" s="75">
        <f t="shared" si="324"/>
        <v>1332.4332680440023</v>
      </c>
      <c r="S900" s="51"/>
      <c r="T900" s="48"/>
      <c r="U900" s="55"/>
      <c r="V900" s="20"/>
      <c r="W900" s="20"/>
      <c r="X900" s="20"/>
      <c r="Y900" s="20"/>
    </row>
    <row r="901" spans="1:25" customFormat="1" ht="15.75" customHeight="1" x14ac:dyDescent="0.25">
      <c r="A901" s="3" t="s">
        <v>674</v>
      </c>
      <c r="B901" s="3" t="s">
        <v>675</v>
      </c>
      <c r="C901" s="4">
        <v>44028</v>
      </c>
      <c r="D901" s="3" t="s">
        <v>1452</v>
      </c>
      <c r="E901" s="3" t="s">
        <v>1453</v>
      </c>
      <c r="F901" s="3" t="s">
        <v>2992</v>
      </c>
      <c r="G901" s="24"/>
      <c r="H901" s="25" t="s">
        <v>1454</v>
      </c>
      <c r="I901" s="5">
        <v>1</v>
      </c>
      <c r="J901" s="5">
        <v>403.70272727272697</v>
      </c>
      <c r="K901" s="5">
        <f t="shared" si="320"/>
        <v>488.4802999999996</v>
      </c>
      <c r="L901" s="83">
        <f t="shared" si="292"/>
        <v>488.4802999999996</v>
      </c>
      <c r="M901" s="79"/>
      <c r="N901" s="79">
        <f t="shared" si="293"/>
        <v>464.0562849999996</v>
      </c>
      <c r="O901" s="58"/>
      <c r="P901" s="92"/>
      <c r="Q901" s="7">
        <v>706.26581028181795</v>
      </c>
      <c r="R901" s="75">
        <f t="shared" si="324"/>
        <v>854.58163044099967</v>
      </c>
      <c r="S901" s="51"/>
      <c r="T901" s="48"/>
      <c r="U901" s="55"/>
      <c r="V901" s="20"/>
      <c r="W901" s="20"/>
      <c r="X901" s="20"/>
      <c r="Y901" s="20"/>
    </row>
    <row r="902" spans="1:25" customFormat="1" ht="15.75" customHeight="1" x14ac:dyDescent="0.25">
      <c r="A902" s="3" t="s">
        <v>298</v>
      </c>
      <c r="B902" s="3" t="s">
        <v>299</v>
      </c>
      <c r="C902" s="4">
        <v>44028</v>
      </c>
      <c r="D902" s="3" t="s">
        <v>1452</v>
      </c>
      <c r="E902" s="3" t="s">
        <v>1453</v>
      </c>
      <c r="F902" s="3" t="s">
        <v>2992</v>
      </c>
      <c r="G902" s="24"/>
      <c r="H902" s="25" t="s">
        <v>1454</v>
      </c>
      <c r="I902" s="5">
        <v>1</v>
      </c>
      <c r="J902" s="5">
        <v>306.28190082644602</v>
      </c>
      <c r="K902" s="5">
        <f t="shared" si="320"/>
        <v>370.60109999999969</v>
      </c>
      <c r="L902" s="83">
        <f t="shared" si="292"/>
        <v>370.60109999999969</v>
      </c>
      <c r="M902" s="79"/>
      <c r="N902" s="79">
        <f t="shared" si="293"/>
        <v>352.07104499999969</v>
      </c>
      <c r="O902" s="58"/>
      <c r="P902" s="92"/>
      <c r="Q902" s="7">
        <v>480.36640761818097</v>
      </c>
      <c r="R902" s="75">
        <f t="shared" si="324"/>
        <v>581.24335321799902</v>
      </c>
      <c r="S902" s="51"/>
      <c r="T902" s="48"/>
      <c r="U902" s="55"/>
      <c r="V902" s="20"/>
      <c r="W902" s="20"/>
      <c r="X902" s="20"/>
      <c r="Y902" s="20"/>
    </row>
    <row r="903" spans="1:25" customFormat="1" ht="15.75" customHeight="1" x14ac:dyDescent="0.25">
      <c r="A903" s="3" t="s">
        <v>27</v>
      </c>
      <c r="B903" s="3" t="s">
        <v>28</v>
      </c>
      <c r="C903" s="4">
        <v>44028</v>
      </c>
      <c r="D903" s="3" t="s">
        <v>1452</v>
      </c>
      <c r="E903" s="3" t="s">
        <v>1453</v>
      </c>
      <c r="F903" s="3" t="s">
        <v>2992</v>
      </c>
      <c r="G903" s="24"/>
      <c r="H903" s="25" t="s">
        <v>1454</v>
      </c>
      <c r="I903" s="5">
        <v>1</v>
      </c>
      <c r="J903" s="5">
        <v>342.30173553718998</v>
      </c>
      <c r="K903" s="5">
        <f t="shared" si="320"/>
        <v>414.18509999999986</v>
      </c>
      <c r="L903" s="83">
        <f t="shared" ref="L903:L959" si="325">+K903*I903</f>
        <v>414.18509999999986</v>
      </c>
      <c r="M903" s="79">
        <f t="shared" ref="M903" si="326">+L903*0.85</f>
        <v>352.05733499999985</v>
      </c>
      <c r="N903" s="79">
        <f>+M903*0.95</f>
        <v>334.45446824999982</v>
      </c>
      <c r="O903" s="58"/>
      <c r="P903" s="92"/>
      <c r="Q903" s="7">
        <v>536.85919598181795</v>
      </c>
      <c r="R903" s="75">
        <f t="shared" si="324"/>
        <v>649.59962713799973</v>
      </c>
      <c r="S903" s="51"/>
      <c r="T903" s="48"/>
      <c r="U903" s="55"/>
      <c r="V903" s="20"/>
      <c r="W903" s="20"/>
      <c r="X903" s="20"/>
      <c r="Y903" s="20"/>
    </row>
    <row r="904" spans="1:25" customFormat="1" ht="15.75" customHeight="1" x14ac:dyDescent="0.25">
      <c r="A904" s="3" t="s">
        <v>1455</v>
      </c>
      <c r="B904" s="3" t="s">
        <v>1456</v>
      </c>
      <c r="C904" s="4">
        <v>44028</v>
      </c>
      <c r="D904" s="3" t="s">
        <v>1452</v>
      </c>
      <c r="E904" s="3" t="s">
        <v>1453</v>
      </c>
      <c r="F904" s="3" t="s">
        <v>2992</v>
      </c>
      <c r="G904" s="24"/>
      <c r="H904" s="25" t="s">
        <v>1454</v>
      </c>
      <c r="I904" s="5">
        <v>3</v>
      </c>
      <c r="J904" s="5">
        <v>17.2460330578512</v>
      </c>
      <c r="K904" s="5">
        <f t="shared" si="320"/>
        <v>20.867699999999953</v>
      </c>
      <c r="L904" s="83">
        <f t="shared" si="325"/>
        <v>62.603099999999856</v>
      </c>
      <c r="M904" s="79"/>
      <c r="N904" s="79">
        <f t="shared" ref="N904:N959" si="327">+L904*0.95</f>
        <v>59.472944999999861</v>
      </c>
      <c r="O904" s="58"/>
      <c r="P904" s="92"/>
      <c r="Q904" s="7">
        <v>90.733621901652697</v>
      </c>
      <c r="R904" s="75">
        <f t="shared" si="324"/>
        <v>109.78768250099976</v>
      </c>
      <c r="S904" s="51"/>
      <c r="T904" s="48"/>
      <c r="U904" s="55"/>
      <c r="V904" s="20"/>
      <c r="W904" s="20"/>
      <c r="X904" s="20"/>
      <c r="Y904" s="20"/>
    </row>
    <row r="905" spans="1:25" customFormat="1" ht="15.75" customHeight="1" x14ac:dyDescent="0.25">
      <c r="A905" s="3" t="s">
        <v>149</v>
      </c>
      <c r="B905" s="3" t="s">
        <v>150</v>
      </c>
      <c r="C905" s="4">
        <v>44028</v>
      </c>
      <c r="D905" s="3" t="s">
        <v>1452</v>
      </c>
      <c r="E905" s="3" t="s">
        <v>1453</v>
      </c>
      <c r="F905" s="3" t="s">
        <v>2992</v>
      </c>
      <c r="G905" s="24"/>
      <c r="H905" s="25" t="s">
        <v>1454</v>
      </c>
      <c r="I905" s="5">
        <v>2</v>
      </c>
      <c r="J905" s="5">
        <v>176.041818181818</v>
      </c>
      <c r="K905" s="5">
        <f t="shared" si="320"/>
        <v>213.01059999999978</v>
      </c>
      <c r="L905" s="83">
        <f t="shared" si="325"/>
        <v>426.02119999999957</v>
      </c>
      <c r="M905" s="79">
        <f t="shared" ref="M905:M908" si="328">+L905*0.85</f>
        <v>362.1180199999996</v>
      </c>
      <c r="N905" s="79">
        <f t="shared" ref="N905:N908" si="329">+M905*0.95</f>
        <v>344.01211899999959</v>
      </c>
      <c r="O905" s="58"/>
      <c r="P905" s="92"/>
      <c r="Q905" s="7">
        <v>552.20093359999896</v>
      </c>
      <c r="R905" s="75">
        <f t="shared" si="324"/>
        <v>668.16312965599877</v>
      </c>
      <c r="S905" s="51"/>
      <c r="T905" s="48"/>
      <c r="U905" s="55"/>
      <c r="V905" s="20"/>
      <c r="W905" s="20"/>
      <c r="X905" s="20"/>
      <c r="Y905" s="20"/>
    </row>
    <row r="906" spans="1:25" customFormat="1" ht="15.75" customHeight="1" x14ac:dyDescent="0.25">
      <c r="A906" s="3" t="s">
        <v>1014</v>
      </c>
      <c r="B906" s="3" t="s">
        <v>1015</v>
      </c>
      <c r="C906" s="4">
        <v>44028</v>
      </c>
      <c r="D906" s="3" t="s">
        <v>1452</v>
      </c>
      <c r="E906" s="3" t="s">
        <v>1453</v>
      </c>
      <c r="F906" s="3" t="s">
        <v>2992</v>
      </c>
      <c r="G906" s="24"/>
      <c r="H906" s="25" t="s">
        <v>1454</v>
      </c>
      <c r="I906" s="5">
        <v>2</v>
      </c>
      <c r="J906" s="5">
        <v>195.84768595041299</v>
      </c>
      <c r="K906" s="5">
        <f t="shared" si="320"/>
        <v>236.9756999999997</v>
      </c>
      <c r="L906" s="83">
        <f t="shared" si="325"/>
        <v>473.95139999999941</v>
      </c>
      <c r="M906" s="79">
        <f t="shared" si="328"/>
        <v>402.85868999999951</v>
      </c>
      <c r="N906" s="79">
        <f t="shared" si="329"/>
        <v>382.71575549999955</v>
      </c>
      <c r="O906" s="58"/>
      <c r="P906" s="92"/>
      <c r="Q906" s="7">
        <v>685.25930227933804</v>
      </c>
      <c r="R906" s="75">
        <f t="shared" si="324"/>
        <v>829.16375575799896</v>
      </c>
      <c r="S906" s="51"/>
      <c r="T906" s="48"/>
      <c r="U906" s="55"/>
      <c r="V906" s="20"/>
      <c r="W906" s="20"/>
      <c r="X906" s="20"/>
      <c r="Y906" s="20"/>
    </row>
    <row r="907" spans="1:25" customFormat="1" ht="15.75" customHeight="1" x14ac:dyDescent="0.25">
      <c r="A907" s="3" t="s">
        <v>259</v>
      </c>
      <c r="B907" s="3" t="s">
        <v>260</v>
      </c>
      <c r="C907" s="4">
        <v>44028</v>
      </c>
      <c r="D907" s="3" t="s">
        <v>1452</v>
      </c>
      <c r="E907" s="3" t="s">
        <v>1453</v>
      </c>
      <c r="F907" s="3" t="s">
        <v>2992</v>
      </c>
      <c r="G907" s="24"/>
      <c r="H907" s="25" t="s">
        <v>1454</v>
      </c>
      <c r="I907" s="5">
        <v>2</v>
      </c>
      <c r="J907" s="5">
        <v>275.07148760330602</v>
      </c>
      <c r="K907" s="5">
        <f t="shared" si="320"/>
        <v>332.83650000000029</v>
      </c>
      <c r="L907" s="83">
        <f t="shared" si="325"/>
        <v>665.67300000000057</v>
      </c>
      <c r="M907" s="79">
        <f t="shared" si="328"/>
        <v>565.82205000000044</v>
      </c>
      <c r="N907" s="79">
        <f t="shared" si="329"/>
        <v>537.53094750000037</v>
      </c>
      <c r="O907" s="58"/>
      <c r="P907" s="92"/>
      <c r="Q907" s="7">
        <v>962.45312940496001</v>
      </c>
      <c r="R907" s="75">
        <f t="shared" si="324"/>
        <v>1164.5682865800015</v>
      </c>
      <c r="S907" s="51"/>
      <c r="T907" s="48"/>
      <c r="U907" s="55"/>
      <c r="V907" s="20"/>
      <c r="W907" s="20"/>
      <c r="X907" s="20"/>
      <c r="Y907" s="20"/>
    </row>
    <row r="908" spans="1:25" customFormat="1" ht="15.75" customHeight="1" x14ac:dyDescent="0.25">
      <c r="A908" s="3" t="s">
        <v>1252</v>
      </c>
      <c r="B908" s="3" t="s">
        <v>1253</v>
      </c>
      <c r="C908" s="4">
        <v>44028</v>
      </c>
      <c r="D908" s="3" t="s">
        <v>1457</v>
      </c>
      <c r="E908" s="3" t="s">
        <v>1458</v>
      </c>
      <c r="F908" s="3" t="s">
        <v>2973</v>
      </c>
      <c r="G908" s="24">
        <v>1192</v>
      </c>
      <c r="H908" s="25" t="s">
        <v>1459</v>
      </c>
      <c r="I908" s="5">
        <v>1</v>
      </c>
      <c r="J908" s="5">
        <v>661.93140495867794</v>
      </c>
      <c r="K908" s="5">
        <f t="shared" si="320"/>
        <v>800.93700000000024</v>
      </c>
      <c r="L908" s="83">
        <f t="shared" si="325"/>
        <v>800.93700000000024</v>
      </c>
      <c r="M908" s="79">
        <f t="shared" si="328"/>
        <v>680.79645000000016</v>
      </c>
      <c r="N908" s="79">
        <f t="shared" si="329"/>
        <v>646.75662750000015</v>
      </c>
      <c r="O908" s="58"/>
      <c r="P908" s="92">
        <f>+N908+N909+N910</f>
        <v>936.85408999999959</v>
      </c>
      <c r="Q908" s="7">
        <v>984.87052722148803</v>
      </c>
      <c r="R908" s="75">
        <f t="shared" si="324"/>
        <v>1191.6933379380005</v>
      </c>
      <c r="S908" s="51">
        <f>+R908+R909+R910</f>
        <v>1712.0636188596</v>
      </c>
      <c r="T908" s="48">
        <v>1712.04</v>
      </c>
      <c r="U908" s="55">
        <f>+T908-P908</f>
        <v>775.18591000000038</v>
      </c>
      <c r="V908" s="20"/>
      <c r="W908" s="20"/>
      <c r="X908" s="20"/>
      <c r="Y908" s="20"/>
    </row>
    <row r="909" spans="1:25" customFormat="1" ht="15.75" customHeight="1" x14ac:dyDescent="0.25">
      <c r="A909" s="3" t="s">
        <v>43</v>
      </c>
      <c r="B909" s="3" t="s">
        <v>44</v>
      </c>
      <c r="C909" s="4">
        <v>44028</v>
      </c>
      <c r="D909" s="3" t="s">
        <v>1457</v>
      </c>
      <c r="E909" s="3" t="s">
        <v>1458</v>
      </c>
      <c r="F909" s="3" t="s">
        <v>2973</v>
      </c>
      <c r="G909" s="24"/>
      <c r="H909" s="25" t="s">
        <v>1459</v>
      </c>
      <c r="I909" s="5">
        <v>4</v>
      </c>
      <c r="J909" s="5">
        <v>10.995702479338799</v>
      </c>
      <c r="K909" s="5">
        <f t="shared" si="320"/>
        <v>13.304799999999947</v>
      </c>
      <c r="L909" s="83">
        <f t="shared" si="325"/>
        <v>53.219199999999788</v>
      </c>
      <c r="M909" s="79"/>
      <c r="N909" s="79">
        <f t="shared" si="327"/>
        <v>50.558239999999799</v>
      </c>
      <c r="O909" s="58"/>
      <c r="P909" s="92"/>
      <c r="Q909" s="7">
        <v>65.466675240991506</v>
      </c>
      <c r="R909" s="75">
        <f t="shared" si="324"/>
        <v>79.214677041599714</v>
      </c>
      <c r="S909" s="51"/>
      <c r="T909" s="48"/>
      <c r="U909" s="55"/>
      <c r="V909" s="20"/>
      <c r="W909" s="20"/>
      <c r="X909" s="20"/>
      <c r="Y909" s="20"/>
    </row>
    <row r="910" spans="1:25" customFormat="1" ht="15.75" customHeight="1" x14ac:dyDescent="0.25">
      <c r="A910" s="3" t="s">
        <v>1460</v>
      </c>
      <c r="B910" s="3" t="s">
        <v>1461</v>
      </c>
      <c r="C910" s="4">
        <v>44028</v>
      </c>
      <c r="D910" s="3" t="s">
        <v>1457</v>
      </c>
      <c r="E910" s="3" t="s">
        <v>1458</v>
      </c>
      <c r="F910" s="3" t="s">
        <v>2973</v>
      </c>
      <c r="G910" s="24"/>
      <c r="H910" s="25" t="s">
        <v>1459</v>
      </c>
      <c r="I910" s="5">
        <v>1</v>
      </c>
      <c r="J910" s="5">
        <v>245.15950413223101</v>
      </c>
      <c r="K910" s="5">
        <f t="shared" si="320"/>
        <v>296.64299999999952</v>
      </c>
      <c r="L910" s="83">
        <f t="shared" si="325"/>
        <v>296.64299999999952</v>
      </c>
      <c r="M910" s="79">
        <f t="shared" ref="M910:M912" si="330">+L910*0.85</f>
        <v>252.14654999999959</v>
      </c>
      <c r="N910" s="79">
        <f t="shared" ref="N910:N912" si="331">+M910*0.95</f>
        <v>239.5392224999996</v>
      </c>
      <c r="O910" s="58"/>
      <c r="P910" s="92"/>
      <c r="Q910" s="7">
        <v>364.59140816528901</v>
      </c>
      <c r="R910" s="75">
        <f t="shared" si="324"/>
        <v>441.15560387999972</v>
      </c>
      <c r="S910" s="51"/>
      <c r="T910" s="48"/>
      <c r="U910" s="55"/>
      <c r="V910" s="20"/>
      <c r="W910" s="20"/>
      <c r="X910" s="20"/>
      <c r="Y910" s="20"/>
    </row>
    <row r="911" spans="1:25" customFormat="1" ht="15.75" customHeight="1" x14ac:dyDescent="0.25">
      <c r="A911" s="3" t="s">
        <v>328</v>
      </c>
      <c r="B911" s="3" t="s">
        <v>329</v>
      </c>
      <c r="C911" s="4">
        <v>44028</v>
      </c>
      <c r="D911" s="3" t="s">
        <v>1462</v>
      </c>
      <c r="E911" s="3" t="s">
        <v>1463</v>
      </c>
      <c r="F911" s="3" t="s">
        <v>2993</v>
      </c>
      <c r="G911" s="24">
        <v>1193</v>
      </c>
      <c r="H911" s="25" t="s">
        <v>1464</v>
      </c>
      <c r="I911" s="5">
        <v>2</v>
      </c>
      <c r="J911" s="5">
        <v>289.52727272727299</v>
      </c>
      <c r="K911" s="5">
        <f t="shared" si="320"/>
        <v>350.32800000000032</v>
      </c>
      <c r="L911" s="83">
        <f t="shared" si="325"/>
        <v>700.65600000000063</v>
      </c>
      <c r="M911" s="79">
        <f t="shared" si="330"/>
        <v>595.55760000000055</v>
      </c>
      <c r="N911" s="79">
        <f t="shared" si="331"/>
        <v>565.77972000000045</v>
      </c>
      <c r="O911" s="58"/>
      <c r="P911" s="92">
        <f>+N911+N912+N913+N914+N915+N916</f>
        <v>2107.0079782499997</v>
      </c>
      <c r="Q911" s="7">
        <v>1114.5236552727299</v>
      </c>
      <c r="R911" s="75">
        <f t="shared" si="324"/>
        <v>1348.5736228800031</v>
      </c>
      <c r="S911" s="51">
        <f>+R911+R912+R913+R914+R915+R916</f>
        <v>4682.8565421840012</v>
      </c>
      <c r="T911" s="48">
        <v>4682.8500000000004</v>
      </c>
      <c r="U911" s="55">
        <f>+T911-P911</f>
        <v>2575.8420217500006</v>
      </c>
      <c r="V911" s="20"/>
      <c r="W911" s="20"/>
      <c r="X911" s="20"/>
      <c r="Y911" s="20"/>
    </row>
    <row r="912" spans="1:25" customFormat="1" ht="15.75" customHeight="1" x14ac:dyDescent="0.25">
      <c r="A912" s="3" t="s">
        <v>500</v>
      </c>
      <c r="B912" s="3" t="s">
        <v>501</v>
      </c>
      <c r="C912" s="4">
        <v>44028</v>
      </c>
      <c r="D912" s="3" t="s">
        <v>1462</v>
      </c>
      <c r="E912" s="3" t="s">
        <v>1463</v>
      </c>
      <c r="F912" s="3" t="s">
        <v>2993</v>
      </c>
      <c r="G912" s="24"/>
      <c r="H912" s="25" t="s">
        <v>1464</v>
      </c>
      <c r="I912" s="5">
        <v>1</v>
      </c>
      <c r="J912" s="5">
        <v>574.50520661156997</v>
      </c>
      <c r="K912" s="5">
        <f t="shared" si="320"/>
        <v>695.15129999999965</v>
      </c>
      <c r="L912" s="83">
        <f t="shared" si="325"/>
        <v>695.15129999999965</v>
      </c>
      <c r="M912" s="79">
        <f t="shared" si="330"/>
        <v>590.87860499999965</v>
      </c>
      <c r="N912" s="79">
        <f t="shared" si="331"/>
        <v>561.33467474999964</v>
      </c>
      <c r="O912" s="58"/>
      <c r="P912" s="92"/>
      <c r="Q912" s="7">
        <v>1005.0738787586801</v>
      </c>
      <c r="R912" s="75">
        <f t="shared" si="324"/>
        <v>1216.1393932980029</v>
      </c>
      <c r="S912" s="51"/>
      <c r="T912" s="48"/>
      <c r="U912" s="55"/>
      <c r="V912" s="20"/>
      <c r="W912" s="20"/>
      <c r="X912" s="20"/>
      <c r="Y912" s="20"/>
    </row>
    <row r="913" spans="1:25" customFormat="1" ht="15.75" customHeight="1" x14ac:dyDescent="0.25">
      <c r="A913" s="3" t="s">
        <v>577</v>
      </c>
      <c r="B913" s="3" t="s">
        <v>578</v>
      </c>
      <c r="C913" s="4">
        <v>44028</v>
      </c>
      <c r="D913" s="3" t="s">
        <v>1462</v>
      </c>
      <c r="E913" s="3" t="s">
        <v>1463</v>
      </c>
      <c r="F913" s="3" t="s">
        <v>2993</v>
      </c>
      <c r="G913" s="24"/>
      <c r="H913" s="25" t="s">
        <v>1464</v>
      </c>
      <c r="I913" s="5">
        <v>2</v>
      </c>
      <c r="J913" s="5">
        <v>9.1437190082644602</v>
      </c>
      <c r="K913" s="5">
        <f t="shared" si="320"/>
        <v>11.063899999999997</v>
      </c>
      <c r="L913" s="83">
        <f t="shared" si="325"/>
        <v>22.127799999999993</v>
      </c>
      <c r="M913" s="79"/>
      <c r="N913" s="79">
        <f t="shared" si="327"/>
        <v>21.021409999999992</v>
      </c>
      <c r="O913" s="58"/>
      <c r="P913" s="92"/>
      <c r="Q913" s="7">
        <v>33.052898345454501</v>
      </c>
      <c r="R913" s="75">
        <f t="shared" si="324"/>
        <v>39.994006997999946</v>
      </c>
      <c r="S913" s="51"/>
      <c r="T913" s="48"/>
      <c r="U913" s="55"/>
      <c r="V913" s="20"/>
      <c r="W913" s="20"/>
      <c r="X913" s="20"/>
      <c r="Y913" s="20"/>
    </row>
    <row r="914" spans="1:25" customFormat="1" ht="15.75" customHeight="1" x14ac:dyDescent="0.25">
      <c r="A914" s="3" t="s">
        <v>1465</v>
      </c>
      <c r="B914" s="3" t="s">
        <v>1466</v>
      </c>
      <c r="C914" s="4">
        <v>44028</v>
      </c>
      <c r="D914" s="3" t="s">
        <v>1462</v>
      </c>
      <c r="E914" s="3" t="s">
        <v>1463</v>
      </c>
      <c r="F914" s="3" t="s">
        <v>2993</v>
      </c>
      <c r="G914" s="24"/>
      <c r="H914" s="25" t="s">
        <v>1464</v>
      </c>
      <c r="I914" s="5">
        <v>1</v>
      </c>
      <c r="J914" s="5">
        <v>204.80008264462799</v>
      </c>
      <c r="K914" s="5">
        <f t="shared" si="320"/>
        <v>247.80809999999985</v>
      </c>
      <c r="L914" s="83">
        <f t="shared" si="325"/>
        <v>247.80809999999985</v>
      </c>
      <c r="M914" s="79">
        <f t="shared" ref="M914:M916" si="332">+L914*0.85</f>
        <v>210.63688499999986</v>
      </c>
      <c r="N914" s="79">
        <f t="shared" ref="N914:N916" si="333">+M914*0.95</f>
        <v>200.10504074999986</v>
      </c>
      <c r="O914" s="58"/>
      <c r="P914" s="92"/>
      <c r="Q914" s="7">
        <v>358.29569658595</v>
      </c>
      <c r="R914" s="75">
        <f t="shared" si="324"/>
        <v>433.53779286899947</v>
      </c>
      <c r="S914" s="51"/>
      <c r="T914" s="48"/>
      <c r="U914" s="55"/>
      <c r="V914" s="20"/>
      <c r="W914" s="20"/>
      <c r="X914" s="20"/>
      <c r="Y914" s="20"/>
    </row>
    <row r="915" spans="1:25" customFormat="1" ht="15.75" customHeight="1" x14ac:dyDescent="0.25">
      <c r="A915" s="3" t="s">
        <v>353</v>
      </c>
      <c r="B915" s="3" t="s">
        <v>354</v>
      </c>
      <c r="C915" s="4">
        <v>44028</v>
      </c>
      <c r="D915" s="3" t="s">
        <v>1462</v>
      </c>
      <c r="E915" s="3" t="s">
        <v>1463</v>
      </c>
      <c r="F915" s="3" t="s">
        <v>2993</v>
      </c>
      <c r="G915" s="24"/>
      <c r="H915" s="25" t="s">
        <v>1464</v>
      </c>
      <c r="I915" s="5">
        <v>1</v>
      </c>
      <c r="J915" s="5">
        <v>187.72842975206601</v>
      </c>
      <c r="K915" s="5">
        <f t="shared" si="320"/>
        <v>227.15139999999985</v>
      </c>
      <c r="L915" s="83">
        <f t="shared" si="325"/>
        <v>227.15139999999985</v>
      </c>
      <c r="M915" s="79">
        <f t="shared" si="332"/>
        <v>193.07868999999988</v>
      </c>
      <c r="N915" s="79">
        <f t="shared" si="333"/>
        <v>183.42475549999989</v>
      </c>
      <c r="O915" s="58"/>
      <c r="P915" s="92"/>
      <c r="Q915" s="7">
        <v>328.92836819008198</v>
      </c>
      <c r="R915" s="75">
        <f t="shared" si="324"/>
        <v>398.00332550999917</v>
      </c>
      <c r="S915" s="51"/>
      <c r="T915" s="48"/>
      <c r="U915" s="55"/>
      <c r="V915" s="20"/>
      <c r="W915" s="20"/>
      <c r="X915" s="20"/>
      <c r="Y915" s="20"/>
    </row>
    <row r="916" spans="1:25" customFormat="1" ht="15.75" customHeight="1" x14ac:dyDescent="0.25">
      <c r="A916" s="3" t="s">
        <v>1467</v>
      </c>
      <c r="B916" s="3" t="s">
        <v>1468</v>
      </c>
      <c r="C916" s="4">
        <v>44028</v>
      </c>
      <c r="D916" s="3" t="s">
        <v>1462</v>
      </c>
      <c r="E916" s="3" t="s">
        <v>1463</v>
      </c>
      <c r="F916" s="3" t="s">
        <v>2993</v>
      </c>
      <c r="G916" s="24"/>
      <c r="H916" s="25" t="s">
        <v>1464</v>
      </c>
      <c r="I916" s="5">
        <v>1</v>
      </c>
      <c r="J916" s="5">
        <v>588.84157024793399</v>
      </c>
      <c r="K916" s="5">
        <f t="shared" si="320"/>
        <v>712.49830000000009</v>
      </c>
      <c r="L916" s="83">
        <f t="shared" si="325"/>
        <v>712.49830000000009</v>
      </c>
      <c r="M916" s="79">
        <f t="shared" si="332"/>
        <v>605.62355500000001</v>
      </c>
      <c r="N916" s="79">
        <f t="shared" si="333"/>
        <v>575.34237725000003</v>
      </c>
      <c r="O916" s="58"/>
      <c r="P916" s="92"/>
      <c r="Q916" s="7">
        <v>1030.25487655289</v>
      </c>
      <c r="R916" s="75">
        <f t="shared" si="324"/>
        <v>1246.6084006289968</v>
      </c>
      <c r="S916" s="51"/>
      <c r="T916" s="48"/>
      <c r="U916" s="55"/>
      <c r="V916" s="20"/>
      <c r="W916" s="20"/>
      <c r="X916" s="20"/>
      <c r="Y916" s="20"/>
    </row>
    <row r="917" spans="1:25" customFormat="1" ht="15.75" customHeight="1" x14ac:dyDescent="0.25">
      <c r="A917" s="3" t="s">
        <v>1469</v>
      </c>
      <c r="B917" s="3" t="s">
        <v>1470</v>
      </c>
      <c r="C917" s="4">
        <v>44028</v>
      </c>
      <c r="D917" s="3" t="s">
        <v>1471</v>
      </c>
      <c r="E917" s="3" t="s">
        <v>1472</v>
      </c>
      <c r="F917" s="3" t="s">
        <v>2969</v>
      </c>
      <c r="G917" s="24">
        <v>1201</v>
      </c>
      <c r="H917" s="25" t="s">
        <v>1473</v>
      </c>
      <c r="I917" s="5">
        <v>1</v>
      </c>
      <c r="J917" s="5">
        <v>2786.90628099174</v>
      </c>
      <c r="K917" s="5">
        <f t="shared" si="320"/>
        <v>3372.1566000000053</v>
      </c>
      <c r="L917" s="83">
        <f t="shared" si="325"/>
        <v>3372.1566000000053</v>
      </c>
      <c r="M917" s="79"/>
      <c r="N917" s="79">
        <f t="shared" si="327"/>
        <v>3203.5487700000049</v>
      </c>
      <c r="O917" s="58"/>
      <c r="P917" s="92">
        <f>+N917</f>
        <v>3203.5487700000049</v>
      </c>
      <c r="Q917" s="7">
        <v>4875.4417170297602</v>
      </c>
      <c r="R917" s="75">
        <f t="shared" si="324"/>
        <v>5899.2844776060092</v>
      </c>
      <c r="S917" s="51">
        <f>+R917</f>
        <v>5899.2844776060092</v>
      </c>
      <c r="T917" s="48">
        <v>5899.3</v>
      </c>
      <c r="U917" s="55">
        <f>+T917-P917</f>
        <v>2695.7512299999953</v>
      </c>
      <c r="V917" s="20"/>
      <c r="W917" s="20"/>
      <c r="X917" s="20"/>
      <c r="Y917" s="20"/>
    </row>
    <row r="918" spans="1:25" customFormat="1" ht="15.75" customHeight="1" x14ac:dyDescent="0.25">
      <c r="A918" s="3" t="s">
        <v>131</v>
      </c>
      <c r="B918" s="3" t="s">
        <v>132</v>
      </c>
      <c r="C918" s="4">
        <v>44028</v>
      </c>
      <c r="D918" s="3" t="s">
        <v>1474</v>
      </c>
      <c r="E918" s="3" t="s">
        <v>554</v>
      </c>
      <c r="F918" s="3" t="s">
        <v>2789</v>
      </c>
      <c r="G918" s="24">
        <v>1191</v>
      </c>
      <c r="H918" s="25" t="s">
        <v>555</v>
      </c>
      <c r="I918" s="5">
        <v>1</v>
      </c>
      <c r="J918" s="5">
        <v>273.06793388429799</v>
      </c>
      <c r="K918" s="5">
        <f t="shared" si="320"/>
        <v>330.41220000000055</v>
      </c>
      <c r="L918" s="83">
        <f t="shared" si="325"/>
        <v>330.41220000000055</v>
      </c>
      <c r="M918" s="79"/>
      <c r="N918" s="79">
        <f t="shared" si="327"/>
        <v>313.89159000000052</v>
      </c>
      <c r="O918" s="58"/>
      <c r="P918" s="92">
        <f>+N918</f>
        <v>313.89159000000052</v>
      </c>
      <c r="Q918" s="7">
        <v>477.87980701487697</v>
      </c>
      <c r="R918" s="75">
        <f t="shared" si="324"/>
        <v>578.23456648800118</v>
      </c>
      <c r="S918" s="51">
        <f>+R918</f>
        <v>578.23456648800118</v>
      </c>
      <c r="T918" s="48">
        <v>578.23</v>
      </c>
      <c r="U918" s="55">
        <f>+T918-P918</f>
        <v>264.3384099999995</v>
      </c>
      <c r="V918" s="20"/>
      <c r="W918" s="20"/>
      <c r="X918" s="20"/>
      <c r="Y918" s="20"/>
    </row>
    <row r="919" spans="1:25" customFormat="1" ht="15.75" customHeight="1" x14ac:dyDescent="0.25">
      <c r="A919" s="3" t="s">
        <v>133</v>
      </c>
      <c r="B919" s="3" t="s">
        <v>134</v>
      </c>
      <c r="C919" s="4">
        <v>44029</v>
      </c>
      <c r="D919" s="3" t="s">
        <v>1480</v>
      </c>
      <c r="E919" s="3" t="s">
        <v>1481</v>
      </c>
      <c r="F919" s="3" t="s">
        <v>3001</v>
      </c>
      <c r="G919" s="24">
        <v>1202</v>
      </c>
      <c r="H919" s="25" t="s">
        <v>1482</v>
      </c>
      <c r="I919" s="5">
        <v>1</v>
      </c>
      <c r="J919" s="5">
        <v>302.57983471074402</v>
      </c>
      <c r="K919" s="5">
        <f t="shared" ref="K919:K949" si="334">+J919*1.21</f>
        <v>366.12160000000029</v>
      </c>
      <c r="L919" s="83">
        <f t="shared" si="325"/>
        <v>366.12160000000029</v>
      </c>
      <c r="M919" s="79"/>
      <c r="N919" s="79">
        <f t="shared" si="327"/>
        <v>347.81552000000028</v>
      </c>
      <c r="O919" s="58"/>
      <c r="P919" s="92">
        <f>+N919+N920+N921</f>
        <v>730.66426125000021</v>
      </c>
      <c r="Q919" s="7">
        <v>529.35736922975195</v>
      </c>
      <c r="R919" s="75">
        <f t="shared" si="324"/>
        <v>640.52241676799986</v>
      </c>
      <c r="S919" s="51">
        <f>+R919+R920+R921</f>
        <v>1449.3907050540001</v>
      </c>
      <c r="T919" s="48">
        <v>1449.39</v>
      </c>
      <c r="U919" s="55">
        <f>+T919-P919</f>
        <v>718.72573874999989</v>
      </c>
      <c r="V919" s="20"/>
      <c r="W919" s="20"/>
      <c r="X919" s="20"/>
      <c r="Y919" s="20"/>
    </row>
    <row r="920" spans="1:25" customFormat="1" ht="15.75" customHeight="1" x14ac:dyDescent="0.25">
      <c r="A920" s="3" t="s">
        <v>275</v>
      </c>
      <c r="B920" s="3" t="s">
        <v>276</v>
      </c>
      <c r="C920" s="4">
        <v>44029</v>
      </c>
      <c r="D920" s="3" t="s">
        <v>1480</v>
      </c>
      <c r="E920" s="3" t="s">
        <v>1481</v>
      </c>
      <c r="F920" s="3" t="s">
        <v>3001</v>
      </c>
      <c r="G920" s="24"/>
      <c r="H920" s="25" t="s">
        <v>1482</v>
      </c>
      <c r="I920" s="5">
        <v>1</v>
      </c>
      <c r="J920" s="5">
        <v>127.319173553719</v>
      </c>
      <c r="K920" s="5">
        <f t="shared" si="334"/>
        <v>154.05619999999999</v>
      </c>
      <c r="L920" s="83">
        <f t="shared" si="325"/>
        <v>154.05619999999999</v>
      </c>
      <c r="M920" s="79"/>
      <c r="N920" s="79">
        <f t="shared" si="327"/>
        <v>146.35338999999999</v>
      </c>
      <c r="O920" s="58"/>
      <c r="P920" s="92"/>
      <c r="Q920" s="7">
        <v>245.010471203306</v>
      </c>
      <c r="R920" s="75">
        <f t="shared" si="324"/>
        <v>296.46267015600023</v>
      </c>
      <c r="S920" s="51"/>
      <c r="T920" s="48"/>
      <c r="U920" s="55"/>
      <c r="V920" s="20"/>
      <c r="W920" s="20"/>
      <c r="X920" s="20"/>
      <c r="Y920" s="20"/>
    </row>
    <row r="921" spans="1:25" customFormat="1" ht="15.75" customHeight="1" x14ac:dyDescent="0.25">
      <c r="A921" s="3" t="s">
        <v>1483</v>
      </c>
      <c r="B921" s="3" t="s">
        <v>1484</v>
      </c>
      <c r="C921" s="4">
        <v>44029</v>
      </c>
      <c r="D921" s="3" t="s">
        <v>1480</v>
      </c>
      <c r="E921" s="3" t="s">
        <v>1481</v>
      </c>
      <c r="F921" s="3" t="s">
        <v>3001</v>
      </c>
      <c r="G921" s="24"/>
      <c r="H921" s="25" t="s">
        <v>1482</v>
      </c>
      <c r="I921" s="5">
        <v>1</v>
      </c>
      <c r="J921" s="5">
        <v>242.04421487603301</v>
      </c>
      <c r="K921" s="5">
        <f t="shared" si="334"/>
        <v>292.87349999999992</v>
      </c>
      <c r="L921" s="83">
        <f t="shared" si="325"/>
        <v>292.87349999999992</v>
      </c>
      <c r="M921" s="79">
        <f t="shared" ref="M921" si="335">+L921*0.85</f>
        <v>248.94247499999992</v>
      </c>
      <c r="N921" s="79">
        <f>+M921*0.95</f>
        <v>236.49535124999991</v>
      </c>
      <c r="O921" s="58"/>
      <c r="P921" s="92"/>
      <c r="Q921" s="7">
        <v>423.47571746281</v>
      </c>
      <c r="R921" s="75">
        <f t="shared" si="324"/>
        <v>512.40561813000011</v>
      </c>
      <c r="S921" s="51"/>
      <c r="T921" s="48"/>
      <c r="U921" s="55"/>
      <c r="V921" s="20"/>
      <c r="W921" s="20"/>
      <c r="X921" s="20"/>
      <c r="Y921" s="20"/>
    </row>
    <row r="922" spans="1:25" customFormat="1" ht="15.75" customHeight="1" x14ac:dyDescent="0.25">
      <c r="A922" s="3" t="s">
        <v>1488</v>
      </c>
      <c r="B922" s="3" t="s">
        <v>1489</v>
      </c>
      <c r="C922" s="4">
        <v>44029</v>
      </c>
      <c r="D922" s="3" t="s">
        <v>1490</v>
      </c>
      <c r="E922" s="3" t="s">
        <v>1486</v>
      </c>
      <c r="F922" s="3" t="s">
        <v>3003</v>
      </c>
      <c r="G922" s="24">
        <v>1204</v>
      </c>
      <c r="H922" s="25" t="s">
        <v>1487</v>
      </c>
      <c r="I922" s="5">
        <v>1</v>
      </c>
      <c r="J922" s="5">
        <v>1327.4934710743801</v>
      </c>
      <c r="K922" s="5">
        <f t="shared" si="334"/>
        <v>1606.2670999999998</v>
      </c>
      <c r="L922" s="83">
        <f t="shared" si="325"/>
        <v>1606.2670999999998</v>
      </c>
      <c r="M922" s="79"/>
      <c r="N922" s="79">
        <f t="shared" si="327"/>
        <v>1525.9537449999998</v>
      </c>
      <c r="O922" s="58"/>
      <c r="P922" s="92">
        <f>+N922+N923+N924+N925</f>
        <v>1876.0166800000002</v>
      </c>
      <c r="Q922" s="7">
        <v>2323.1002994454502</v>
      </c>
      <c r="R922" s="75">
        <f t="shared" si="324"/>
        <v>2810.9513623289945</v>
      </c>
      <c r="S922" s="51">
        <f>+R922+R923+R924+R925</f>
        <v>3359.0117885332461</v>
      </c>
      <c r="T922" s="48">
        <v>3359.04</v>
      </c>
      <c r="U922" s="55">
        <f>+T922-P922</f>
        <v>1483.0233199999998</v>
      </c>
      <c r="V922" s="20"/>
      <c r="W922" s="20"/>
      <c r="X922" s="20"/>
      <c r="Y922" s="20"/>
    </row>
    <row r="923" spans="1:25" customFormat="1" ht="15.75" customHeight="1" x14ac:dyDescent="0.25">
      <c r="A923" s="3" t="s">
        <v>239</v>
      </c>
      <c r="B923" s="3" t="s">
        <v>240</v>
      </c>
      <c r="C923" s="4">
        <v>44029</v>
      </c>
      <c r="D923" s="3" t="s">
        <v>1485</v>
      </c>
      <c r="E923" s="3" t="s">
        <v>1486</v>
      </c>
      <c r="F923" s="3" t="s">
        <v>3003</v>
      </c>
      <c r="G923" s="24"/>
      <c r="H923" s="25" t="s">
        <v>1487</v>
      </c>
      <c r="I923" s="5">
        <v>1</v>
      </c>
      <c r="J923" s="5">
        <v>111.74057851239699</v>
      </c>
      <c r="K923" s="5">
        <f t="shared" si="334"/>
        <v>135.20610000000036</v>
      </c>
      <c r="L923" s="83">
        <f t="shared" si="325"/>
        <v>135.20610000000036</v>
      </c>
      <c r="M923" s="79"/>
      <c r="N923" s="79">
        <f t="shared" si="327"/>
        <v>128.44579500000034</v>
      </c>
      <c r="O923" s="58"/>
      <c r="P923" s="92"/>
      <c r="Q923" s="7">
        <v>166.13147837938101</v>
      </c>
      <c r="R923" s="75">
        <f t="shared" si="324"/>
        <v>201.01908883905102</v>
      </c>
      <c r="S923" s="51"/>
      <c r="T923" s="48"/>
      <c r="U923" s="55"/>
      <c r="V923" s="20"/>
      <c r="W923" s="20"/>
      <c r="X923" s="20"/>
      <c r="Y923" s="20"/>
    </row>
    <row r="924" spans="1:25" customFormat="1" ht="15.75" customHeight="1" x14ac:dyDescent="0.25">
      <c r="A924" s="3" t="s">
        <v>1455</v>
      </c>
      <c r="B924" s="3" t="s">
        <v>1456</v>
      </c>
      <c r="C924" s="4">
        <v>44029</v>
      </c>
      <c r="D924" s="3" t="s">
        <v>1485</v>
      </c>
      <c r="E924" s="3" t="s">
        <v>1486</v>
      </c>
      <c r="F924" s="3" t="s">
        <v>3003</v>
      </c>
      <c r="G924" s="24"/>
      <c r="H924" s="25" t="s">
        <v>1487</v>
      </c>
      <c r="I924" s="5">
        <v>2</v>
      </c>
      <c r="J924" s="5">
        <v>17.2460330578512</v>
      </c>
      <c r="K924" s="5">
        <f t="shared" si="334"/>
        <v>20.867699999999953</v>
      </c>
      <c r="L924" s="83">
        <f t="shared" si="325"/>
        <v>41.735399999999906</v>
      </c>
      <c r="M924" s="79"/>
      <c r="N924" s="79">
        <f t="shared" si="327"/>
        <v>39.648629999999912</v>
      </c>
      <c r="O924" s="58"/>
      <c r="P924" s="92"/>
      <c r="Q924" s="7">
        <v>51.4157190776032</v>
      </c>
      <c r="R924" s="75">
        <f t="shared" si="324"/>
        <v>62.21302008389987</v>
      </c>
      <c r="S924" s="51"/>
      <c r="T924" s="48"/>
      <c r="U924" s="55"/>
      <c r="V924" s="20"/>
      <c r="W924" s="20"/>
      <c r="X924" s="20"/>
      <c r="Y924" s="20"/>
    </row>
    <row r="925" spans="1:25" customFormat="1" ht="15.75" customHeight="1" x14ac:dyDescent="0.25">
      <c r="A925" s="3" t="s">
        <v>306</v>
      </c>
      <c r="B925" s="3" t="s">
        <v>307</v>
      </c>
      <c r="C925" s="4">
        <v>44029</v>
      </c>
      <c r="D925" s="3" t="s">
        <v>1485</v>
      </c>
      <c r="E925" s="3" t="s">
        <v>1486</v>
      </c>
      <c r="F925" s="3" t="s">
        <v>3003</v>
      </c>
      <c r="G925" s="24"/>
      <c r="H925" s="25" t="s">
        <v>1487</v>
      </c>
      <c r="I925" s="5">
        <v>1</v>
      </c>
      <c r="J925" s="5">
        <v>158.30231404958701</v>
      </c>
      <c r="K925" s="5">
        <f t="shared" si="334"/>
        <v>191.54580000000027</v>
      </c>
      <c r="L925" s="83">
        <f t="shared" si="325"/>
        <v>191.54580000000027</v>
      </c>
      <c r="M925" s="79"/>
      <c r="N925" s="79">
        <f t="shared" si="327"/>
        <v>181.96851000000024</v>
      </c>
      <c r="O925" s="58"/>
      <c r="P925" s="92"/>
      <c r="Q925" s="7">
        <v>235.39530353826501</v>
      </c>
      <c r="R925" s="75">
        <f t="shared" si="324"/>
        <v>284.82831728130066</v>
      </c>
      <c r="S925" s="51"/>
      <c r="T925" s="48"/>
      <c r="U925" s="55"/>
      <c r="V925" s="20"/>
      <c r="W925" s="20"/>
      <c r="X925" s="20"/>
      <c r="Y925" s="20"/>
    </row>
    <row r="926" spans="1:25" customFormat="1" ht="15.75" customHeight="1" x14ac:dyDescent="0.25">
      <c r="A926" s="3" t="s">
        <v>79</v>
      </c>
      <c r="B926" s="3" t="s">
        <v>80</v>
      </c>
      <c r="C926" s="4">
        <v>44029</v>
      </c>
      <c r="D926" s="3" t="s">
        <v>1491</v>
      </c>
      <c r="E926" s="3" t="s">
        <v>1492</v>
      </c>
      <c r="F926" s="3" t="s">
        <v>3006</v>
      </c>
      <c r="G926" s="24">
        <v>1164</v>
      </c>
      <c r="H926" s="25" t="s">
        <v>1493</v>
      </c>
      <c r="I926" s="5">
        <v>1</v>
      </c>
      <c r="J926" s="5">
        <v>806.82363636363596</v>
      </c>
      <c r="K926" s="5">
        <f t="shared" si="334"/>
        <v>976.25659999999948</v>
      </c>
      <c r="L926" s="83">
        <f t="shared" si="325"/>
        <v>976.25659999999948</v>
      </c>
      <c r="M926" s="79">
        <f t="shared" ref="M926:M928" si="336">+L926*0.85</f>
        <v>829.81810999999959</v>
      </c>
      <c r="N926" s="79">
        <f t="shared" ref="N926:N928" si="337">+M926*0.95</f>
        <v>788.32720449999954</v>
      </c>
      <c r="O926" s="58"/>
      <c r="P926" s="92">
        <f>+N926</f>
        <v>788.32720449999954</v>
      </c>
      <c r="Q926" s="7">
        <v>1411.57022476364</v>
      </c>
      <c r="R926" s="75">
        <f t="shared" si="324"/>
        <v>1707.9999719640043</v>
      </c>
      <c r="S926" s="51">
        <f>+R926</f>
        <v>1707.9999719640043</v>
      </c>
      <c r="T926" s="48">
        <v>1708</v>
      </c>
      <c r="U926" s="55">
        <f>+T926-P926</f>
        <v>919.67279550000046</v>
      </c>
      <c r="V926" s="20"/>
      <c r="W926" s="20"/>
      <c r="X926" s="20"/>
      <c r="Y926" s="20"/>
    </row>
    <row r="927" spans="1:25" customFormat="1" ht="15.75" customHeight="1" x14ac:dyDescent="0.25">
      <c r="A927" s="3" t="s">
        <v>79</v>
      </c>
      <c r="B927" s="3" t="s">
        <v>80</v>
      </c>
      <c r="C927" s="4">
        <v>44029</v>
      </c>
      <c r="D927" s="3" t="s">
        <v>1494</v>
      </c>
      <c r="E927" s="3" t="s">
        <v>1495</v>
      </c>
      <c r="F927" s="3" t="s">
        <v>3007</v>
      </c>
      <c r="G927" s="24">
        <v>1169</v>
      </c>
      <c r="H927" s="25" t="s">
        <v>1496</v>
      </c>
      <c r="I927" s="5">
        <v>1</v>
      </c>
      <c r="J927" s="5">
        <v>806.82363636363596</v>
      </c>
      <c r="K927" s="5">
        <f t="shared" si="334"/>
        <v>976.25659999999948</v>
      </c>
      <c r="L927" s="83">
        <f t="shared" si="325"/>
        <v>976.25659999999948</v>
      </c>
      <c r="M927" s="79">
        <f t="shared" si="336"/>
        <v>829.81810999999959</v>
      </c>
      <c r="N927" s="79">
        <f t="shared" si="337"/>
        <v>788.32720449999954</v>
      </c>
      <c r="O927" s="58"/>
      <c r="P927" s="92">
        <f>+N927</f>
        <v>788.32720449999954</v>
      </c>
      <c r="Q927" s="7">
        <v>1411.57022476364</v>
      </c>
      <c r="R927" s="75">
        <f t="shared" si="324"/>
        <v>1707.9999719640043</v>
      </c>
      <c r="S927" s="52">
        <f>+R927</f>
        <v>1707.9999719640043</v>
      </c>
      <c r="T927" s="49">
        <v>2228</v>
      </c>
      <c r="U927" s="55">
        <f>+T927-P927</f>
        <v>1439.6727955000006</v>
      </c>
      <c r="V927" s="20"/>
      <c r="W927" s="20"/>
      <c r="X927" s="20"/>
      <c r="Y927" s="20"/>
    </row>
    <row r="928" spans="1:25" customFormat="1" ht="15.75" customHeight="1" x14ac:dyDescent="0.25">
      <c r="A928" s="3" t="s">
        <v>79</v>
      </c>
      <c r="B928" s="3" t="s">
        <v>80</v>
      </c>
      <c r="C928" s="4">
        <v>44029</v>
      </c>
      <c r="D928" s="3" t="s">
        <v>1497</v>
      </c>
      <c r="E928" s="3" t="s">
        <v>1498</v>
      </c>
      <c r="F928" s="3" t="s">
        <v>3008</v>
      </c>
      <c r="G928" s="24">
        <v>1170</v>
      </c>
      <c r="H928" s="25" t="s">
        <v>1499</v>
      </c>
      <c r="I928" s="5">
        <v>1</v>
      </c>
      <c r="J928" s="5">
        <v>806.82363636363596</v>
      </c>
      <c r="K928" s="5">
        <f t="shared" si="334"/>
        <v>976.25659999999948</v>
      </c>
      <c r="L928" s="83">
        <f t="shared" si="325"/>
        <v>976.25659999999948</v>
      </c>
      <c r="M928" s="79">
        <f t="shared" si="336"/>
        <v>829.81810999999959</v>
      </c>
      <c r="N928" s="79">
        <f t="shared" si="337"/>
        <v>788.32720449999954</v>
      </c>
      <c r="O928" s="58"/>
      <c r="P928" s="92">
        <f>+N928</f>
        <v>788.32720449999954</v>
      </c>
      <c r="Q928" s="7">
        <v>1411.57022476364</v>
      </c>
      <c r="R928" s="75">
        <f t="shared" si="324"/>
        <v>1707.9999719640043</v>
      </c>
      <c r="S928" s="52">
        <f>+R928</f>
        <v>1707.9999719640043</v>
      </c>
      <c r="T928" s="49">
        <v>2228</v>
      </c>
      <c r="U928" s="55">
        <f>+T928-P928</f>
        <v>1439.6727955000006</v>
      </c>
      <c r="V928" s="20"/>
      <c r="W928" s="20"/>
      <c r="X928" s="20"/>
      <c r="Y928" s="20"/>
    </row>
    <row r="929" spans="1:25" customFormat="1" ht="15.75" customHeight="1" x14ac:dyDescent="0.25">
      <c r="A929" s="3" t="s">
        <v>1503</v>
      </c>
      <c r="B929" s="3" t="s">
        <v>1504</v>
      </c>
      <c r="C929" s="4">
        <v>44029</v>
      </c>
      <c r="D929" s="3" t="s">
        <v>1500</v>
      </c>
      <c r="E929" s="3" t="s">
        <v>1501</v>
      </c>
      <c r="F929" s="3" t="s">
        <v>2995</v>
      </c>
      <c r="G929" s="24">
        <v>1194</v>
      </c>
      <c r="H929" s="25" t="s">
        <v>1502</v>
      </c>
      <c r="I929" s="5">
        <v>1</v>
      </c>
      <c r="J929" s="5">
        <v>912.60966942148798</v>
      </c>
      <c r="K929" s="5">
        <f t="shared" si="334"/>
        <v>1104.2577000000003</v>
      </c>
      <c r="L929" s="83">
        <f t="shared" si="325"/>
        <v>1104.2577000000003</v>
      </c>
      <c r="M929" s="79"/>
      <c r="N929" s="79">
        <f t="shared" si="327"/>
        <v>1049.0448150000002</v>
      </c>
      <c r="O929" s="58"/>
      <c r="P929" s="92">
        <f>+N929+N930+N931+N932+N933</f>
        <v>3256.8651212499985</v>
      </c>
      <c r="Q929" s="7">
        <v>1597.10342587438</v>
      </c>
      <c r="R929" s="75">
        <f t="shared" si="324"/>
        <v>1932.4951453079998</v>
      </c>
      <c r="S929" s="51">
        <f>+R929+R930+R931+R932+R933</f>
        <v>6458.5519015269974</v>
      </c>
      <c r="T929" s="48">
        <v>6458.56</v>
      </c>
      <c r="U929" s="55">
        <f>+T929-P929</f>
        <v>3201.6948787500019</v>
      </c>
      <c r="V929" s="20"/>
      <c r="W929" s="20"/>
      <c r="X929" s="20"/>
      <c r="Y929" s="20"/>
    </row>
    <row r="930" spans="1:25" customFormat="1" ht="15.75" customHeight="1" x14ac:dyDescent="0.25">
      <c r="A930" s="3" t="s">
        <v>432</v>
      </c>
      <c r="B930" s="3" t="s">
        <v>433</v>
      </c>
      <c r="C930" s="4">
        <v>44029</v>
      </c>
      <c r="D930" s="3" t="s">
        <v>1500</v>
      </c>
      <c r="E930" s="3" t="s">
        <v>1501</v>
      </c>
      <c r="F930" s="3" t="s">
        <v>2995</v>
      </c>
      <c r="G930" s="24"/>
      <c r="H930" s="25" t="s">
        <v>1502</v>
      </c>
      <c r="I930" s="5">
        <v>1</v>
      </c>
      <c r="J930" s="5">
        <v>660.18702479338799</v>
      </c>
      <c r="K930" s="5">
        <f t="shared" si="334"/>
        <v>798.82629999999949</v>
      </c>
      <c r="L930" s="83">
        <f t="shared" si="325"/>
        <v>798.82629999999949</v>
      </c>
      <c r="M930" s="79">
        <f t="shared" ref="M930:M931" si="338">+L930*0.85</f>
        <v>679.00235499999951</v>
      </c>
      <c r="N930" s="79">
        <f t="shared" ref="N930:N931" si="339">+M930*0.95</f>
        <v>645.05223724999951</v>
      </c>
      <c r="O930" s="58"/>
      <c r="P930" s="92"/>
      <c r="Q930" s="7">
        <v>1268.3711176438001</v>
      </c>
      <c r="R930" s="75">
        <f t="shared" si="324"/>
        <v>1534.729052348998</v>
      </c>
      <c r="S930" s="51"/>
      <c r="T930" s="48"/>
      <c r="U930" s="55"/>
      <c r="V930" s="20"/>
      <c r="W930" s="20"/>
      <c r="X930" s="20"/>
      <c r="Y930" s="20"/>
    </row>
    <row r="931" spans="1:25" customFormat="1" ht="15.75" customHeight="1" x14ac:dyDescent="0.25">
      <c r="A931" s="3" t="s">
        <v>149</v>
      </c>
      <c r="B931" s="3" t="s">
        <v>150</v>
      </c>
      <c r="C931" s="4">
        <v>44029</v>
      </c>
      <c r="D931" s="3" t="s">
        <v>1500</v>
      </c>
      <c r="E931" s="3" t="s">
        <v>1501</v>
      </c>
      <c r="F931" s="3" t="s">
        <v>2995</v>
      </c>
      <c r="G931" s="24"/>
      <c r="H931" s="25" t="s">
        <v>1502</v>
      </c>
      <c r="I931" s="5">
        <v>2</v>
      </c>
      <c r="J931" s="5">
        <v>176.041818181818</v>
      </c>
      <c r="K931" s="5">
        <f t="shared" si="334"/>
        <v>213.01059999999978</v>
      </c>
      <c r="L931" s="83">
        <f t="shared" si="325"/>
        <v>426.02119999999957</v>
      </c>
      <c r="M931" s="79">
        <f t="shared" si="338"/>
        <v>362.1180199999996</v>
      </c>
      <c r="N931" s="79">
        <f t="shared" si="339"/>
        <v>344.01211899999959</v>
      </c>
      <c r="O931" s="58"/>
      <c r="P931" s="92"/>
      <c r="Q931" s="7">
        <v>615.97032181818099</v>
      </c>
      <c r="R931" s="75">
        <f t="shared" si="324"/>
        <v>745.32408939999902</v>
      </c>
      <c r="S931" s="51"/>
      <c r="T931" s="48"/>
      <c r="U931" s="55"/>
      <c r="V931" s="20"/>
      <c r="W931" s="20"/>
      <c r="X931" s="20"/>
      <c r="Y931" s="20"/>
    </row>
    <row r="932" spans="1:25" customFormat="1" ht="15.75" customHeight="1" x14ac:dyDescent="0.25">
      <c r="A932" s="3" t="s">
        <v>1176</v>
      </c>
      <c r="B932" s="3" t="s">
        <v>1177</v>
      </c>
      <c r="C932" s="4">
        <v>44029</v>
      </c>
      <c r="D932" s="3" t="s">
        <v>1500</v>
      </c>
      <c r="E932" s="3" t="s">
        <v>1501</v>
      </c>
      <c r="F932" s="3" t="s">
        <v>2995</v>
      </c>
      <c r="G932" s="24"/>
      <c r="H932" s="25" t="s">
        <v>1502</v>
      </c>
      <c r="I932" s="5">
        <v>1</v>
      </c>
      <c r="J932" s="5">
        <v>292.61859504132201</v>
      </c>
      <c r="K932" s="5">
        <f t="shared" si="334"/>
        <v>354.06849999999963</v>
      </c>
      <c r="L932" s="83">
        <f t="shared" si="325"/>
        <v>354.06849999999963</v>
      </c>
      <c r="M932" s="79"/>
      <c r="N932" s="79">
        <f t="shared" si="327"/>
        <v>336.36507499999965</v>
      </c>
      <c r="O932" s="58"/>
      <c r="P932" s="92"/>
      <c r="Q932" s="7">
        <v>512.39564321900798</v>
      </c>
      <c r="R932" s="75">
        <f t="shared" si="324"/>
        <v>619.99872829499964</v>
      </c>
      <c r="S932" s="51"/>
      <c r="T932" s="48"/>
      <c r="U932" s="55"/>
      <c r="V932" s="20"/>
      <c r="W932" s="20"/>
      <c r="X932" s="20"/>
      <c r="Y932" s="20"/>
    </row>
    <row r="933" spans="1:25" customFormat="1" ht="15.75" customHeight="1" x14ac:dyDescent="0.25">
      <c r="A933" s="3" t="s">
        <v>849</v>
      </c>
      <c r="B933" s="3" t="s">
        <v>850</v>
      </c>
      <c r="C933" s="4">
        <v>44029</v>
      </c>
      <c r="D933" s="3" t="s">
        <v>1500</v>
      </c>
      <c r="E933" s="3" t="s">
        <v>1501</v>
      </c>
      <c r="F933" s="3" t="s">
        <v>2995</v>
      </c>
      <c r="G933" s="24"/>
      <c r="H933" s="25" t="s">
        <v>1502</v>
      </c>
      <c r="I933" s="5">
        <v>1</v>
      </c>
      <c r="J933" s="5">
        <v>767.63016528925596</v>
      </c>
      <c r="K933" s="5">
        <f t="shared" si="334"/>
        <v>928.83249999999964</v>
      </c>
      <c r="L933" s="83">
        <f t="shared" si="325"/>
        <v>928.83249999999964</v>
      </c>
      <c r="M933" s="79"/>
      <c r="N933" s="79">
        <f t="shared" si="327"/>
        <v>882.3908749999996</v>
      </c>
      <c r="O933" s="58"/>
      <c r="P933" s="92"/>
      <c r="Q933" s="7">
        <v>1343.80569105372</v>
      </c>
      <c r="R933" s="75">
        <f t="shared" si="324"/>
        <v>1626.0048861750013</v>
      </c>
      <c r="S933" s="51"/>
      <c r="T933" s="48"/>
      <c r="U933" s="55"/>
      <c r="V933" s="20"/>
      <c r="W933" s="20"/>
      <c r="X933" s="20"/>
      <c r="Y933" s="20"/>
    </row>
    <row r="934" spans="1:25" customFormat="1" ht="15.75" customHeight="1" x14ac:dyDescent="0.25">
      <c r="A934" s="3" t="s">
        <v>1505</v>
      </c>
      <c r="B934" s="3" t="s">
        <v>1506</v>
      </c>
      <c r="C934" s="4">
        <v>44029</v>
      </c>
      <c r="D934" s="3" t="s">
        <v>1507</v>
      </c>
      <c r="E934" s="3" t="s">
        <v>1508</v>
      </c>
      <c r="F934" s="3" t="s">
        <v>2997</v>
      </c>
      <c r="G934" s="24">
        <v>1196</v>
      </c>
      <c r="H934" s="25" t="s">
        <v>1509</v>
      </c>
      <c r="I934" s="5">
        <v>1</v>
      </c>
      <c r="J934" s="5">
        <v>912.88561983471095</v>
      </c>
      <c r="K934" s="5">
        <f t="shared" si="334"/>
        <v>1104.5916000000002</v>
      </c>
      <c r="L934" s="83">
        <f t="shared" si="325"/>
        <v>1104.5916000000002</v>
      </c>
      <c r="M934" s="79"/>
      <c r="N934" s="79">
        <f t="shared" si="327"/>
        <v>1049.36202</v>
      </c>
      <c r="O934" s="58"/>
      <c r="P934" s="92">
        <f>+N934</f>
        <v>1049.36202</v>
      </c>
      <c r="Q934" s="7">
        <v>1386.8284470843</v>
      </c>
      <c r="R934" s="75">
        <f t="shared" si="324"/>
        <v>1678.0624209720029</v>
      </c>
      <c r="S934" s="51">
        <f>+R934</f>
        <v>1678.0624209720029</v>
      </c>
      <c r="T934" s="48">
        <v>1678.06</v>
      </c>
      <c r="U934" s="55">
        <f>+T934-P934</f>
        <v>628.69797999999992</v>
      </c>
      <c r="V934" s="20"/>
      <c r="W934" s="20"/>
      <c r="X934" s="20"/>
      <c r="Y934" s="20"/>
    </row>
    <row r="935" spans="1:25" customFormat="1" ht="15.75" customHeight="1" x14ac:dyDescent="0.25">
      <c r="A935" s="3" t="s">
        <v>1515</v>
      </c>
      <c r="B935" s="3" t="s">
        <v>1516</v>
      </c>
      <c r="C935" s="4">
        <v>44029</v>
      </c>
      <c r="D935" s="3" t="s">
        <v>1512</v>
      </c>
      <c r="E935" s="3" t="s">
        <v>1513</v>
      </c>
      <c r="F935" s="3" t="s">
        <v>2998</v>
      </c>
      <c r="G935" s="24">
        <v>1198</v>
      </c>
      <c r="H935" s="25" t="s">
        <v>1514</v>
      </c>
      <c r="I935" s="5">
        <v>1</v>
      </c>
      <c r="J935" s="5">
        <v>726.91107438016502</v>
      </c>
      <c r="K935" s="5">
        <f t="shared" si="334"/>
        <v>879.56239999999968</v>
      </c>
      <c r="L935" s="83">
        <f t="shared" si="325"/>
        <v>879.56239999999968</v>
      </c>
      <c r="M935" s="79"/>
      <c r="N935" s="79">
        <f t="shared" si="327"/>
        <v>835.58427999999969</v>
      </c>
      <c r="O935" s="58"/>
      <c r="P935" s="92">
        <f>+N935+N936</f>
        <v>1683.3145949999998</v>
      </c>
      <c r="Q935" s="7">
        <v>1272.7340619107399</v>
      </c>
      <c r="R935" s="75">
        <f t="shared" si="324"/>
        <v>1540.0082149119953</v>
      </c>
      <c r="S935" s="52">
        <f>+R935+R936</f>
        <v>3102.0271698539914</v>
      </c>
      <c r="T935" s="49">
        <v>3757</v>
      </c>
      <c r="U935" s="55">
        <f>+T935-P935</f>
        <v>2073.6854050000002</v>
      </c>
      <c r="V935" s="20"/>
      <c r="W935" s="20"/>
      <c r="X935" s="20"/>
      <c r="Y935" s="20"/>
    </row>
    <row r="936" spans="1:25" customFormat="1" ht="15.75" customHeight="1" x14ac:dyDescent="0.25">
      <c r="A936" s="3" t="s">
        <v>1510</v>
      </c>
      <c r="B936" s="3" t="s">
        <v>1511</v>
      </c>
      <c r="C936" s="4">
        <v>44029</v>
      </c>
      <c r="D936" s="3" t="s">
        <v>1512</v>
      </c>
      <c r="E936" s="3" t="s">
        <v>1513</v>
      </c>
      <c r="F936" s="3" t="s">
        <v>2998</v>
      </c>
      <c r="G936" s="24"/>
      <c r="H936" s="25" t="s">
        <v>1514</v>
      </c>
      <c r="I936" s="5">
        <v>1</v>
      </c>
      <c r="J936" s="5">
        <v>737.47743801652905</v>
      </c>
      <c r="K936" s="5">
        <f t="shared" si="334"/>
        <v>892.34770000000015</v>
      </c>
      <c r="L936" s="83">
        <f t="shared" si="325"/>
        <v>892.34770000000015</v>
      </c>
      <c r="M936" s="79"/>
      <c r="N936" s="79">
        <f t="shared" si="327"/>
        <v>847.73031500000013</v>
      </c>
      <c r="O936" s="58"/>
      <c r="P936" s="92"/>
      <c r="Q936" s="7">
        <v>1290.9247561504101</v>
      </c>
      <c r="R936" s="75">
        <f t="shared" si="324"/>
        <v>1562.0189549419961</v>
      </c>
      <c r="S936" s="51"/>
      <c r="T936" s="48"/>
      <c r="U936" s="55"/>
      <c r="V936" s="20"/>
      <c r="W936" s="20"/>
      <c r="X936" s="20"/>
      <c r="Y936" s="20"/>
    </row>
    <row r="937" spans="1:25" customFormat="1" ht="15.75" customHeight="1" x14ac:dyDescent="0.25">
      <c r="A937" s="3" t="s">
        <v>153</v>
      </c>
      <c r="B937" s="3" t="s">
        <v>154</v>
      </c>
      <c r="C937" s="4">
        <v>44029</v>
      </c>
      <c r="D937" s="3" t="s">
        <v>1517</v>
      </c>
      <c r="E937" s="3" t="s">
        <v>1518</v>
      </c>
      <c r="F937" s="3" t="s">
        <v>2999</v>
      </c>
      <c r="G937" s="24">
        <v>1199</v>
      </c>
      <c r="H937" s="25" t="s">
        <v>1519</v>
      </c>
      <c r="I937" s="5">
        <v>1</v>
      </c>
      <c r="J937" s="5">
        <v>130.33471074380199</v>
      </c>
      <c r="K937" s="5">
        <f t="shared" si="334"/>
        <v>157.70500000000041</v>
      </c>
      <c r="L937" s="83">
        <f t="shared" si="325"/>
        <v>157.70500000000041</v>
      </c>
      <c r="M937" s="79">
        <f t="shared" ref="M937" si="340">+L937*0.85</f>
        <v>134.04925000000034</v>
      </c>
      <c r="N937" s="79">
        <f>+M937*0.95</f>
        <v>127.34678750000032</v>
      </c>
      <c r="O937" s="58"/>
      <c r="P937" s="92">
        <f>+N937+N938+N939+N940</f>
        <v>1217.7357972500004</v>
      </c>
      <c r="Q937" s="7">
        <v>228.106597355373</v>
      </c>
      <c r="R937" s="75">
        <f t="shared" si="324"/>
        <v>276.00898280000132</v>
      </c>
      <c r="S937" s="51">
        <f>+R937+R938+R939+R940</f>
        <v>2498.5218557430026</v>
      </c>
      <c r="T937" s="48">
        <v>2498.52</v>
      </c>
      <c r="U937" s="55">
        <f>+T937-P937</f>
        <v>1280.7842027499996</v>
      </c>
      <c r="V937" s="20"/>
      <c r="W937" s="20"/>
      <c r="X937" s="20"/>
      <c r="Y937" s="20"/>
    </row>
    <row r="938" spans="1:25" customFormat="1" ht="15.75" customHeight="1" x14ac:dyDescent="0.25">
      <c r="A938" s="3" t="s">
        <v>1166</v>
      </c>
      <c r="B938" s="3" t="s">
        <v>1167</v>
      </c>
      <c r="C938" s="4">
        <v>44029</v>
      </c>
      <c r="D938" s="3" t="s">
        <v>1517</v>
      </c>
      <c r="E938" s="3" t="s">
        <v>1518</v>
      </c>
      <c r="F938" s="3" t="s">
        <v>2999</v>
      </c>
      <c r="G938" s="24"/>
      <c r="H938" s="25" t="s">
        <v>1519</v>
      </c>
      <c r="I938" s="5">
        <v>1</v>
      </c>
      <c r="J938" s="5">
        <v>372.59479338842999</v>
      </c>
      <c r="K938" s="5">
        <f t="shared" si="334"/>
        <v>450.83970000000028</v>
      </c>
      <c r="L938" s="83">
        <f t="shared" si="325"/>
        <v>450.83970000000028</v>
      </c>
      <c r="M938" s="79"/>
      <c r="N938" s="79">
        <f t="shared" si="327"/>
        <v>428.29771500000027</v>
      </c>
      <c r="O938" s="58"/>
      <c r="P938" s="92"/>
      <c r="Q938" s="7">
        <v>652.06697006528998</v>
      </c>
      <c r="R938" s="75">
        <f t="shared" si="324"/>
        <v>789.00103377900086</v>
      </c>
      <c r="S938" s="51"/>
      <c r="T938" s="48"/>
      <c r="U938" s="55"/>
      <c r="V938" s="20"/>
      <c r="W938" s="20"/>
      <c r="X938" s="20"/>
      <c r="Y938" s="20"/>
    </row>
    <row r="939" spans="1:25" customFormat="1" ht="15.75" customHeight="1" x14ac:dyDescent="0.25">
      <c r="A939" s="3" t="s">
        <v>377</v>
      </c>
      <c r="B939" s="3" t="s">
        <v>378</v>
      </c>
      <c r="C939" s="4">
        <v>44029</v>
      </c>
      <c r="D939" s="3" t="s">
        <v>1517</v>
      </c>
      <c r="E939" s="3" t="s">
        <v>1518</v>
      </c>
      <c r="F939" s="3" t="s">
        <v>2999</v>
      </c>
      <c r="G939" s="24"/>
      <c r="H939" s="25" t="s">
        <v>1519</v>
      </c>
      <c r="I939" s="5">
        <v>1</v>
      </c>
      <c r="J939" s="5">
        <v>148.53363636363599</v>
      </c>
      <c r="K939" s="5">
        <f t="shared" si="334"/>
        <v>179.72569999999953</v>
      </c>
      <c r="L939" s="83">
        <f t="shared" si="325"/>
        <v>179.72569999999953</v>
      </c>
      <c r="M939" s="79">
        <f t="shared" ref="M939:M940" si="341">+L939*0.85</f>
        <v>152.76684499999959</v>
      </c>
      <c r="N939" s="79">
        <f t="shared" ref="N939:N940" si="342">+M939*0.95</f>
        <v>145.1285027499996</v>
      </c>
      <c r="O939" s="58"/>
      <c r="P939" s="92"/>
      <c r="Q939" s="7">
        <v>259.084251236363</v>
      </c>
      <c r="R939" s="75">
        <f t="shared" si="324"/>
        <v>313.49194399599924</v>
      </c>
      <c r="S939" s="51"/>
      <c r="T939" s="48"/>
      <c r="U939" s="55"/>
      <c r="V939" s="20"/>
      <c r="W939" s="20"/>
      <c r="X939" s="20"/>
      <c r="Y939" s="20"/>
    </row>
    <row r="940" spans="1:25" customFormat="1" ht="15.75" customHeight="1" x14ac:dyDescent="0.25">
      <c r="A940" s="3" t="s">
        <v>1520</v>
      </c>
      <c r="B940" s="3" t="s">
        <v>1521</v>
      </c>
      <c r="C940" s="4">
        <v>44029</v>
      </c>
      <c r="D940" s="3" t="s">
        <v>1517</v>
      </c>
      <c r="E940" s="3" t="s">
        <v>1518</v>
      </c>
      <c r="F940" s="3" t="s">
        <v>2999</v>
      </c>
      <c r="G940" s="24"/>
      <c r="H940" s="25" t="s">
        <v>1519</v>
      </c>
      <c r="I940" s="5">
        <v>1</v>
      </c>
      <c r="J940" s="5">
        <v>529.09223140495897</v>
      </c>
      <c r="K940" s="5">
        <f t="shared" si="334"/>
        <v>640.20160000000033</v>
      </c>
      <c r="L940" s="83">
        <f t="shared" si="325"/>
        <v>640.20160000000033</v>
      </c>
      <c r="M940" s="79">
        <f t="shared" si="341"/>
        <v>544.17136000000028</v>
      </c>
      <c r="N940" s="79">
        <f t="shared" si="342"/>
        <v>516.96279200000026</v>
      </c>
      <c r="O940" s="58"/>
      <c r="P940" s="92"/>
      <c r="Q940" s="7">
        <v>925.63627699834797</v>
      </c>
      <c r="R940" s="75">
        <f t="shared" si="324"/>
        <v>1120.0198951680011</v>
      </c>
      <c r="S940" s="51"/>
      <c r="T940" s="48"/>
      <c r="U940" s="55"/>
      <c r="V940" s="20"/>
      <c r="W940" s="20"/>
      <c r="X940" s="20"/>
      <c r="Y940" s="20"/>
    </row>
    <row r="941" spans="1:25" customFormat="1" ht="15.75" customHeight="1" x14ac:dyDescent="0.25">
      <c r="A941" s="3" t="s">
        <v>1525</v>
      </c>
      <c r="B941" s="3" t="s">
        <v>1526</v>
      </c>
      <c r="C941" s="4">
        <v>44029</v>
      </c>
      <c r="D941" s="3" t="s">
        <v>1522</v>
      </c>
      <c r="E941" s="3" t="s">
        <v>1523</v>
      </c>
      <c r="F941" s="3" t="s">
        <v>3000</v>
      </c>
      <c r="G941" s="24">
        <v>1200</v>
      </c>
      <c r="H941" s="25" t="s">
        <v>1524</v>
      </c>
      <c r="I941" s="5">
        <v>1</v>
      </c>
      <c r="J941" s="5">
        <v>399.11396694214898</v>
      </c>
      <c r="K941" s="5">
        <f t="shared" si="334"/>
        <v>482.92790000000025</v>
      </c>
      <c r="L941" s="83">
        <f t="shared" si="325"/>
        <v>482.92790000000025</v>
      </c>
      <c r="M941" s="79"/>
      <c r="N941" s="79">
        <f t="shared" si="327"/>
        <v>458.78150500000021</v>
      </c>
      <c r="O941" s="58"/>
      <c r="P941" s="92">
        <f>+N941+N942</f>
        <v>887.07922000000053</v>
      </c>
      <c r="Q941" s="7">
        <v>698.33769023801699</v>
      </c>
      <c r="R941" s="75">
        <f t="shared" si="324"/>
        <v>844.98860518800052</v>
      </c>
      <c r="S941" s="51">
        <f>+R941+R942</f>
        <v>1633.9896389670014</v>
      </c>
      <c r="T941" s="48">
        <v>1633.99</v>
      </c>
      <c r="U941" s="55">
        <f>+T941-P941</f>
        <v>746.91077999999948</v>
      </c>
      <c r="V941" s="20"/>
      <c r="W941" s="20"/>
      <c r="X941" s="20"/>
      <c r="Y941" s="20"/>
    </row>
    <row r="942" spans="1:25" customFormat="1" ht="15.75" customHeight="1" x14ac:dyDescent="0.25">
      <c r="A942" s="3" t="s">
        <v>1171</v>
      </c>
      <c r="B942" s="3" t="s">
        <v>1172</v>
      </c>
      <c r="C942" s="4">
        <v>44029</v>
      </c>
      <c r="D942" s="3" t="s">
        <v>1522</v>
      </c>
      <c r="E942" s="3" t="s">
        <v>1523</v>
      </c>
      <c r="F942" s="3" t="s">
        <v>3000</v>
      </c>
      <c r="G942" s="24"/>
      <c r="H942" s="25" t="s">
        <v>1524</v>
      </c>
      <c r="I942" s="5">
        <v>1</v>
      </c>
      <c r="J942" s="5">
        <v>372.59479338842999</v>
      </c>
      <c r="K942" s="5">
        <f t="shared" si="334"/>
        <v>450.83970000000028</v>
      </c>
      <c r="L942" s="83">
        <f t="shared" si="325"/>
        <v>450.83970000000028</v>
      </c>
      <c r="M942" s="79"/>
      <c r="N942" s="79">
        <f t="shared" si="327"/>
        <v>428.29771500000027</v>
      </c>
      <c r="O942" s="58"/>
      <c r="P942" s="92"/>
      <c r="Q942" s="7">
        <v>652.06697006528998</v>
      </c>
      <c r="R942" s="75">
        <f t="shared" si="324"/>
        <v>789.00103377900086</v>
      </c>
      <c r="S942" s="51"/>
      <c r="T942" s="48"/>
      <c r="U942" s="55"/>
      <c r="V942" s="20"/>
      <c r="W942" s="20"/>
      <c r="X942" s="20"/>
      <c r="Y942" s="20"/>
    </row>
    <row r="943" spans="1:25" customFormat="1" ht="15.75" customHeight="1" x14ac:dyDescent="0.25">
      <c r="A943" s="3" t="s">
        <v>611</v>
      </c>
      <c r="B943" s="3" t="s">
        <v>612</v>
      </c>
      <c r="C943" s="4">
        <v>44029</v>
      </c>
      <c r="D943" s="3" t="s">
        <v>1527</v>
      </c>
      <c r="E943" s="3" t="s">
        <v>1528</v>
      </c>
      <c r="F943" s="3" t="s">
        <v>3002</v>
      </c>
      <c r="G943" s="24">
        <v>1203</v>
      </c>
      <c r="H943" s="25" t="s">
        <v>1529</v>
      </c>
      <c r="I943" s="5">
        <v>1</v>
      </c>
      <c r="J943" s="5">
        <v>922.07661157024802</v>
      </c>
      <c r="K943" s="5">
        <f t="shared" si="334"/>
        <v>1115.7127</v>
      </c>
      <c r="L943" s="83">
        <f t="shared" si="325"/>
        <v>1115.7127</v>
      </c>
      <c r="M943" s="79">
        <f t="shared" ref="M943" si="343">+L943*0.85</f>
        <v>948.35579500000006</v>
      </c>
      <c r="N943" s="79">
        <f>+M943*0.95</f>
        <v>900.93800525000006</v>
      </c>
      <c r="O943" s="58"/>
      <c r="P943" s="92">
        <f>+N943</f>
        <v>900.93800525000006</v>
      </c>
      <c r="Q943" s="7">
        <v>1613.15459040992</v>
      </c>
      <c r="R943" s="75">
        <f t="shared" si="324"/>
        <v>1951.9170543960031</v>
      </c>
      <c r="S943" s="51">
        <f>+R943</f>
        <v>1951.9170543960031</v>
      </c>
      <c r="T943" s="48">
        <v>1951.91</v>
      </c>
      <c r="U943" s="55">
        <f>+T943-P943</f>
        <v>1050.97199475</v>
      </c>
      <c r="V943" s="20"/>
      <c r="W943" s="20"/>
      <c r="X943" s="20"/>
      <c r="Y943" s="20"/>
    </row>
    <row r="944" spans="1:25" customFormat="1" ht="15.75" customHeight="1" x14ac:dyDescent="0.25">
      <c r="A944" s="3" t="s">
        <v>482</v>
      </c>
      <c r="B944" s="3" t="s">
        <v>483</v>
      </c>
      <c r="C944" s="4">
        <v>44029</v>
      </c>
      <c r="D944" s="3" t="s">
        <v>1530</v>
      </c>
      <c r="E944" s="3" t="s">
        <v>1531</v>
      </c>
      <c r="F944" s="3" t="s">
        <v>2994</v>
      </c>
      <c r="G944" s="24">
        <v>1205</v>
      </c>
      <c r="H944" s="25" t="s">
        <v>1532</v>
      </c>
      <c r="I944" s="5">
        <v>1</v>
      </c>
      <c r="J944" s="5">
        <v>38.195702479338799</v>
      </c>
      <c r="K944" s="5">
        <f t="shared" si="334"/>
        <v>46.216799999999942</v>
      </c>
      <c r="L944" s="83">
        <f t="shared" si="325"/>
        <v>46.216799999999942</v>
      </c>
      <c r="M944" s="79"/>
      <c r="N944" s="79">
        <f t="shared" si="327"/>
        <v>43.905959999999943</v>
      </c>
      <c r="O944" s="58"/>
      <c r="P944" s="92">
        <f>+SUM(N944:N951)</f>
        <v>1688.2615869999995</v>
      </c>
      <c r="Q944" s="7">
        <v>63.6172342214875</v>
      </c>
      <c r="R944" s="75">
        <f t="shared" si="324"/>
        <v>76.976853407999869</v>
      </c>
      <c r="S944" s="51">
        <f>+SUM(R944:R951)</f>
        <v>2697.9859628599997</v>
      </c>
      <c r="T944" s="48">
        <v>2698</v>
      </c>
      <c r="U944" s="55">
        <f>+T944-P944</f>
        <v>1009.7384130000005</v>
      </c>
      <c r="V944" s="20"/>
      <c r="W944" s="20"/>
      <c r="X944" s="20"/>
      <c r="Y944" s="20"/>
    </row>
    <row r="945" spans="1:25" customFormat="1" ht="15.75" customHeight="1" x14ac:dyDescent="0.25">
      <c r="A945" s="3" t="s">
        <v>1378</v>
      </c>
      <c r="B945" s="3" t="s">
        <v>1379</v>
      </c>
      <c r="C945" s="4">
        <v>44029</v>
      </c>
      <c r="D945" s="3" t="s">
        <v>1530</v>
      </c>
      <c r="E945" s="3" t="s">
        <v>1531</v>
      </c>
      <c r="F945" s="3" t="s">
        <v>2994</v>
      </c>
      <c r="G945" s="24"/>
      <c r="H945" s="25" t="s">
        <v>1532</v>
      </c>
      <c r="I945" s="5">
        <v>1</v>
      </c>
      <c r="J945" s="5">
        <v>180.94123966942101</v>
      </c>
      <c r="K945" s="5">
        <f t="shared" si="334"/>
        <v>218.93889999999942</v>
      </c>
      <c r="L945" s="83">
        <f t="shared" si="325"/>
        <v>218.93889999999942</v>
      </c>
      <c r="M945" s="79"/>
      <c r="N945" s="79">
        <f t="shared" si="327"/>
        <v>207.99195499999945</v>
      </c>
      <c r="O945" s="58"/>
      <c r="P945" s="92"/>
      <c r="Q945" s="7">
        <v>230.41781224462699</v>
      </c>
      <c r="R945" s="75">
        <f t="shared" si="324"/>
        <v>278.80555281599862</v>
      </c>
      <c r="S945" s="51"/>
      <c r="T945" s="48"/>
      <c r="U945" s="55"/>
      <c r="V945" s="20"/>
      <c r="W945" s="20"/>
      <c r="X945" s="20"/>
      <c r="Y945" s="20"/>
    </row>
    <row r="946" spans="1:25" customFormat="1" ht="15.75" customHeight="1" x14ac:dyDescent="0.25">
      <c r="A946" s="3" t="s">
        <v>275</v>
      </c>
      <c r="B946" s="3" t="s">
        <v>276</v>
      </c>
      <c r="C946" s="4">
        <v>44029</v>
      </c>
      <c r="D946" s="3" t="s">
        <v>1530</v>
      </c>
      <c r="E946" s="3" t="s">
        <v>1531</v>
      </c>
      <c r="F946" s="3" t="s">
        <v>2994</v>
      </c>
      <c r="G946" s="24"/>
      <c r="H946" s="25" t="s">
        <v>1532</v>
      </c>
      <c r="I946" s="5">
        <v>1</v>
      </c>
      <c r="J946" s="5">
        <v>127.319173553719</v>
      </c>
      <c r="K946" s="5">
        <f t="shared" si="334"/>
        <v>154.05619999999999</v>
      </c>
      <c r="L946" s="83">
        <f t="shared" si="325"/>
        <v>154.05619999999999</v>
      </c>
      <c r="M946" s="79"/>
      <c r="N946" s="79">
        <f t="shared" si="327"/>
        <v>146.35338999999999</v>
      </c>
      <c r="O946" s="58"/>
      <c r="P946" s="92"/>
      <c r="Q946" s="7">
        <v>162.13332837024799</v>
      </c>
      <c r="R946" s="75">
        <f t="shared" si="324"/>
        <v>196.18132732800007</v>
      </c>
      <c r="S946" s="51"/>
      <c r="T946" s="48"/>
      <c r="U946" s="55"/>
      <c r="V946" s="20"/>
      <c r="W946" s="20"/>
      <c r="X946" s="20"/>
      <c r="Y946" s="20"/>
    </row>
    <row r="947" spans="1:25" customFormat="1" ht="15.75" customHeight="1" x14ac:dyDescent="0.25">
      <c r="A947" s="3" t="s">
        <v>275</v>
      </c>
      <c r="B947" s="3" t="s">
        <v>276</v>
      </c>
      <c r="C947" s="4">
        <v>44029</v>
      </c>
      <c r="D947" s="3" t="s">
        <v>1530</v>
      </c>
      <c r="E947" s="3" t="s">
        <v>1531</v>
      </c>
      <c r="F947" s="3" t="s">
        <v>2994</v>
      </c>
      <c r="G947" s="24"/>
      <c r="H947" s="25" t="s">
        <v>1532</v>
      </c>
      <c r="I947" s="5">
        <v>1</v>
      </c>
      <c r="J947" s="5">
        <v>127.319173553719</v>
      </c>
      <c r="K947" s="5">
        <f t="shared" si="334"/>
        <v>154.05619999999999</v>
      </c>
      <c r="L947" s="83">
        <f t="shared" si="325"/>
        <v>154.05619999999999</v>
      </c>
      <c r="M947" s="79"/>
      <c r="N947" s="79">
        <f t="shared" si="327"/>
        <v>146.35338999999999</v>
      </c>
      <c r="O947" s="58"/>
      <c r="P947" s="92"/>
      <c r="Q947" s="7">
        <v>212.057722704132</v>
      </c>
      <c r="R947" s="75">
        <f t="shared" si="324"/>
        <v>256.5898444719997</v>
      </c>
      <c r="S947" s="51"/>
      <c r="T947" s="48"/>
      <c r="U947" s="55"/>
      <c r="V947" s="20"/>
      <c r="W947" s="20"/>
      <c r="X947" s="20"/>
      <c r="Y947" s="20"/>
    </row>
    <row r="948" spans="1:25" customFormat="1" ht="15.75" customHeight="1" x14ac:dyDescent="0.25">
      <c r="A948" s="3" t="s">
        <v>1381</v>
      </c>
      <c r="B948" s="3" t="s">
        <v>1382</v>
      </c>
      <c r="C948" s="4">
        <v>44029</v>
      </c>
      <c r="D948" s="3" t="s">
        <v>1530</v>
      </c>
      <c r="E948" s="3" t="s">
        <v>1531</v>
      </c>
      <c r="F948" s="3" t="s">
        <v>2994</v>
      </c>
      <c r="G948" s="24"/>
      <c r="H948" s="25" t="s">
        <v>1532</v>
      </c>
      <c r="I948" s="5">
        <v>1</v>
      </c>
      <c r="J948" s="5">
        <v>231.05826446281</v>
      </c>
      <c r="K948" s="5">
        <f t="shared" si="334"/>
        <v>279.58050000000009</v>
      </c>
      <c r="L948" s="83">
        <f t="shared" si="325"/>
        <v>279.58050000000009</v>
      </c>
      <c r="M948" s="79">
        <f t="shared" ref="M948:M950" si="344">+L948*0.85</f>
        <v>237.64342500000006</v>
      </c>
      <c r="N948" s="79">
        <f t="shared" ref="N948:N950" si="345">+M948*0.95</f>
        <v>225.76125375000004</v>
      </c>
      <c r="O948" s="58"/>
      <c r="P948" s="92"/>
      <c r="Q948" s="7">
        <v>294.238836297521</v>
      </c>
      <c r="R948" s="75">
        <f t="shared" si="324"/>
        <v>356.02899192000041</v>
      </c>
      <c r="S948" s="51"/>
      <c r="T948" s="48"/>
      <c r="U948" s="55"/>
      <c r="V948" s="20"/>
      <c r="W948" s="20"/>
      <c r="X948" s="20"/>
      <c r="Y948" s="20"/>
    </row>
    <row r="949" spans="1:25" customFormat="1" ht="15.75" customHeight="1" x14ac:dyDescent="0.25">
      <c r="A949" s="3" t="s">
        <v>1381</v>
      </c>
      <c r="B949" s="3" t="s">
        <v>1382</v>
      </c>
      <c r="C949" s="4">
        <v>44029</v>
      </c>
      <c r="D949" s="3" t="s">
        <v>1530</v>
      </c>
      <c r="E949" s="3" t="s">
        <v>1531</v>
      </c>
      <c r="F949" s="3" t="s">
        <v>2994</v>
      </c>
      <c r="G949" s="24"/>
      <c r="H949" s="25" t="s">
        <v>1532</v>
      </c>
      <c r="I949" s="5">
        <v>1</v>
      </c>
      <c r="J949" s="5">
        <v>231.05826446281</v>
      </c>
      <c r="K949" s="5">
        <f t="shared" si="334"/>
        <v>279.58050000000009</v>
      </c>
      <c r="L949" s="83">
        <f t="shared" si="325"/>
        <v>279.58050000000009</v>
      </c>
      <c r="M949" s="79">
        <f t="shared" si="344"/>
        <v>237.64342500000006</v>
      </c>
      <c r="N949" s="79">
        <f t="shared" si="345"/>
        <v>225.76125375000004</v>
      </c>
      <c r="O949" s="58"/>
      <c r="P949" s="92"/>
      <c r="Q949" s="7">
        <v>384.84140295867797</v>
      </c>
      <c r="R949" s="75">
        <f t="shared" si="324"/>
        <v>465.65809758000034</v>
      </c>
      <c r="S949" s="51"/>
      <c r="T949" s="48"/>
      <c r="U949" s="55"/>
      <c r="V949" s="20"/>
      <c r="W949" s="20"/>
      <c r="X949" s="20"/>
      <c r="Y949" s="20"/>
    </row>
    <row r="950" spans="1:25" customFormat="1" ht="15.75" customHeight="1" x14ac:dyDescent="0.25">
      <c r="A950" s="3" t="s">
        <v>1533</v>
      </c>
      <c r="B950" s="3" t="s">
        <v>1534</v>
      </c>
      <c r="C950" s="4">
        <v>44029</v>
      </c>
      <c r="D950" s="3" t="s">
        <v>1530</v>
      </c>
      <c r="E950" s="3" t="s">
        <v>1531</v>
      </c>
      <c r="F950" s="3" t="s">
        <v>2994</v>
      </c>
      <c r="G950" s="24"/>
      <c r="H950" s="25" t="s">
        <v>1532</v>
      </c>
      <c r="I950" s="5">
        <v>1</v>
      </c>
      <c r="J950" s="5">
        <v>198.36413223140499</v>
      </c>
      <c r="K950" s="5">
        <f t="shared" ref="K950:K955" si="346">+J950*1.21</f>
        <v>240.02060000000003</v>
      </c>
      <c r="L950" s="83">
        <f t="shared" si="325"/>
        <v>240.02060000000003</v>
      </c>
      <c r="M950" s="79">
        <f t="shared" si="344"/>
        <v>204.01751000000002</v>
      </c>
      <c r="N950" s="79">
        <f t="shared" si="345"/>
        <v>193.81663449999999</v>
      </c>
      <c r="O950" s="58"/>
      <c r="P950" s="92"/>
      <c r="Q950" s="7">
        <v>330.38736407933902</v>
      </c>
      <c r="R950" s="75">
        <f t="shared" si="324"/>
        <v>399.76871053600019</v>
      </c>
      <c r="S950" s="51"/>
      <c r="T950" s="48"/>
      <c r="U950" s="55"/>
      <c r="V950" s="20"/>
      <c r="W950" s="20"/>
      <c r="X950" s="20"/>
      <c r="Y950" s="20"/>
    </row>
    <row r="951" spans="1:25" customFormat="1" ht="15.75" customHeight="1" x14ac:dyDescent="0.25">
      <c r="A951" s="3" t="s">
        <v>659</v>
      </c>
      <c r="B951" s="3" t="s">
        <v>660</v>
      </c>
      <c r="C951" s="4">
        <v>44029</v>
      </c>
      <c r="D951" s="3" t="s">
        <v>1530</v>
      </c>
      <c r="E951" s="3" t="s">
        <v>1531</v>
      </c>
      <c r="F951" s="3" t="s">
        <v>2994</v>
      </c>
      <c r="G951" s="24"/>
      <c r="H951" s="25" t="s">
        <v>1532</v>
      </c>
      <c r="I951" s="5">
        <v>1</v>
      </c>
      <c r="J951" s="5">
        <v>433.50826446281002</v>
      </c>
      <c r="K951" s="5">
        <f t="shared" si="346"/>
        <v>524.54500000000007</v>
      </c>
      <c r="L951" s="83">
        <f t="shared" si="325"/>
        <v>524.54500000000007</v>
      </c>
      <c r="M951" s="79"/>
      <c r="N951" s="79">
        <f t="shared" si="327"/>
        <v>498.31775000000005</v>
      </c>
      <c r="O951" s="58"/>
      <c r="P951" s="92"/>
      <c r="Q951" s="7">
        <v>552.04676429752101</v>
      </c>
      <c r="R951" s="75">
        <f t="shared" si="324"/>
        <v>667.97658480000041</v>
      </c>
      <c r="S951" s="51"/>
      <c r="T951" s="48"/>
      <c r="U951" s="55"/>
      <c r="V951" s="20"/>
      <c r="W951" s="20"/>
      <c r="X951" s="20"/>
      <c r="Y951" s="20"/>
    </row>
    <row r="952" spans="1:25" customFormat="1" ht="15.75" customHeight="1" x14ac:dyDescent="0.25">
      <c r="A952" s="3" t="s">
        <v>1540</v>
      </c>
      <c r="B952" s="3" t="s">
        <v>1541</v>
      </c>
      <c r="C952" s="4">
        <v>44029</v>
      </c>
      <c r="D952" s="3" t="s">
        <v>1535</v>
      </c>
      <c r="E952" s="3" t="s">
        <v>1536</v>
      </c>
      <c r="F952" s="3" t="s">
        <v>3004</v>
      </c>
      <c r="G952" s="24">
        <v>1206</v>
      </c>
      <c r="H952" s="25" t="s">
        <v>1537</v>
      </c>
      <c r="I952" s="5">
        <v>1</v>
      </c>
      <c r="J952" s="5">
        <v>713.633801652893</v>
      </c>
      <c r="K952" s="5">
        <f t="shared" si="346"/>
        <v>863.49690000000055</v>
      </c>
      <c r="L952" s="83">
        <f t="shared" si="325"/>
        <v>863.49690000000055</v>
      </c>
      <c r="M952" s="79">
        <f t="shared" ref="M952:M955" si="347">+L952*0.85</f>
        <v>733.97236500000042</v>
      </c>
      <c r="N952" s="79">
        <f t="shared" ref="N952:N955" si="348">+M952*0.95</f>
        <v>697.27374675000033</v>
      </c>
      <c r="O952" s="58"/>
      <c r="P952" s="92">
        <f>+N952+N953+N954</f>
        <v>1254.39238325</v>
      </c>
      <c r="Q952" s="7">
        <v>1249.1660154272699</v>
      </c>
      <c r="R952" s="75">
        <f t="shared" si="324"/>
        <v>1511.4908786669967</v>
      </c>
      <c r="S952" s="51">
        <f>+R952+R953+R954</f>
        <v>2702.0329182189962</v>
      </c>
      <c r="T952" s="48">
        <v>2702.04</v>
      </c>
      <c r="U952" s="55">
        <f>+T952-P952</f>
        <v>1447.64761675</v>
      </c>
      <c r="V952" s="20"/>
      <c r="W952" s="20"/>
      <c r="X952" s="20"/>
      <c r="Y952" s="20"/>
    </row>
    <row r="953" spans="1:25" customFormat="1" ht="15.75" customHeight="1" x14ac:dyDescent="0.25">
      <c r="A953" s="3" t="s">
        <v>549</v>
      </c>
      <c r="B953" s="3" t="s">
        <v>550</v>
      </c>
      <c r="C953" s="4">
        <v>44029</v>
      </c>
      <c r="D953" s="3" t="s">
        <v>1535</v>
      </c>
      <c r="E953" s="3" t="s">
        <v>1536</v>
      </c>
      <c r="F953" s="3" t="s">
        <v>3004</v>
      </c>
      <c r="G953" s="24"/>
      <c r="H953" s="25" t="s">
        <v>1537</v>
      </c>
      <c r="I953" s="5">
        <v>1</v>
      </c>
      <c r="J953" s="5">
        <v>361.13851239669401</v>
      </c>
      <c r="K953" s="5">
        <f t="shared" si="346"/>
        <v>436.97759999999977</v>
      </c>
      <c r="L953" s="83">
        <f t="shared" si="325"/>
        <v>436.97759999999977</v>
      </c>
      <c r="M953" s="79">
        <f t="shared" si="347"/>
        <v>371.4309599999998</v>
      </c>
      <c r="N953" s="79">
        <f t="shared" si="348"/>
        <v>352.85941199999979</v>
      </c>
      <c r="O953" s="58"/>
      <c r="P953" s="92"/>
      <c r="Q953" s="7">
        <v>618.17884859504102</v>
      </c>
      <c r="R953" s="75">
        <f t="shared" si="324"/>
        <v>747.99640679999959</v>
      </c>
      <c r="S953" s="51"/>
      <c r="T953" s="48"/>
      <c r="U953" s="55"/>
      <c r="V953" s="20"/>
      <c r="W953" s="20"/>
      <c r="X953" s="20"/>
      <c r="Y953" s="20"/>
    </row>
    <row r="954" spans="1:25" customFormat="1" ht="15.75" customHeight="1" x14ac:dyDescent="0.25">
      <c r="A954" s="3" t="s">
        <v>1538</v>
      </c>
      <c r="B954" s="3" t="s">
        <v>1539</v>
      </c>
      <c r="C954" s="4">
        <v>44029</v>
      </c>
      <c r="D954" s="3" t="s">
        <v>1535</v>
      </c>
      <c r="E954" s="3" t="s">
        <v>1536</v>
      </c>
      <c r="F954" s="3" t="s">
        <v>3004</v>
      </c>
      <c r="G954" s="24"/>
      <c r="H954" s="25" t="s">
        <v>1537</v>
      </c>
      <c r="I954" s="5">
        <v>1</v>
      </c>
      <c r="J954" s="5">
        <v>209.05173553719001</v>
      </c>
      <c r="K954" s="5">
        <f t="shared" si="346"/>
        <v>252.9525999999999</v>
      </c>
      <c r="L954" s="83">
        <f t="shared" si="325"/>
        <v>252.9525999999999</v>
      </c>
      <c r="M954" s="79">
        <f t="shared" si="347"/>
        <v>215.00970999999993</v>
      </c>
      <c r="N954" s="79">
        <f t="shared" si="348"/>
        <v>204.25922449999993</v>
      </c>
      <c r="O954" s="58"/>
      <c r="P954" s="92"/>
      <c r="Q954" s="7">
        <v>365.74019235702502</v>
      </c>
      <c r="R954" s="75">
        <f t="shared" si="324"/>
        <v>442.54563275200024</v>
      </c>
      <c r="S954" s="51"/>
      <c r="T954" s="48"/>
      <c r="U954" s="55"/>
      <c r="V954" s="20"/>
      <c r="W954" s="20"/>
      <c r="X954" s="20"/>
      <c r="Y954" s="20"/>
    </row>
    <row r="955" spans="1:25" customFormat="1" ht="15.75" customHeight="1" x14ac:dyDescent="0.25">
      <c r="A955" s="3" t="s">
        <v>1542</v>
      </c>
      <c r="B955" s="3" t="s">
        <v>1543</v>
      </c>
      <c r="C955" s="4">
        <v>44029</v>
      </c>
      <c r="D955" s="3" t="s">
        <v>1544</v>
      </c>
      <c r="E955" s="3" t="s">
        <v>1545</v>
      </c>
      <c r="F955" s="3" t="s">
        <v>3005</v>
      </c>
      <c r="G955" s="24">
        <v>1207</v>
      </c>
      <c r="H955" s="25" t="s">
        <v>1546</v>
      </c>
      <c r="I955" s="5">
        <v>1</v>
      </c>
      <c r="J955" s="5">
        <v>1276.69818181818</v>
      </c>
      <c r="K955" s="5">
        <f t="shared" si="346"/>
        <v>1544.8047999999978</v>
      </c>
      <c r="L955" s="83">
        <f t="shared" si="325"/>
        <v>1544.8047999999978</v>
      </c>
      <c r="M955" s="79">
        <f t="shared" si="347"/>
        <v>1313.084079999998</v>
      </c>
      <c r="N955" s="79">
        <f t="shared" si="348"/>
        <v>1247.4298759999981</v>
      </c>
      <c r="O955" s="58"/>
      <c r="P955" s="92">
        <f>+N955</f>
        <v>1247.4298759999981</v>
      </c>
      <c r="Q955" s="7">
        <v>1906.1857106472701</v>
      </c>
      <c r="R955" s="75">
        <f t="shared" si="324"/>
        <v>2306.4847098831965</v>
      </c>
      <c r="S955" s="51">
        <f>+R955</f>
        <v>2306.4847098831965</v>
      </c>
      <c r="T955" s="48">
        <v>2306.4699999999998</v>
      </c>
      <c r="U955" s="55">
        <f>+T955-P955</f>
        <v>1059.0401240000017</v>
      </c>
      <c r="V955" s="20"/>
      <c r="W955" s="20"/>
      <c r="X955" s="20"/>
      <c r="Y955" s="20"/>
    </row>
    <row r="956" spans="1:25" customFormat="1" ht="15.75" customHeight="1" x14ac:dyDescent="0.25">
      <c r="A956" s="3" t="s">
        <v>1550</v>
      </c>
      <c r="B956" s="3" t="s">
        <v>1551</v>
      </c>
      <c r="C956" s="4">
        <v>44030</v>
      </c>
      <c r="D956" s="3" t="s">
        <v>1547</v>
      </c>
      <c r="E956" s="3" t="s">
        <v>1548</v>
      </c>
      <c r="F956" s="3" t="s">
        <v>3009</v>
      </c>
      <c r="G956" s="24">
        <v>1217</v>
      </c>
      <c r="H956" s="25" t="s">
        <v>1549</v>
      </c>
      <c r="I956" s="5">
        <v>1</v>
      </c>
      <c r="J956" s="5">
        <v>65.457190082644601</v>
      </c>
      <c r="K956" s="5">
        <f>+J956*1.21*0.75</f>
        <v>59.402399999999972</v>
      </c>
      <c r="L956" s="83">
        <f t="shared" si="325"/>
        <v>59.402399999999972</v>
      </c>
      <c r="M956" s="79"/>
      <c r="N956" s="79">
        <f t="shared" si="327"/>
        <v>56.43227999999997</v>
      </c>
      <c r="O956" s="58"/>
      <c r="P956" s="92">
        <f>+N956+N957</f>
        <v>292.92763124999988</v>
      </c>
      <c r="Q956" s="7">
        <v>85.953800013223102</v>
      </c>
      <c r="R956" s="75">
        <f t="shared" si="324"/>
        <v>104.00409801599994</v>
      </c>
      <c r="S956" s="51">
        <f>+R956+R957</f>
        <v>616.40971614600005</v>
      </c>
      <c r="T956" s="48">
        <v>616.4</v>
      </c>
      <c r="U956" s="55">
        <f>+T956-P956</f>
        <v>323.4723687500001</v>
      </c>
      <c r="V956" s="20"/>
      <c r="W956" s="20"/>
      <c r="X956" s="20"/>
      <c r="Y956" s="20"/>
    </row>
    <row r="957" spans="1:25" customFormat="1" ht="15.75" customHeight="1" x14ac:dyDescent="0.25">
      <c r="A957" s="3" t="s">
        <v>1483</v>
      </c>
      <c r="B957" s="3" t="s">
        <v>1484</v>
      </c>
      <c r="C957" s="4">
        <v>44030</v>
      </c>
      <c r="D957" s="3" t="s">
        <v>1547</v>
      </c>
      <c r="E957" s="3" t="s">
        <v>1548</v>
      </c>
      <c r="F957" s="3" t="s">
        <v>3009</v>
      </c>
      <c r="G957" s="24"/>
      <c r="H957" s="25" t="s">
        <v>1549</v>
      </c>
      <c r="I957" s="5">
        <v>1</v>
      </c>
      <c r="J957" s="5">
        <v>242.04421487603301</v>
      </c>
      <c r="K957" s="5">
        <f t="shared" ref="K957:K971" si="349">+J957*1.21</f>
        <v>292.87349999999992</v>
      </c>
      <c r="L957" s="83">
        <f t="shared" si="325"/>
        <v>292.87349999999992</v>
      </c>
      <c r="M957" s="79">
        <f t="shared" ref="M957" si="350">+L957*0.85</f>
        <v>248.94247499999992</v>
      </c>
      <c r="N957" s="79">
        <f>+M957*0.95</f>
        <v>236.49535124999991</v>
      </c>
      <c r="O957" s="58"/>
      <c r="P957" s="92"/>
      <c r="Q957" s="7">
        <v>423.47571746281</v>
      </c>
      <c r="R957" s="75">
        <f t="shared" si="324"/>
        <v>512.40561813000011</v>
      </c>
      <c r="S957" s="51"/>
      <c r="T957" s="48"/>
      <c r="U957" s="55"/>
      <c r="V957" s="20"/>
      <c r="W957" s="20"/>
      <c r="X957" s="20"/>
      <c r="Y957" s="20"/>
    </row>
    <row r="958" spans="1:25" customFormat="1" ht="15.75" customHeight="1" x14ac:dyDescent="0.25">
      <c r="A958" s="3" t="s">
        <v>482</v>
      </c>
      <c r="B958" s="3" t="s">
        <v>483</v>
      </c>
      <c r="C958" s="4">
        <v>44030</v>
      </c>
      <c r="D958" s="3" t="s">
        <v>1552</v>
      </c>
      <c r="E958" s="3" t="s">
        <v>1553</v>
      </c>
      <c r="F958" s="3" t="str">
        <f>+LEFT(H958,14)</f>
        <v>BDD - 813/1218</v>
      </c>
      <c r="G958" s="29">
        <v>1218</v>
      </c>
      <c r="H958" s="25" t="s">
        <v>1554</v>
      </c>
      <c r="I958" s="5">
        <v>1</v>
      </c>
      <c r="J958" s="5">
        <v>38.195702479338799</v>
      </c>
      <c r="K958" s="5">
        <f t="shared" si="349"/>
        <v>46.216799999999942</v>
      </c>
      <c r="L958" s="83">
        <f t="shared" si="325"/>
        <v>46.216799999999942</v>
      </c>
      <c r="M958" s="79"/>
      <c r="N958" s="79">
        <f t="shared" si="327"/>
        <v>43.905959999999943</v>
      </c>
      <c r="O958" s="58"/>
      <c r="P958" s="92">
        <f>+N958+N959+N960+N961</f>
        <v>609.83723824999993</v>
      </c>
      <c r="Q958" s="7">
        <v>63.6172342214875</v>
      </c>
      <c r="R958" s="75">
        <f t="shared" si="324"/>
        <v>76.976853407999869</v>
      </c>
      <c r="S958" s="51">
        <f>+R958+R959+R960+R961</f>
        <v>1198.9935059960001</v>
      </c>
      <c r="T958" s="48">
        <v>1199</v>
      </c>
      <c r="U958" s="55">
        <f>+T958-P958</f>
        <v>589.16276175000007</v>
      </c>
      <c r="V958" s="20"/>
      <c r="W958" s="20"/>
      <c r="X958" s="20"/>
      <c r="Y958" s="20"/>
    </row>
    <row r="959" spans="1:25" customFormat="1" ht="15.75" customHeight="1" x14ac:dyDescent="0.25">
      <c r="A959" s="3" t="s">
        <v>275</v>
      </c>
      <c r="B959" s="3" t="s">
        <v>276</v>
      </c>
      <c r="C959" s="4">
        <v>44030</v>
      </c>
      <c r="D959" s="3" t="s">
        <v>1552</v>
      </c>
      <c r="E959" s="3" t="s">
        <v>1553</v>
      </c>
      <c r="F959" s="3" t="str">
        <f>+LEFT(H959,14)</f>
        <v>BDD - 813/1218</v>
      </c>
      <c r="G959" s="24"/>
      <c r="H959" s="25" t="s">
        <v>1554</v>
      </c>
      <c r="I959" s="5">
        <v>1</v>
      </c>
      <c r="J959" s="5">
        <v>127.319173553719</v>
      </c>
      <c r="K959" s="5">
        <f t="shared" si="349"/>
        <v>154.05619999999999</v>
      </c>
      <c r="L959" s="83">
        <f t="shared" si="325"/>
        <v>154.05619999999999</v>
      </c>
      <c r="M959" s="79"/>
      <c r="N959" s="79">
        <f t="shared" si="327"/>
        <v>146.35338999999999</v>
      </c>
      <c r="O959" s="58"/>
      <c r="P959" s="92"/>
      <c r="Q959" s="7">
        <v>212.057722704132</v>
      </c>
      <c r="R959" s="75">
        <f t="shared" si="324"/>
        <v>256.5898444719997</v>
      </c>
      <c r="S959" s="51"/>
      <c r="T959" s="48"/>
      <c r="U959" s="55"/>
      <c r="V959" s="20"/>
      <c r="W959" s="20"/>
      <c r="X959" s="20"/>
      <c r="Y959" s="20"/>
    </row>
    <row r="960" spans="1:25" customFormat="1" ht="15.75" customHeight="1" x14ac:dyDescent="0.25">
      <c r="A960" s="3" t="s">
        <v>1381</v>
      </c>
      <c r="B960" s="3" t="s">
        <v>1382</v>
      </c>
      <c r="C960" s="4">
        <v>44030</v>
      </c>
      <c r="D960" s="3" t="s">
        <v>1552</v>
      </c>
      <c r="E960" s="3" t="s">
        <v>1553</v>
      </c>
      <c r="F960" s="3" t="str">
        <f>+LEFT(H960,14)</f>
        <v>BDD - 813/1218</v>
      </c>
      <c r="G960" s="24"/>
      <c r="H960" s="25" t="s">
        <v>1554</v>
      </c>
      <c r="I960" s="5">
        <v>1</v>
      </c>
      <c r="J960" s="5">
        <v>231.05826446281</v>
      </c>
      <c r="K960" s="5">
        <f t="shared" si="349"/>
        <v>279.58050000000009</v>
      </c>
      <c r="L960" s="83">
        <f t="shared" ref="L960:L1018" si="351">+K960*I960</f>
        <v>279.58050000000009</v>
      </c>
      <c r="M960" s="79">
        <f t="shared" ref="M960:M961" si="352">+L960*0.85</f>
        <v>237.64342500000006</v>
      </c>
      <c r="N960" s="79">
        <f t="shared" ref="N960:N961" si="353">+M960*0.95</f>
        <v>225.76125375000004</v>
      </c>
      <c r="O960" s="58"/>
      <c r="P960" s="92"/>
      <c r="Q960" s="7">
        <v>384.84140295867797</v>
      </c>
      <c r="R960" s="75">
        <f t="shared" si="324"/>
        <v>465.65809758000034</v>
      </c>
      <c r="S960" s="51"/>
      <c r="T960" s="48"/>
      <c r="U960" s="55"/>
      <c r="V960" s="20"/>
      <c r="W960" s="20"/>
      <c r="X960" s="20"/>
      <c r="Y960" s="20"/>
    </row>
    <row r="961" spans="1:25" customFormat="1" ht="15.75" customHeight="1" x14ac:dyDescent="0.25">
      <c r="A961" s="3" t="s">
        <v>1533</v>
      </c>
      <c r="B961" s="3" t="s">
        <v>1534</v>
      </c>
      <c r="C961" s="4">
        <v>44030</v>
      </c>
      <c r="D961" s="3" t="s">
        <v>1552</v>
      </c>
      <c r="E961" s="3" t="s">
        <v>1553</v>
      </c>
      <c r="F961" s="3" t="str">
        <f>+LEFT(H961,14)</f>
        <v>BDD - 813/1218</v>
      </c>
      <c r="G961" s="24"/>
      <c r="H961" s="25" t="s">
        <v>1554</v>
      </c>
      <c r="I961" s="5">
        <v>1</v>
      </c>
      <c r="J961" s="5">
        <v>198.36413223140499</v>
      </c>
      <c r="K961" s="5">
        <f t="shared" si="349"/>
        <v>240.02060000000003</v>
      </c>
      <c r="L961" s="83">
        <f t="shared" si="351"/>
        <v>240.02060000000003</v>
      </c>
      <c r="M961" s="79">
        <f t="shared" si="352"/>
        <v>204.01751000000002</v>
      </c>
      <c r="N961" s="79">
        <f t="shared" si="353"/>
        <v>193.81663449999999</v>
      </c>
      <c r="O961" s="58"/>
      <c r="P961" s="92"/>
      <c r="Q961" s="7">
        <v>330.38736407933902</v>
      </c>
      <c r="R961" s="75">
        <f t="shared" si="324"/>
        <v>399.76871053600019</v>
      </c>
      <c r="S961" s="51"/>
      <c r="T961" s="48"/>
      <c r="U961" s="55"/>
      <c r="V961" s="20"/>
      <c r="W961" s="20"/>
      <c r="X961" s="20"/>
      <c r="Y961" s="20"/>
    </row>
    <row r="962" spans="1:25" customFormat="1" ht="15.75" customHeight="1" x14ac:dyDescent="0.25">
      <c r="A962" s="3" t="s">
        <v>482</v>
      </c>
      <c r="B962" s="3" t="s">
        <v>483</v>
      </c>
      <c r="C962" s="4">
        <v>44030</v>
      </c>
      <c r="D962" s="3" t="s">
        <v>1555</v>
      </c>
      <c r="E962" s="3" t="s">
        <v>1556</v>
      </c>
      <c r="F962" s="3" t="s">
        <v>3010</v>
      </c>
      <c r="G962" s="24">
        <v>1219</v>
      </c>
      <c r="H962" s="25" t="s">
        <v>1557</v>
      </c>
      <c r="I962" s="5">
        <v>1</v>
      </c>
      <c r="J962" s="5">
        <v>38.195702479338799</v>
      </c>
      <c r="K962" s="5">
        <f t="shared" si="349"/>
        <v>46.216799999999942</v>
      </c>
      <c r="L962" s="83">
        <f t="shared" si="351"/>
        <v>46.216799999999942</v>
      </c>
      <c r="M962" s="79"/>
      <c r="N962" s="79">
        <f t="shared" ref="N962:N1017" si="354">+L962*0.95</f>
        <v>43.905959999999943</v>
      </c>
      <c r="O962" s="58"/>
      <c r="P962" s="92">
        <f>+N962+N963+N964+N965</f>
        <v>609.83723824999993</v>
      </c>
      <c r="Q962" s="7">
        <v>63.6172342214875</v>
      </c>
      <c r="R962" s="75">
        <f t="shared" ref="R962:R1025" si="355">+Q962*1.21</f>
        <v>76.976853407999869</v>
      </c>
      <c r="S962" s="51">
        <f>+R962+R963+R964+R965</f>
        <v>1198.9935059960001</v>
      </c>
      <c r="T962" s="48">
        <v>1199</v>
      </c>
      <c r="U962" s="55">
        <f>+T962-P962</f>
        <v>589.16276175000007</v>
      </c>
      <c r="V962" s="20"/>
      <c r="W962" s="20"/>
      <c r="X962" s="20"/>
      <c r="Y962" s="20"/>
    </row>
    <row r="963" spans="1:25" customFormat="1" ht="15.75" customHeight="1" x14ac:dyDescent="0.25">
      <c r="A963" s="3" t="s">
        <v>275</v>
      </c>
      <c r="B963" s="3" t="s">
        <v>276</v>
      </c>
      <c r="C963" s="4">
        <v>44030</v>
      </c>
      <c r="D963" s="3" t="s">
        <v>1555</v>
      </c>
      <c r="E963" s="3" t="s">
        <v>1556</v>
      </c>
      <c r="F963" s="3" t="s">
        <v>3010</v>
      </c>
      <c r="G963" s="24"/>
      <c r="H963" s="25" t="s">
        <v>1557</v>
      </c>
      <c r="I963" s="5">
        <v>1</v>
      </c>
      <c r="J963" s="5">
        <v>127.319173553719</v>
      </c>
      <c r="K963" s="5">
        <f t="shared" si="349"/>
        <v>154.05619999999999</v>
      </c>
      <c r="L963" s="83">
        <f t="shared" si="351"/>
        <v>154.05619999999999</v>
      </c>
      <c r="M963" s="79"/>
      <c r="N963" s="79">
        <f t="shared" si="354"/>
        <v>146.35338999999999</v>
      </c>
      <c r="O963" s="58"/>
      <c r="P963" s="92"/>
      <c r="Q963" s="7">
        <v>212.057722704132</v>
      </c>
      <c r="R963" s="75">
        <f t="shared" si="355"/>
        <v>256.5898444719997</v>
      </c>
      <c r="S963" s="51"/>
      <c r="T963" s="48"/>
      <c r="U963" s="55"/>
      <c r="V963" s="20"/>
      <c r="W963" s="20"/>
      <c r="X963" s="20"/>
      <c r="Y963" s="20"/>
    </row>
    <row r="964" spans="1:25" customFormat="1" ht="15.75" customHeight="1" x14ac:dyDescent="0.25">
      <c r="A964" s="3" t="s">
        <v>1381</v>
      </c>
      <c r="B964" s="3" t="s">
        <v>1382</v>
      </c>
      <c r="C964" s="4">
        <v>44030</v>
      </c>
      <c r="D964" s="3" t="s">
        <v>1555</v>
      </c>
      <c r="E964" s="3" t="s">
        <v>1556</v>
      </c>
      <c r="F964" s="3" t="s">
        <v>3010</v>
      </c>
      <c r="G964" s="24"/>
      <c r="H964" s="25" t="s">
        <v>1557</v>
      </c>
      <c r="I964" s="5">
        <v>1</v>
      </c>
      <c r="J964" s="5">
        <v>231.05826446281</v>
      </c>
      <c r="K964" s="5">
        <f t="shared" si="349"/>
        <v>279.58050000000009</v>
      </c>
      <c r="L964" s="83">
        <f t="shared" si="351"/>
        <v>279.58050000000009</v>
      </c>
      <c r="M964" s="79">
        <f t="shared" ref="M964:M969" si="356">+L964*0.85</f>
        <v>237.64342500000006</v>
      </c>
      <c r="N964" s="79">
        <f t="shared" ref="N964:N969" si="357">+M964*0.95</f>
        <v>225.76125375000004</v>
      </c>
      <c r="O964" s="58"/>
      <c r="P964" s="92"/>
      <c r="Q964" s="7">
        <v>384.84140295867797</v>
      </c>
      <c r="R964" s="75">
        <f t="shared" si="355"/>
        <v>465.65809758000034</v>
      </c>
      <c r="S964" s="51"/>
      <c r="T964" s="48"/>
      <c r="U964" s="55"/>
      <c r="V964" s="20"/>
      <c r="W964" s="20"/>
      <c r="X964" s="20"/>
      <c r="Y964" s="20"/>
    </row>
    <row r="965" spans="1:25" customFormat="1" ht="15.75" customHeight="1" x14ac:dyDescent="0.25">
      <c r="A965" s="3" t="s">
        <v>1533</v>
      </c>
      <c r="B965" s="3" t="s">
        <v>1534</v>
      </c>
      <c r="C965" s="4">
        <v>44030</v>
      </c>
      <c r="D965" s="3" t="s">
        <v>1555</v>
      </c>
      <c r="E965" s="3" t="s">
        <v>1556</v>
      </c>
      <c r="F965" s="3" t="s">
        <v>3010</v>
      </c>
      <c r="G965" s="24"/>
      <c r="H965" s="25" t="s">
        <v>1557</v>
      </c>
      <c r="I965" s="5">
        <v>1</v>
      </c>
      <c r="J965" s="5">
        <v>198.36413223140499</v>
      </c>
      <c r="K965" s="5">
        <f t="shared" si="349"/>
        <v>240.02060000000003</v>
      </c>
      <c r="L965" s="83">
        <f t="shared" si="351"/>
        <v>240.02060000000003</v>
      </c>
      <c r="M965" s="79">
        <f t="shared" si="356"/>
        <v>204.01751000000002</v>
      </c>
      <c r="N965" s="79">
        <f t="shared" si="357"/>
        <v>193.81663449999999</v>
      </c>
      <c r="O965" s="58"/>
      <c r="P965" s="92"/>
      <c r="Q965" s="7">
        <v>330.38736407933902</v>
      </c>
      <c r="R965" s="75">
        <f t="shared" si="355"/>
        <v>399.76871053600019</v>
      </c>
      <c r="S965" s="51"/>
      <c r="T965" s="48"/>
      <c r="U965" s="55"/>
      <c r="V965" s="20"/>
      <c r="W965" s="20"/>
      <c r="X965" s="20"/>
      <c r="Y965" s="20"/>
    </row>
    <row r="966" spans="1:25" customFormat="1" ht="15.75" customHeight="1" x14ac:dyDescent="0.25">
      <c r="A966" s="3" t="s">
        <v>611</v>
      </c>
      <c r="B966" s="3" t="s">
        <v>612</v>
      </c>
      <c r="C966" s="4">
        <v>44032</v>
      </c>
      <c r="D966" s="3" t="s">
        <v>1558</v>
      </c>
      <c r="E966" s="3" t="s">
        <v>1481</v>
      </c>
      <c r="F966" s="3" t="s">
        <v>3001</v>
      </c>
      <c r="G966" s="24">
        <v>1231</v>
      </c>
      <c r="H966" s="25" t="s">
        <v>1482</v>
      </c>
      <c r="I966" s="5">
        <v>1</v>
      </c>
      <c r="J966" s="5">
        <v>922.07661157024802</v>
      </c>
      <c r="K966" s="5">
        <f t="shared" si="349"/>
        <v>1115.7127</v>
      </c>
      <c r="L966" s="83">
        <f t="shared" si="351"/>
        <v>1115.7127</v>
      </c>
      <c r="M966" s="79">
        <f t="shared" si="356"/>
        <v>948.35579500000006</v>
      </c>
      <c r="N966" s="79">
        <f t="shared" si="357"/>
        <v>900.93800525000006</v>
      </c>
      <c r="O966" s="58"/>
      <c r="P966" s="92">
        <f>+N966</f>
        <v>900.93800525000006</v>
      </c>
      <c r="Q966" s="7">
        <v>1371.1814018484299</v>
      </c>
      <c r="R966" s="75">
        <f t="shared" si="355"/>
        <v>1659.1294962366001</v>
      </c>
      <c r="S966" s="51">
        <f>+R966</f>
        <v>1659.1294962366001</v>
      </c>
      <c r="T966" s="48">
        <v>1659.12</v>
      </c>
      <c r="U966" s="55">
        <f>+T966-P966</f>
        <v>758.18199474999983</v>
      </c>
      <c r="V966" s="20"/>
      <c r="W966" s="20"/>
      <c r="X966" s="20"/>
      <c r="Y966" s="20"/>
    </row>
    <row r="967" spans="1:25" customFormat="1" ht="15.75" customHeight="1" x14ac:dyDescent="0.25">
      <c r="A967" s="3" t="s">
        <v>738</v>
      </c>
      <c r="B967" s="3" t="s">
        <v>739</v>
      </c>
      <c r="C967" s="4">
        <v>44032</v>
      </c>
      <c r="D967" s="3" t="s">
        <v>1559</v>
      </c>
      <c r="E967" s="3" t="s">
        <v>55</v>
      </c>
      <c r="F967" s="3" t="s">
        <v>2722</v>
      </c>
      <c r="G967" s="24">
        <v>1214</v>
      </c>
      <c r="H967" s="25" t="s">
        <v>56</v>
      </c>
      <c r="I967" s="5">
        <v>1</v>
      </c>
      <c r="J967" s="5">
        <v>366.29991735537197</v>
      </c>
      <c r="K967" s="5">
        <f t="shared" si="349"/>
        <v>443.2229000000001</v>
      </c>
      <c r="L967" s="83">
        <f t="shared" si="351"/>
        <v>443.2229000000001</v>
      </c>
      <c r="M967" s="79">
        <f t="shared" si="356"/>
        <v>376.73946500000005</v>
      </c>
      <c r="N967" s="79">
        <f t="shared" si="357"/>
        <v>357.90249175000002</v>
      </c>
      <c r="O967" s="58"/>
      <c r="P967" s="92">
        <f>+N967+N968+N969</f>
        <v>984.32320074999984</v>
      </c>
      <c r="Q967" s="7">
        <v>641.32522130413201</v>
      </c>
      <c r="R967" s="75">
        <f t="shared" si="355"/>
        <v>776.00351777799972</v>
      </c>
      <c r="S967" s="51">
        <f>+R967+R968+R969</f>
        <v>2133.268152568</v>
      </c>
      <c r="T967" s="48">
        <v>2133.2600000000002</v>
      </c>
      <c r="U967" s="55">
        <f>+T967-P967</f>
        <v>1148.9367992500004</v>
      </c>
      <c r="V967" s="20"/>
      <c r="W967" s="20"/>
      <c r="X967" s="20"/>
      <c r="Y967" s="20"/>
    </row>
    <row r="968" spans="1:25" customFormat="1" ht="15.75" customHeight="1" x14ac:dyDescent="0.25">
      <c r="A968" s="3" t="s">
        <v>207</v>
      </c>
      <c r="B968" s="3" t="s">
        <v>208</v>
      </c>
      <c r="C968" s="4">
        <v>44032</v>
      </c>
      <c r="D968" s="3" t="s">
        <v>1559</v>
      </c>
      <c r="E968" s="3" t="s">
        <v>55</v>
      </c>
      <c r="F968" s="3" t="s">
        <v>2722</v>
      </c>
      <c r="G968" s="24"/>
      <c r="H968" s="25" t="s">
        <v>56</v>
      </c>
      <c r="I968" s="5">
        <v>1</v>
      </c>
      <c r="J968" s="5">
        <v>465.07652892561998</v>
      </c>
      <c r="K968" s="5">
        <f t="shared" si="349"/>
        <v>562.74260000000015</v>
      </c>
      <c r="L968" s="83">
        <f t="shared" si="351"/>
        <v>562.74260000000015</v>
      </c>
      <c r="M968" s="79">
        <f t="shared" si="356"/>
        <v>478.33121000000011</v>
      </c>
      <c r="N968" s="79">
        <f t="shared" si="357"/>
        <v>454.41464950000011</v>
      </c>
      <c r="O968" s="58"/>
      <c r="P968" s="92"/>
      <c r="Q968" s="7">
        <v>813.72114883471102</v>
      </c>
      <c r="R968" s="75">
        <f t="shared" si="355"/>
        <v>984.60259009000026</v>
      </c>
      <c r="S968" s="51"/>
      <c r="T968" s="48"/>
      <c r="U968" s="55"/>
      <c r="V968" s="20"/>
      <c r="W968" s="20"/>
      <c r="X968" s="20"/>
      <c r="Y968" s="20"/>
    </row>
    <row r="969" spans="1:25" customFormat="1" ht="15.75" customHeight="1" x14ac:dyDescent="0.25">
      <c r="A969" s="3" t="s">
        <v>149</v>
      </c>
      <c r="B969" s="3" t="s">
        <v>150</v>
      </c>
      <c r="C969" s="4">
        <v>44032</v>
      </c>
      <c r="D969" s="3" t="s">
        <v>1559</v>
      </c>
      <c r="E969" s="3" t="s">
        <v>55</v>
      </c>
      <c r="F969" s="3" t="s">
        <v>2722</v>
      </c>
      <c r="G969" s="24"/>
      <c r="H969" s="25" t="s">
        <v>56</v>
      </c>
      <c r="I969" s="5">
        <v>1</v>
      </c>
      <c r="J969" s="5">
        <v>176.041818181818</v>
      </c>
      <c r="K969" s="5">
        <f t="shared" si="349"/>
        <v>213.01059999999978</v>
      </c>
      <c r="L969" s="83">
        <f t="shared" si="351"/>
        <v>213.01059999999978</v>
      </c>
      <c r="M969" s="79">
        <f t="shared" si="356"/>
        <v>181.0590099999998</v>
      </c>
      <c r="N969" s="79">
        <f t="shared" si="357"/>
        <v>172.00605949999979</v>
      </c>
      <c r="O969" s="58"/>
      <c r="P969" s="92"/>
      <c r="Q969" s="7">
        <v>307.98516090909101</v>
      </c>
      <c r="R969" s="75">
        <f t="shared" si="355"/>
        <v>372.66204470000008</v>
      </c>
      <c r="S969" s="51"/>
      <c r="T969" s="48"/>
      <c r="U969" s="55"/>
      <c r="V969" s="20"/>
      <c r="W969" s="20"/>
      <c r="X969" s="20"/>
      <c r="Y969" s="20"/>
    </row>
    <row r="970" spans="1:25" customFormat="1" ht="15.75" customHeight="1" x14ac:dyDescent="0.25">
      <c r="A970" s="3" t="s">
        <v>1567</v>
      </c>
      <c r="B970" s="3" t="s">
        <v>1568</v>
      </c>
      <c r="C970" s="4">
        <v>44032</v>
      </c>
      <c r="D970" s="3" t="s">
        <v>1562</v>
      </c>
      <c r="E970" s="3" t="s">
        <v>1563</v>
      </c>
      <c r="F970" s="3" t="str">
        <f t="shared" ref="F970:F977" si="358">+LEFT(H970,14)</f>
        <v>BDD - 681/1166</v>
      </c>
      <c r="G970" s="29">
        <v>1166</v>
      </c>
      <c r="H970" s="25" t="s">
        <v>1564</v>
      </c>
      <c r="I970" s="5">
        <v>1</v>
      </c>
      <c r="J970" s="5">
        <v>686.07223140495898</v>
      </c>
      <c r="K970" s="5">
        <f t="shared" si="349"/>
        <v>830.1474000000004</v>
      </c>
      <c r="L970" s="83">
        <f t="shared" si="351"/>
        <v>830.1474000000004</v>
      </c>
      <c r="M970" s="79"/>
      <c r="N970" s="79">
        <f t="shared" si="354"/>
        <v>788.64003000000037</v>
      </c>
      <c r="O970" s="58"/>
      <c r="P970" s="92">
        <f>+N970+N971+N972</f>
        <v>3107.5863154999997</v>
      </c>
      <c r="Q970" s="7">
        <v>1199.99521850579</v>
      </c>
      <c r="R970" s="75">
        <f t="shared" si="355"/>
        <v>1451.9942143920059</v>
      </c>
      <c r="S970" s="51">
        <f>+R970+R971+R972</f>
        <v>5931.0981523640094</v>
      </c>
      <c r="T970" s="48">
        <v>5931.11</v>
      </c>
      <c r="U970" s="55">
        <f>+T970-P970</f>
        <v>2823.5236844999999</v>
      </c>
      <c r="V970" s="20"/>
      <c r="W970" s="20"/>
      <c r="X970" s="20"/>
      <c r="Y970" s="20"/>
    </row>
    <row r="971" spans="1:25" customFormat="1" ht="15.75" customHeight="1" x14ac:dyDescent="0.25">
      <c r="A971" s="3" t="s">
        <v>1560</v>
      </c>
      <c r="B971" s="3" t="s">
        <v>1561</v>
      </c>
      <c r="C971" s="4">
        <v>44032</v>
      </c>
      <c r="D971" s="3" t="s">
        <v>1562</v>
      </c>
      <c r="E971" s="3" t="s">
        <v>1563</v>
      </c>
      <c r="F971" s="3" t="str">
        <f t="shared" si="358"/>
        <v>BDD - 681/1166</v>
      </c>
      <c r="G971" s="24"/>
      <c r="H971" s="25" t="s">
        <v>1564</v>
      </c>
      <c r="I971" s="5">
        <v>1</v>
      </c>
      <c r="J971" s="5">
        <v>930.23206611570197</v>
      </c>
      <c r="K971" s="5">
        <f t="shared" si="349"/>
        <v>1125.5807999999993</v>
      </c>
      <c r="L971" s="83">
        <f t="shared" si="351"/>
        <v>1125.5807999999993</v>
      </c>
      <c r="M971" s="79"/>
      <c r="N971" s="79">
        <f t="shared" si="354"/>
        <v>1069.3017599999991</v>
      </c>
      <c r="O971" s="58"/>
      <c r="P971" s="92"/>
      <c r="Q971" s="7">
        <v>1463.72945835372</v>
      </c>
      <c r="R971" s="75">
        <f t="shared" si="355"/>
        <v>1771.1126446080011</v>
      </c>
      <c r="S971" s="51"/>
      <c r="T971" s="48"/>
      <c r="U971" s="55"/>
      <c r="V971" s="20"/>
      <c r="W971" s="20"/>
      <c r="X971" s="20"/>
      <c r="Y971" s="20"/>
    </row>
    <row r="972" spans="1:25" customFormat="1" ht="15.75" customHeight="1" x14ac:dyDescent="0.25">
      <c r="A972" s="3" t="s">
        <v>1565</v>
      </c>
      <c r="B972" s="3" t="s">
        <v>1566</v>
      </c>
      <c r="C972" s="4">
        <v>44032</v>
      </c>
      <c r="D972" s="3" t="s">
        <v>1562</v>
      </c>
      <c r="E972" s="3" t="s">
        <v>1563</v>
      </c>
      <c r="F972" s="3" t="str">
        <f t="shared" si="358"/>
        <v>BDD - 681/1166</v>
      </c>
      <c r="G972" s="24"/>
      <c r="H972" s="25" t="s">
        <v>1564</v>
      </c>
      <c r="I972" s="5">
        <v>1</v>
      </c>
      <c r="J972" s="5">
        <v>2557.9295867768601</v>
      </c>
      <c r="K972" s="5">
        <f>+J972*1.21*0.5</f>
        <v>1547.5474000000004</v>
      </c>
      <c r="L972" s="83">
        <f t="shared" si="351"/>
        <v>1547.5474000000004</v>
      </c>
      <c r="M972" s="79">
        <f t="shared" ref="M972" si="359">+L972*0.85</f>
        <v>1315.4152900000004</v>
      </c>
      <c r="N972" s="79">
        <f>+M972*0.95</f>
        <v>1249.6445255000003</v>
      </c>
      <c r="O972" s="58"/>
      <c r="P972" s="92"/>
      <c r="Q972" s="7">
        <v>2238.0093333586801</v>
      </c>
      <c r="R972" s="75">
        <f t="shared" si="355"/>
        <v>2707.991293364003</v>
      </c>
      <c r="S972" s="51"/>
      <c r="T972" s="48"/>
      <c r="U972" s="55"/>
      <c r="V972" s="20"/>
      <c r="W972" s="20"/>
      <c r="X972" s="20"/>
      <c r="Y972" s="20"/>
    </row>
    <row r="973" spans="1:25" customFormat="1" ht="15.75" customHeight="1" x14ac:dyDescent="0.25">
      <c r="A973" s="3" t="s">
        <v>1080</v>
      </c>
      <c r="B973" s="3" t="s">
        <v>1081</v>
      </c>
      <c r="C973" s="4">
        <v>44032</v>
      </c>
      <c r="D973" s="3" t="s">
        <v>1571</v>
      </c>
      <c r="E973" s="3" t="s">
        <v>1572</v>
      </c>
      <c r="F973" s="3" t="str">
        <f t="shared" si="358"/>
        <v>BDD - 814/855/</v>
      </c>
      <c r="G973" s="24">
        <v>1211</v>
      </c>
      <c r="H973" s="25" t="s">
        <v>1573</v>
      </c>
      <c r="I973" s="5">
        <v>1</v>
      </c>
      <c r="J973" s="5">
        <v>429.60314049586799</v>
      </c>
      <c r="K973" s="5">
        <f t="shared" ref="K973:K999" si="360">+J973*1.21</f>
        <v>519.81980000000021</v>
      </c>
      <c r="L973" s="83">
        <f t="shared" si="351"/>
        <v>519.81980000000021</v>
      </c>
      <c r="M973" s="79"/>
      <c r="N973" s="79">
        <f t="shared" si="354"/>
        <v>493.8288100000002</v>
      </c>
      <c r="O973" s="58"/>
      <c r="P973" s="92">
        <f>+N973+N974+N975+N977+N976</f>
        <v>5069.2441275000019</v>
      </c>
      <c r="Q973" s="7">
        <v>751.6594308</v>
      </c>
      <c r="R973" s="75">
        <f t="shared" si="355"/>
        <v>909.50791126799993</v>
      </c>
      <c r="S973" s="51">
        <f>+R973+R974+R975+R977+R976</f>
        <v>9404.4956219470005</v>
      </c>
      <c r="T973" s="48">
        <v>9404.51</v>
      </c>
      <c r="U973" s="55">
        <f>+T973-P973</f>
        <v>4335.2658724999983</v>
      </c>
      <c r="V973" s="20"/>
      <c r="W973" s="20"/>
      <c r="X973" s="20"/>
      <c r="Y973" s="20"/>
    </row>
    <row r="974" spans="1:25" customFormat="1" ht="15.75" customHeight="1" x14ac:dyDescent="0.25">
      <c r="A974" s="3" t="s">
        <v>1569</v>
      </c>
      <c r="B974" s="3" t="s">
        <v>1570</v>
      </c>
      <c r="C974" s="4">
        <v>44032</v>
      </c>
      <c r="D974" s="3" t="s">
        <v>1571</v>
      </c>
      <c r="E974" s="3" t="s">
        <v>1572</v>
      </c>
      <c r="F974" s="3" t="str">
        <f t="shared" si="358"/>
        <v>BDD - 814/855/</v>
      </c>
      <c r="G974" s="24"/>
      <c r="H974" s="25" t="s">
        <v>1573</v>
      </c>
      <c r="I974" s="5">
        <v>1</v>
      </c>
      <c r="J974" s="5">
        <v>111.74057851239699</v>
      </c>
      <c r="K974" s="5">
        <f t="shared" si="360"/>
        <v>135.20610000000036</v>
      </c>
      <c r="L974" s="83">
        <f t="shared" si="351"/>
        <v>135.20610000000036</v>
      </c>
      <c r="M974" s="79"/>
      <c r="N974" s="79">
        <f t="shared" si="354"/>
        <v>128.44579500000034</v>
      </c>
      <c r="O974" s="58"/>
      <c r="P974" s="92"/>
      <c r="Q974" s="7">
        <v>195.448798093389</v>
      </c>
      <c r="R974" s="75">
        <f t="shared" si="355"/>
        <v>236.49304569300068</v>
      </c>
      <c r="S974" s="51"/>
      <c r="T974" s="48"/>
      <c r="U974" s="55"/>
      <c r="V974" s="20"/>
      <c r="W974" s="20"/>
      <c r="X974" s="20"/>
      <c r="Y974" s="20"/>
    </row>
    <row r="975" spans="1:25" customFormat="1" ht="15.75" customHeight="1" x14ac:dyDescent="0.25">
      <c r="A975" s="3" t="s">
        <v>1574</v>
      </c>
      <c r="B975" s="3" t="s">
        <v>1575</v>
      </c>
      <c r="C975" s="4">
        <v>44032</v>
      </c>
      <c r="D975" s="3" t="s">
        <v>1571</v>
      </c>
      <c r="E975" s="3" t="s">
        <v>1572</v>
      </c>
      <c r="F975" s="3" t="str">
        <f t="shared" si="358"/>
        <v>BDD - 814/855/</v>
      </c>
      <c r="G975" s="24"/>
      <c r="H975" s="25" t="s">
        <v>1573</v>
      </c>
      <c r="I975" s="5">
        <v>1</v>
      </c>
      <c r="J975" s="5">
        <v>111.74057851239699</v>
      </c>
      <c r="K975" s="5">
        <f t="shared" si="360"/>
        <v>135.20610000000036</v>
      </c>
      <c r="L975" s="83">
        <f t="shared" si="351"/>
        <v>135.20610000000036</v>
      </c>
      <c r="M975" s="79"/>
      <c r="N975" s="79">
        <f t="shared" si="354"/>
        <v>128.44579500000034</v>
      </c>
      <c r="O975" s="58"/>
      <c r="P975" s="92"/>
      <c r="Q975" s="7">
        <v>195.448798093389</v>
      </c>
      <c r="R975" s="75">
        <f t="shared" si="355"/>
        <v>236.49304569300068</v>
      </c>
      <c r="S975" s="51"/>
      <c r="T975" s="48"/>
      <c r="U975" s="55"/>
      <c r="V975" s="20"/>
      <c r="W975" s="20"/>
      <c r="X975" s="20"/>
      <c r="Y975" s="20"/>
    </row>
    <row r="976" spans="1:25" customFormat="1" ht="15.75" customHeight="1" x14ac:dyDescent="0.25">
      <c r="A976" s="3" t="s">
        <v>1576</v>
      </c>
      <c r="B976" s="3" t="s">
        <v>1577</v>
      </c>
      <c r="C976" s="4">
        <v>44032</v>
      </c>
      <c r="D976" s="3" t="s">
        <v>1571</v>
      </c>
      <c r="E976" s="3" t="s">
        <v>1572</v>
      </c>
      <c r="F976" s="3" t="str">
        <f t="shared" si="358"/>
        <v>BDD - 814/855/</v>
      </c>
      <c r="G976" s="24"/>
      <c r="H976" s="25" t="s">
        <v>1573</v>
      </c>
      <c r="I976" s="5">
        <v>1</v>
      </c>
      <c r="J976" s="5">
        <v>2288.6951239669402</v>
      </c>
      <c r="K976" s="5">
        <f t="shared" si="360"/>
        <v>2769.3210999999974</v>
      </c>
      <c r="L976" s="83">
        <f t="shared" si="351"/>
        <v>2769.3210999999974</v>
      </c>
      <c r="M976" s="79">
        <f t="shared" ref="M976:M978" si="361">+L976*0.85</f>
        <v>2353.9229349999978</v>
      </c>
      <c r="N976" s="79">
        <f t="shared" ref="N976:N978" si="362">+M976*0.95</f>
        <v>2236.2267882499978</v>
      </c>
      <c r="O976" s="58"/>
      <c r="P976" s="92"/>
      <c r="Q976" s="7">
        <v>3433.0655729016498</v>
      </c>
      <c r="R976" s="75">
        <f t="shared" si="355"/>
        <v>4154.0093432109961</v>
      </c>
      <c r="S976" s="51"/>
      <c r="T976" s="48"/>
      <c r="U976" s="55"/>
      <c r="V976" s="20"/>
      <c r="W976" s="20"/>
      <c r="X976" s="20"/>
      <c r="Y976" s="20"/>
    </row>
    <row r="977" spans="1:25" customFormat="1" ht="15.75" customHeight="1" x14ac:dyDescent="0.25">
      <c r="A977" s="3" t="s">
        <v>1578</v>
      </c>
      <c r="B977" s="3" t="s">
        <v>1579</v>
      </c>
      <c r="C977" s="4">
        <v>44032</v>
      </c>
      <c r="D977" s="3" t="s">
        <v>1571</v>
      </c>
      <c r="E977" s="3" t="s">
        <v>1572</v>
      </c>
      <c r="F977" s="3" t="str">
        <f t="shared" si="358"/>
        <v>BDD - 814/855/</v>
      </c>
      <c r="G977" s="24"/>
      <c r="H977" s="25" t="s">
        <v>1573</v>
      </c>
      <c r="I977" s="5">
        <v>1</v>
      </c>
      <c r="J977" s="5">
        <v>2131.1536363636401</v>
      </c>
      <c r="K977" s="5">
        <f t="shared" si="360"/>
        <v>2578.6959000000043</v>
      </c>
      <c r="L977" s="83">
        <f t="shared" si="351"/>
        <v>2578.6959000000043</v>
      </c>
      <c r="M977" s="79">
        <f t="shared" si="361"/>
        <v>2191.8915150000034</v>
      </c>
      <c r="N977" s="79">
        <f t="shared" si="362"/>
        <v>2082.2969392500031</v>
      </c>
      <c r="O977" s="58"/>
      <c r="P977" s="92"/>
      <c r="Q977" s="7">
        <v>3196.6878314727301</v>
      </c>
      <c r="R977" s="75">
        <f t="shared" si="355"/>
        <v>3867.9922760820032</v>
      </c>
      <c r="S977" s="51"/>
      <c r="T977" s="48"/>
      <c r="U977" s="55"/>
      <c r="V977" s="20"/>
      <c r="W977" s="20"/>
      <c r="X977" s="20"/>
      <c r="Y977" s="20"/>
    </row>
    <row r="978" spans="1:25" customFormat="1" ht="15.75" customHeight="1" x14ac:dyDescent="0.25">
      <c r="A978" s="3" t="s">
        <v>75</v>
      </c>
      <c r="B978" s="3" t="s">
        <v>76</v>
      </c>
      <c r="C978" s="4">
        <v>44032</v>
      </c>
      <c r="D978" s="3" t="s">
        <v>1584</v>
      </c>
      <c r="E978" s="3" t="s">
        <v>1585</v>
      </c>
      <c r="F978" s="3" t="s">
        <v>3011</v>
      </c>
      <c r="G978" s="24">
        <v>1209</v>
      </c>
      <c r="H978" s="25" t="s">
        <v>1586</v>
      </c>
      <c r="I978" s="5">
        <v>1</v>
      </c>
      <c r="J978" s="5">
        <v>1066.2198347107401</v>
      </c>
      <c r="K978" s="5">
        <f t="shared" si="360"/>
        <v>1290.1259999999954</v>
      </c>
      <c r="L978" s="83">
        <f t="shared" si="351"/>
        <v>1290.1259999999954</v>
      </c>
      <c r="M978" s="79">
        <f t="shared" si="361"/>
        <v>1096.6070999999961</v>
      </c>
      <c r="N978" s="79">
        <f t="shared" si="362"/>
        <v>1041.7767449999963</v>
      </c>
      <c r="O978" s="58"/>
      <c r="P978" s="92">
        <f>+N978</f>
        <v>1041.7767449999963</v>
      </c>
      <c r="Q978" s="7">
        <v>1865.5115338016501</v>
      </c>
      <c r="R978" s="75">
        <f t="shared" si="355"/>
        <v>2257.2689558999964</v>
      </c>
      <c r="S978" s="51">
        <f>+R978</f>
        <v>2257.2689558999964</v>
      </c>
      <c r="T978" s="48">
        <v>2257.2800000000002</v>
      </c>
      <c r="U978" s="55">
        <f>+T978-P978</f>
        <v>1215.5032550000039</v>
      </c>
      <c r="V978" s="20"/>
      <c r="W978" s="20"/>
      <c r="X978" s="20"/>
      <c r="Y978" s="20"/>
    </row>
    <row r="979" spans="1:25" customFormat="1" ht="15.75" customHeight="1" x14ac:dyDescent="0.25">
      <c r="A979" s="3" t="s">
        <v>1587</v>
      </c>
      <c r="B979" s="3" t="s">
        <v>1588</v>
      </c>
      <c r="C979" s="4">
        <v>44032</v>
      </c>
      <c r="D979" s="3" t="s">
        <v>1589</v>
      </c>
      <c r="E979" s="3" t="s">
        <v>1590</v>
      </c>
      <c r="F979" s="3" t="s">
        <v>3012</v>
      </c>
      <c r="G979" s="24">
        <v>1212</v>
      </c>
      <c r="H979" s="25" t="s">
        <v>1591</v>
      </c>
      <c r="I979" s="5">
        <v>1</v>
      </c>
      <c r="J979" s="5">
        <v>853.29380165289297</v>
      </c>
      <c r="K979" s="5">
        <f t="shared" si="360"/>
        <v>1032.4855000000005</v>
      </c>
      <c r="L979" s="83">
        <f t="shared" si="351"/>
        <v>1032.4855000000005</v>
      </c>
      <c r="M979" s="79"/>
      <c r="N979" s="79">
        <f t="shared" si="354"/>
        <v>980.86122500000033</v>
      </c>
      <c r="O979" s="58"/>
      <c r="P979" s="92">
        <f>+N979</f>
        <v>980.86122500000033</v>
      </c>
      <c r="Q979" s="7">
        <v>1492.81190717769</v>
      </c>
      <c r="R979" s="75">
        <f t="shared" si="355"/>
        <v>1806.3024076850049</v>
      </c>
      <c r="S979" s="51">
        <f>+R979</f>
        <v>1806.3024076850049</v>
      </c>
      <c r="T979" s="48">
        <v>1806.31</v>
      </c>
      <c r="U979" s="55">
        <f>+T979-P979</f>
        <v>825.44877499999961</v>
      </c>
      <c r="V979" s="20"/>
      <c r="W979" s="20"/>
      <c r="X979" s="20"/>
      <c r="Y979" s="20"/>
    </row>
    <row r="980" spans="1:25" customFormat="1" ht="15.75" customHeight="1" x14ac:dyDescent="0.25">
      <c r="A980" s="3" t="s">
        <v>1595</v>
      </c>
      <c r="B980" s="3" t="s">
        <v>1596</v>
      </c>
      <c r="C980" s="4">
        <v>44032</v>
      </c>
      <c r="D980" s="3" t="s">
        <v>1592</v>
      </c>
      <c r="E980" s="3" t="s">
        <v>1593</v>
      </c>
      <c r="F980" s="3" t="s">
        <v>3013</v>
      </c>
      <c r="G980" s="24">
        <v>1213</v>
      </c>
      <c r="H980" s="25" t="s">
        <v>1594</v>
      </c>
      <c r="I980" s="5">
        <v>1</v>
      </c>
      <c r="J980" s="5">
        <v>870.46504132231405</v>
      </c>
      <c r="K980" s="5">
        <f t="shared" si="360"/>
        <v>1053.2627</v>
      </c>
      <c r="L980" s="83">
        <f t="shared" si="351"/>
        <v>1053.2627</v>
      </c>
      <c r="M980" s="79">
        <f t="shared" ref="M980" si="363">+L980*0.85</f>
        <v>895.27329499999996</v>
      </c>
      <c r="N980" s="79">
        <f>+M980*0.95</f>
        <v>850.50963024999987</v>
      </c>
      <c r="O980" s="58"/>
      <c r="P980" s="92">
        <f>+N980+N981</f>
        <v>1764.2116502500012</v>
      </c>
      <c r="Q980" s="7">
        <v>1523.5575525256199</v>
      </c>
      <c r="R980" s="75">
        <f t="shared" si="355"/>
        <v>1843.5046385560001</v>
      </c>
      <c r="S980" s="51">
        <f>+R980+R981</f>
        <v>3384.015862192</v>
      </c>
      <c r="T980" s="48">
        <v>3384.02</v>
      </c>
      <c r="U980" s="55">
        <f>+T980-P980</f>
        <v>1619.8083497499988</v>
      </c>
      <c r="V980" s="20"/>
      <c r="W980" s="20"/>
      <c r="X980" s="20"/>
      <c r="Y980" s="20"/>
    </row>
    <row r="981" spans="1:25" customFormat="1" ht="15.75" customHeight="1" x14ac:dyDescent="0.25">
      <c r="A981" s="3" t="s">
        <v>373</v>
      </c>
      <c r="B981" s="3" t="s">
        <v>374</v>
      </c>
      <c r="C981" s="4">
        <v>44032</v>
      </c>
      <c r="D981" s="3" t="s">
        <v>1592</v>
      </c>
      <c r="E981" s="3" t="s">
        <v>1593</v>
      </c>
      <c r="F981" s="3" t="s">
        <v>3013</v>
      </c>
      <c r="G981" s="24"/>
      <c r="H981" s="25" t="s">
        <v>1594</v>
      </c>
      <c r="I981" s="5">
        <v>4</v>
      </c>
      <c r="J981" s="5">
        <v>198.71727272727301</v>
      </c>
      <c r="K981" s="5">
        <f t="shared" si="360"/>
        <v>240.44790000000035</v>
      </c>
      <c r="L981" s="83">
        <f t="shared" si="351"/>
        <v>961.79160000000138</v>
      </c>
      <c r="M981" s="79"/>
      <c r="N981" s="79">
        <f t="shared" si="354"/>
        <v>913.70202000000131</v>
      </c>
      <c r="O981" s="58"/>
      <c r="P981" s="92"/>
      <c r="Q981" s="7">
        <v>1273.1497715999999</v>
      </c>
      <c r="R981" s="75">
        <f t="shared" si="355"/>
        <v>1540.5112236359998</v>
      </c>
      <c r="S981" s="51"/>
      <c r="T981" s="48"/>
      <c r="U981" s="55"/>
      <c r="V981" s="20"/>
      <c r="W981" s="20"/>
      <c r="X981" s="20"/>
      <c r="Y981" s="20"/>
    </row>
    <row r="982" spans="1:25" customFormat="1" ht="15.75" customHeight="1" x14ac:dyDescent="0.25">
      <c r="A982" s="3" t="s">
        <v>149</v>
      </c>
      <c r="B982" s="3" t="s">
        <v>150</v>
      </c>
      <c r="C982" s="4">
        <v>44032</v>
      </c>
      <c r="D982" s="3" t="s">
        <v>1597</v>
      </c>
      <c r="E982" s="3" t="s">
        <v>1598</v>
      </c>
      <c r="F982" s="3" t="s">
        <v>3014</v>
      </c>
      <c r="G982" s="24">
        <v>1215</v>
      </c>
      <c r="H982" s="25" t="s">
        <v>1599</v>
      </c>
      <c r="I982" s="5">
        <v>2</v>
      </c>
      <c r="J982" s="5">
        <v>176.041818181818</v>
      </c>
      <c r="K982" s="5">
        <f t="shared" si="360"/>
        <v>213.01059999999978</v>
      </c>
      <c r="L982" s="83">
        <f t="shared" si="351"/>
        <v>426.02119999999957</v>
      </c>
      <c r="M982" s="79">
        <f t="shared" ref="M982" si="364">+L982*0.85</f>
        <v>362.1180199999996</v>
      </c>
      <c r="N982" s="79">
        <f>+M982*0.95</f>
        <v>344.01211899999959</v>
      </c>
      <c r="O982" s="58"/>
      <c r="P982" s="92">
        <f>+N982+N983+N984</f>
        <v>1030.537632249999</v>
      </c>
      <c r="Q982" s="7">
        <v>552.20093359999896</v>
      </c>
      <c r="R982" s="75">
        <f t="shared" si="355"/>
        <v>668.16312965599877</v>
      </c>
      <c r="S982" s="51">
        <f>+R982+R983+R984</f>
        <v>1899.0061100119976</v>
      </c>
      <c r="T982" s="48">
        <v>1899</v>
      </c>
      <c r="U982" s="55">
        <f>+T982-P982</f>
        <v>868.46236775000102</v>
      </c>
      <c r="V982" s="20"/>
      <c r="W982" s="20"/>
      <c r="X982" s="20"/>
      <c r="Y982" s="20"/>
    </row>
    <row r="983" spans="1:25" customFormat="1" ht="15.75" customHeight="1" x14ac:dyDescent="0.25">
      <c r="A983" s="3" t="s">
        <v>298</v>
      </c>
      <c r="B983" s="3" t="s">
        <v>299</v>
      </c>
      <c r="C983" s="4">
        <v>44032</v>
      </c>
      <c r="D983" s="3" t="s">
        <v>1597</v>
      </c>
      <c r="E983" s="3" t="s">
        <v>1598</v>
      </c>
      <c r="F983" s="3" t="s">
        <v>3014</v>
      </c>
      <c r="G983" s="24"/>
      <c r="H983" s="25" t="s">
        <v>1599</v>
      </c>
      <c r="I983" s="5">
        <v>1</v>
      </c>
      <c r="J983" s="5">
        <v>306.28190082644602</v>
      </c>
      <c r="K983" s="5">
        <f t="shared" si="360"/>
        <v>370.60109999999969</v>
      </c>
      <c r="L983" s="83">
        <f t="shared" si="351"/>
        <v>370.60109999999969</v>
      </c>
      <c r="M983" s="79"/>
      <c r="N983" s="79">
        <f t="shared" si="354"/>
        <v>352.07104499999969</v>
      </c>
      <c r="O983" s="58"/>
      <c r="P983" s="92"/>
      <c r="Q983" s="7">
        <v>480.36640761818097</v>
      </c>
      <c r="R983" s="75">
        <f t="shared" si="355"/>
        <v>581.24335321799902</v>
      </c>
      <c r="S983" s="51"/>
      <c r="T983" s="48"/>
      <c r="U983" s="55"/>
      <c r="V983" s="20"/>
      <c r="W983" s="20"/>
      <c r="X983" s="20"/>
      <c r="Y983" s="20"/>
    </row>
    <row r="984" spans="1:25" customFormat="1" ht="15.75" customHeight="1" x14ac:dyDescent="0.25">
      <c r="A984" s="3" t="s">
        <v>27</v>
      </c>
      <c r="B984" s="3" t="s">
        <v>28</v>
      </c>
      <c r="C984" s="4">
        <v>44032</v>
      </c>
      <c r="D984" s="3" t="s">
        <v>1597</v>
      </c>
      <c r="E984" s="3" t="s">
        <v>1598</v>
      </c>
      <c r="F984" s="3" t="s">
        <v>3014</v>
      </c>
      <c r="G984" s="24"/>
      <c r="H984" s="25" t="s">
        <v>1599</v>
      </c>
      <c r="I984" s="5">
        <v>1</v>
      </c>
      <c r="J984" s="5">
        <v>342.30173553718998</v>
      </c>
      <c r="K984" s="5">
        <f t="shared" si="360"/>
        <v>414.18509999999986</v>
      </c>
      <c r="L984" s="83">
        <f t="shared" si="351"/>
        <v>414.18509999999986</v>
      </c>
      <c r="M984" s="79">
        <f t="shared" ref="M984:M985" si="365">+L984*0.85</f>
        <v>352.05733499999985</v>
      </c>
      <c r="N984" s="79">
        <f t="shared" ref="N984:N985" si="366">+M984*0.95</f>
        <v>334.45446824999982</v>
      </c>
      <c r="O984" s="58"/>
      <c r="P984" s="92"/>
      <c r="Q984" s="7">
        <v>536.85919598181795</v>
      </c>
      <c r="R984" s="75">
        <f t="shared" si="355"/>
        <v>649.59962713799973</v>
      </c>
      <c r="S984" s="51"/>
      <c r="T984" s="48"/>
      <c r="U984" s="55"/>
      <c r="V984" s="20"/>
      <c r="W984" s="20"/>
      <c r="X984" s="20"/>
      <c r="Y984" s="20"/>
    </row>
    <row r="985" spans="1:25" customFormat="1" ht="15.75" customHeight="1" x14ac:dyDescent="0.25">
      <c r="A985" s="3" t="s">
        <v>149</v>
      </c>
      <c r="B985" s="3" t="s">
        <v>150</v>
      </c>
      <c r="C985" s="4">
        <v>44032</v>
      </c>
      <c r="D985" s="3" t="s">
        <v>1600</v>
      </c>
      <c r="E985" s="3" t="s">
        <v>1601</v>
      </c>
      <c r="F985" s="3" t="s">
        <v>3015</v>
      </c>
      <c r="G985" s="24">
        <v>1216</v>
      </c>
      <c r="H985" s="25" t="s">
        <v>1602</v>
      </c>
      <c r="I985" s="5">
        <v>2</v>
      </c>
      <c r="J985" s="5">
        <v>176.041818181818</v>
      </c>
      <c r="K985" s="5">
        <f t="shared" si="360"/>
        <v>213.01059999999978</v>
      </c>
      <c r="L985" s="83">
        <f t="shared" si="351"/>
        <v>426.02119999999957</v>
      </c>
      <c r="M985" s="79">
        <f t="shared" si="365"/>
        <v>362.1180199999996</v>
      </c>
      <c r="N985" s="79">
        <f t="shared" si="366"/>
        <v>344.01211899999959</v>
      </c>
      <c r="O985" s="58"/>
      <c r="P985" s="92">
        <f>+N985+N986+N987</f>
        <v>1030.537632249999</v>
      </c>
      <c r="Q985" s="7">
        <v>552.20093359999896</v>
      </c>
      <c r="R985" s="75">
        <f t="shared" si="355"/>
        <v>668.16312965599877</v>
      </c>
      <c r="S985" s="51">
        <f>+R985+R986+R987</f>
        <v>1899.0061100119976</v>
      </c>
      <c r="T985" s="48">
        <v>1899</v>
      </c>
      <c r="U985" s="55">
        <f>+T985-P985</f>
        <v>868.46236775000102</v>
      </c>
      <c r="V985" s="20"/>
      <c r="W985" s="20"/>
      <c r="X985" s="20"/>
      <c r="Y985" s="20"/>
    </row>
    <row r="986" spans="1:25" customFormat="1" ht="15.75" customHeight="1" x14ac:dyDescent="0.25">
      <c r="A986" s="3" t="s">
        <v>298</v>
      </c>
      <c r="B986" s="3" t="s">
        <v>299</v>
      </c>
      <c r="C986" s="4">
        <v>44032</v>
      </c>
      <c r="D986" s="3" t="s">
        <v>1600</v>
      </c>
      <c r="E986" s="3" t="s">
        <v>1601</v>
      </c>
      <c r="F986" s="3" t="s">
        <v>3015</v>
      </c>
      <c r="G986" s="24"/>
      <c r="H986" s="25" t="s">
        <v>1602</v>
      </c>
      <c r="I986" s="5">
        <v>1</v>
      </c>
      <c r="J986" s="5">
        <v>306.28190082644602</v>
      </c>
      <c r="K986" s="5">
        <f t="shared" si="360"/>
        <v>370.60109999999969</v>
      </c>
      <c r="L986" s="83">
        <f t="shared" si="351"/>
        <v>370.60109999999969</v>
      </c>
      <c r="M986" s="79"/>
      <c r="N986" s="79">
        <f t="shared" si="354"/>
        <v>352.07104499999969</v>
      </c>
      <c r="O986" s="58"/>
      <c r="P986" s="92"/>
      <c r="Q986" s="7">
        <v>480.36640761818097</v>
      </c>
      <c r="R986" s="75">
        <f t="shared" si="355"/>
        <v>581.24335321799902</v>
      </c>
      <c r="S986" s="51"/>
      <c r="T986" s="48"/>
      <c r="U986" s="55"/>
      <c r="V986" s="20"/>
      <c r="W986" s="20"/>
      <c r="X986" s="20"/>
      <c r="Y986" s="20"/>
    </row>
    <row r="987" spans="1:25" customFormat="1" ht="15.75" customHeight="1" x14ac:dyDescent="0.25">
      <c r="A987" s="3" t="s">
        <v>27</v>
      </c>
      <c r="B987" s="3" t="s">
        <v>28</v>
      </c>
      <c r="C987" s="4">
        <v>44032</v>
      </c>
      <c r="D987" s="3" t="s">
        <v>1600</v>
      </c>
      <c r="E987" s="3" t="s">
        <v>1601</v>
      </c>
      <c r="F987" s="3" t="s">
        <v>3015</v>
      </c>
      <c r="G987" s="24"/>
      <c r="H987" s="25" t="s">
        <v>1602</v>
      </c>
      <c r="I987" s="5">
        <v>1</v>
      </c>
      <c r="J987" s="5">
        <v>342.30173553718998</v>
      </c>
      <c r="K987" s="5">
        <f t="shared" si="360"/>
        <v>414.18509999999986</v>
      </c>
      <c r="L987" s="83">
        <f t="shared" si="351"/>
        <v>414.18509999999986</v>
      </c>
      <c r="M987" s="79">
        <f t="shared" ref="M987:M988" si="367">+L987*0.85</f>
        <v>352.05733499999985</v>
      </c>
      <c r="N987" s="79">
        <f t="shared" ref="N987:N988" si="368">+M987*0.95</f>
        <v>334.45446824999982</v>
      </c>
      <c r="O987" s="58"/>
      <c r="P987" s="92"/>
      <c r="Q987" s="7">
        <v>536.85919598181795</v>
      </c>
      <c r="R987" s="75">
        <f t="shared" si="355"/>
        <v>649.59962713799973</v>
      </c>
      <c r="S987" s="51"/>
      <c r="T987" s="48"/>
      <c r="U987" s="55"/>
      <c r="V987" s="20"/>
      <c r="W987" s="20"/>
      <c r="X987" s="20"/>
      <c r="Y987" s="20"/>
    </row>
    <row r="988" spans="1:25" customFormat="1" ht="15.75" customHeight="1" x14ac:dyDescent="0.25">
      <c r="A988" s="3" t="s">
        <v>153</v>
      </c>
      <c r="B988" s="3" t="s">
        <v>154</v>
      </c>
      <c r="C988" s="4">
        <v>44032</v>
      </c>
      <c r="D988" s="3" t="s">
        <v>1603</v>
      </c>
      <c r="E988" s="3" t="s">
        <v>586</v>
      </c>
      <c r="F988" s="3" t="s">
        <v>2797</v>
      </c>
      <c r="G988" s="24">
        <v>1210</v>
      </c>
      <c r="H988" s="25" t="s">
        <v>587</v>
      </c>
      <c r="I988" s="5">
        <v>1</v>
      </c>
      <c r="J988" s="5">
        <v>130.33471074380199</v>
      </c>
      <c r="K988" s="5">
        <f t="shared" si="360"/>
        <v>157.70500000000041</v>
      </c>
      <c r="L988" s="83">
        <f t="shared" si="351"/>
        <v>157.70500000000041</v>
      </c>
      <c r="M988" s="79">
        <f t="shared" si="367"/>
        <v>134.04925000000034</v>
      </c>
      <c r="N988" s="79">
        <f t="shared" si="368"/>
        <v>127.34678750000032</v>
      </c>
      <c r="O988" s="58"/>
      <c r="P988" s="92">
        <f>+N988+N989+N990</f>
        <v>1392.725317500001</v>
      </c>
      <c r="Q988" s="7">
        <v>228.106597355373</v>
      </c>
      <c r="R988" s="75">
        <f t="shared" si="355"/>
        <v>276.00898280000132</v>
      </c>
      <c r="S988" s="51">
        <f>+R988+R989+R990</f>
        <v>2606.5086099439977</v>
      </c>
      <c r="T988" s="48">
        <v>2606.5</v>
      </c>
      <c r="U988" s="55">
        <f>+T988-P988</f>
        <v>1213.774682499999</v>
      </c>
      <c r="V988" s="20"/>
      <c r="W988" s="20"/>
      <c r="X988" s="20"/>
      <c r="Y988" s="20"/>
    </row>
    <row r="989" spans="1:25" customFormat="1" ht="15.75" customHeight="1" x14ac:dyDescent="0.25">
      <c r="A989" s="3" t="s">
        <v>1525</v>
      </c>
      <c r="B989" s="3" t="s">
        <v>1526</v>
      </c>
      <c r="C989" s="4">
        <v>44032</v>
      </c>
      <c r="D989" s="3" t="s">
        <v>1603</v>
      </c>
      <c r="E989" s="3" t="s">
        <v>586</v>
      </c>
      <c r="F989" s="3" t="s">
        <v>2797</v>
      </c>
      <c r="G989" s="24"/>
      <c r="H989" s="25" t="s">
        <v>587</v>
      </c>
      <c r="I989" s="5">
        <v>2</v>
      </c>
      <c r="J989" s="5">
        <v>399.11396694214898</v>
      </c>
      <c r="K989" s="5">
        <f t="shared" si="360"/>
        <v>482.92790000000025</v>
      </c>
      <c r="L989" s="83">
        <f t="shared" si="351"/>
        <v>965.8558000000005</v>
      </c>
      <c r="M989" s="79"/>
      <c r="N989" s="79">
        <f t="shared" si="354"/>
        <v>917.56301000000042</v>
      </c>
      <c r="O989" s="58"/>
      <c r="P989" s="92"/>
      <c r="Q989" s="7">
        <v>1396.6753804760301</v>
      </c>
      <c r="R989" s="75">
        <f t="shared" si="355"/>
        <v>1689.9772103759965</v>
      </c>
      <c r="S989" s="51"/>
      <c r="T989" s="48"/>
      <c r="U989" s="55"/>
      <c r="V989" s="20"/>
      <c r="W989" s="20"/>
      <c r="X989" s="20"/>
      <c r="Y989" s="20"/>
    </row>
    <row r="990" spans="1:25" customFormat="1" ht="15.75" customHeight="1" x14ac:dyDescent="0.25">
      <c r="A990" s="3" t="s">
        <v>133</v>
      </c>
      <c r="B990" s="3" t="s">
        <v>134</v>
      </c>
      <c r="C990" s="4">
        <v>44032</v>
      </c>
      <c r="D990" s="3" t="s">
        <v>1603</v>
      </c>
      <c r="E990" s="3" t="s">
        <v>586</v>
      </c>
      <c r="F990" s="3" t="s">
        <v>2797</v>
      </c>
      <c r="G990" s="24"/>
      <c r="H990" s="25" t="s">
        <v>587</v>
      </c>
      <c r="I990" s="5">
        <v>1</v>
      </c>
      <c r="J990" s="5">
        <v>302.57983471074402</v>
      </c>
      <c r="K990" s="5">
        <f t="shared" si="360"/>
        <v>366.12160000000029</v>
      </c>
      <c r="L990" s="83">
        <f t="shared" si="351"/>
        <v>366.12160000000029</v>
      </c>
      <c r="M990" s="79"/>
      <c r="N990" s="79">
        <f t="shared" si="354"/>
        <v>347.81552000000028</v>
      </c>
      <c r="O990" s="58"/>
      <c r="P990" s="92"/>
      <c r="Q990" s="7">
        <v>529.35736922975195</v>
      </c>
      <c r="R990" s="75">
        <f t="shared" si="355"/>
        <v>640.52241676799986</v>
      </c>
      <c r="S990" s="51"/>
      <c r="T990" s="48"/>
      <c r="U990" s="55"/>
      <c r="V990" s="20"/>
      <c r="W990" s="20"/>
      <c r="X990" s="20"/>
      <c r="Y990" s="20"/>
    </row>
    <row r="991" spans="1:25" customFormat="1" ht="15.75" customHeight="1" x14ac:dyDescent="0.25">
      <c r="A991" s="3" t="s">
        <v>149</v>
      </c>
      <c r="B991" s="3" t="s">
        <v>150</v>
      </c>
      <c r="C991" s="4">
        <v>44033</v>
      </c>
      <c r="D991" s="3" t="s">
        <v>1604</v>
      </c>
      <c r="E991" s="3" t="s">
        <v>1605</v>
      </c>
      <c r="F991" s="3" t="s">
        <v>3041</v>
      </c>
      <c r="G991" s="24">
        <v>1247</v>
      </c>
      <c r="H991" s="25" t="s">
        <v>1606</v>
      </c>
      <c r="I991" s="5">
        <v>1</v>
      </c>
      <c r="J991" s="5">
        <v>176.041818181818</v>
      </c>
      <c r="K991" s="5">
        <f t="shared" si="360"/>
        <v>213.01059999999978</v>
      </c>
      <c r="L991" s="83">
        <f t="shared" si="351"/>
        <v>213.01059999999978</v>
      </c>
      <c r="M991" s="79">
        <f t="shared" ref="M991:M992" si="369">+L991*0.85</f>
        <v>181.0590099999998</v>
      </c>
      <c r="N991" s="79">
        <f t="shared" ref="N991:N992" si="370">+M991*0.95</f>
        <v>172.00605949999979</v>
      </c>
      <c r="O991" s="58"/>
      <c r="P991" s="92">
        <f>+N991+N992</f>
        <v>549.78807074999975</v>
      </c>
      <c r="Q991" s="7">
        <v>261.78738677272702</v>
      </c>
      <c r="R991" s="75">
        <f t="shared" si="355"/>
        <v>316.76273799499967</v>
      </c>
      <c r="S991" s="51">
        <f>+R991+R992</f>
        <v>1012.9155684099997</v>
      </c>
      <c r="T991" s="48">
        <v>1012.91</v>
      </c>
      <c r="U991" s="55">
        <f>+T991-P991</f>
        <v>463.12192925000022</v>
      </c>
      <c r="V991" s="20"/>
      <c r="W991" s="20"/>
      <c r="X991" s="20"/>
      <c r="Y991" s="20"/>
    </row>
    <row r="992" spans="1:25" customFormat="1" ht="15.75" customHeight="1" x14ac:dyDescent="0.25">
      <c r="A992" s="3" t="s">
        <v>724</v>
      </c>
      <c r="B992" s="3" t="s">
        <v>725</v>
      </c>
      <c r="C992" s="4">
        <v>44033</v>
      </c>
      <c r="D992" s="3" t="s">
        <v>1604</v>
      </c>
      <c r="E992" s="3" t="s">
        <v>1605</v>
      </c>
      <c r="F992" s="3" t="s">
        <v>3041</v>
      </c>
      <c r="G992" s="24"/>
      <c r="H992" s="25" t="s">
        <v>1606</v>
      </c>
      <c r="I992" s="5">
        <v>1</v>
      </c>
      <c r="J992" s="5">
        <v>386.645867768595</v>
      </c>
      <c r="K992" s="5">
        <f t="shared" si="360"/>
        <v>467.84149999999994</v>
      </c>
      <c r="L992" s="83">
        <f t="shared" si="351"/>
        <v>467.84149999999994</v>
      </c>
      <c r="M992" s="79">
        <f t="shared" si="369"/>
        <v>397.66527499999995</v>
      </c>
      <c r="N992" s="79">
        <f t="shared" si="370"/>
        <v>377.78201124999993</v>
      </c>
      <c r="O992" s="58"/>
      <c r="P992" s="92"/>
      <c r="Q992" s="7">
        <v>575.33291769834705</v>
      </c>
      <c r="R992" s="75">
        <f t="shared" si="355"/>
        <v>696.15283041499993</v>
      </c>
      <c r="S992" s="51"/>
      <c r="T992" s="48"/>
      <c r="U992" s="55"/>
      <c r="V992" s="20"/>
      <c r="W992" s="20"/>
      <c r="X992" s="20"/>
      <c r="Y992" s="20"/>
    </row>
    <row r="993" spans="1:25" customFormat="1" ht="15.75" customHeight="1" x14ac:dyDescent="0.25">
      <c r="A993" s="3" t="s">
        <v>598</v>
      </c>
      <c r="B993" s="3" t="s">
        <v>599</v>
      </c>
      <c r="C993" s="4">
        <v>44033</v>
      </c>
      <c r="D993" s="3" t="s">
        <v>1607</v>
      </c>
      <c r="E993" s="3" t="s">
        <v>1608</v>
      </c>
      <c r="F993" s="3" t="s">
        <v>3027</v>
      </c>
      <c r="G993" s="24">
        <v>1230</v>
      </c>
      <c r="H993" s="25" t="s">
        <v>1609</v>
      </c>
      <c r="I993" s="5">
        <v>1</v>
      </c>
      <c r="J993" s="5">
        <v>851.53462809917403</v>
      </c>
      <c r="K993" s="5">
        <f t="shared" si="360"/>
        <v>1030.3569000000005</v>
      </c>
      <c r="L993" s="83">
        <f t="shared" si="351"/>
        <v>1030.3569000000005</v>
      </c>
      <c r="M993" s="79"/>
      <c r="N993" s="79">
        <f t="shared" si="354"/>
        <v>978.83905500000037</v>
      </c>
      <c r="O993" s="58"/>
      <c r="P993" s="92">
        <f>+N993</f>
        <v>978.83905500000037</v>
      </c>
      <c r="Q993" s="7">
        <v>1266.2813809919001</v>
      </c>
      <c r="R993" s="75">
        <f t="shared" si="355"/>
        <v>1532.2004710001991</v>
      </c>
      <c r="S993" s="51">
        <f>+R993</f>
        <v>1532.2004710001991</v>
      </c>
      <c r="T993" s="48">
        <v>1532.2</v>
      </c>
      <c r="U993" s="55">
        <f>+T993-P993</f>
        <v>553.36094499999967</v>
      </c>
      <c r="V993" s="20"/>
      <c r="W993" s="20"/>
      <c r="X993" s="20"/>
      <c r="Y993" s="20"/>
    </row>
    <row r="994" spans="1:25" customFormat="1" ht="15.75" customHeight="1" x14ac:dyDescent="0.25">
      <c r="A994" s="3" t="s">
        <v>1615</v>
      </c>
      <c r="B994" s="3" t="s">
        <v>1616</v>
      </c>
      <c r="C994" s="4">
        <v>44033</v>
      </c>
      <c r="D994" s="3" t="s">
        <v>1614</v>
      </c>
      <c r="E994" s="3" t="s">
        <v>1401</v>
      </c>
      <c r="F994" s="3" t="s">
        <v>2980</v>
      </c>
      <c r="G994" s="24"/>
      <c r="H994" s="87" t="s">
        <v>1402</v>
      </c>
      <c r="I994" s="90">
        <v>1</v>
      </c>
      <c r="J994" s="5">
        <v>726.17</v>
      </c>
      <c r="K994" s="5">
        <f t="shared" si="360"/>
        <v>878.6656999999999</v>
      </c>
      <c r="L994" s="83">
        <f t="shared" si="351"/>
        <v>878.6656999999999</v>
      </c>
      <c r="M994" s="79"/>
      <c r="N994" s="79">
        <f t="shared" si="354"/>
        <v>834.73241499999983</v>
      </c>
      <c r="O994" s="58"/>
      <c r="P994" s="92"/>
      <c r="Q994" s="7">
        <v>1156.77471838017</v>
      </c>
      <c r="R994" s="75">
        <f t="shared" si="355"/>
        <v>1399.6974092400058</v>
      </c>
      <c r="S994" s="51"/>
      <c r="T994" s="48"/>
      <c r="U994" s="55"/>
      <c r="V994" s="20"/>
      <c r="W994" s="20"/>
      <c r="X994" s="20"/>
      <c r="Y994" s="20"/>
    </row>
    <row r="995" spans="1:25" customFormat="1" ht="15.75" customHeight="1" x14ac:dyDescent="0.25">
      <c r="A995" s="3" t="s">
        <v>1398</v>
      </c>
      <c r="B995" s="3" t="s">
        <v>1399</v>
      </c>
      <c r="C995" s="4">
        <v>44033</v>
      </c>
      <c r="D995" s="3" t="s">
        <v>1611</v>
      </c>
      <c r="E995" s="3" t="s">
        <v>1401</v>
      </c>
      <c r="F995" s="3" t="s">
        <v>2980</v>
      </c>
      <c r="G995" s="24"/>
      <c r="H995" s="87" t="s">
        <v>1402</v>
      </c>
      <c r="I995" s="90">
        <v>-1</v>
      </c>
      <c r="J995" s="5">
        <v>1167.3310743801701</v>
      </c>
      <c r="K995" s="5">
        <f t="shared" si="360"/>
        <v>1412.4706000000058</v>
      </c>
      <c r="L995" s="83">
        <f t="shared" si="351"/>
        <v>-1412.4706000000058</v>
      </c>
      <c r="M995" s="79"/>
      <c r="N995" s="79">
        <f t="shared" si="354"/>
        <v>-1341.8470700000055</v>
      </c>
      <c r="O995" s="58"/>
      <c r="P995" s="92"/>
      <c r="Q995" s="7">
        <v>-2042.2340413173599</v>
      </c>
      <c r="R995" s="75">
        <f t="shared" si="355"/>
        <v>-2471.1031899940053</v>
      </c>
      <c r="S995" s="51"/>
      <c r="T995" s="48"/>
      <c r="U995" s="55"/>
      <c r="V995" s="20"/>
      <c r="W995" s="20"/>
      <c r="X995" s="20"/>
      <c r="Y995" s="20"/>
    </row>
    <row r="996" spans="1:25" customFormat="1" ht="15.75" customHeight="1" x14ac:dyDescent="0.25">
      <c r="A996" s="3" t="s">
        <v>470</v>
      </c>
      <c r="B996" s="3" t="s">
        <v>471</v>
      </c>
      <c r="C996" s="4">
        <v>44033</v>
      </c>
      <c r="D996" s="3" t="s">
        <v>1611</v>
      </c>
      <c r="E996" s="3" t="s">
        <v>1401</v>
      </c>
      <c r="F996" s="3" t="s">
        <v>2980</v>
      </c>
      <c r="G996" s="24"/>
      <c r="H996" s="87" t="s">
        <v>1402</v>
      </c>
      <c r="I996" s="90">
        <v>-1</v>
      </c>
      <c r="J996" s="5">
        <v>661.19603305785097</v>
      </c>
      <c r="K996" s="5">
        <f t="shared" si="360"/>
        <v>800.04719999999963</v>
      </c>
      <c r="L996" s="83">
        <f t="shared" si="351"/>
        <v>-800.04719999999963</v>
      </c>
      <c r="M996" s="79"/>
      <c r="N996" s="79">
        <f t="shared" si="354"/>
        <v>-760.04483999999957</v>
      </c>
      <c r="O996" s="58"/>
      <c r="P996" s="92"/>
      <c r="Q996" s="7">
        <v>-1156.7624598347099</v>
      </c>
      <c r="R996" s="75">
        <f t="shared" si="355"/>
        <v>-1399.6825763999989</v>
      </c>
      <c r="S996" s="51"/>
      <c r="T996" s="48"/>
      <c r="U996" s="55"/>
      <c r="V996" s="20"/>
      <c r="W996" s="20"/>
      <c r="X996" s="20"/>
      <c r="Y996" s="20"/>
    </row>
    <row r="997" spans="1:25" customFormat="1" ht="15.75" customHeight="1" x14ac:dyDescent="0.25">
      <c r="A997" s="3" t="s">
        <v>1612</v>
      </c>
      <c r="B997" s="3" t="s">
        <v>1613</v>
      </c>
      <c r="C997" s="4">
        <v>44033</v>
      </c>
      <c r="D997" s="3" t="s">
        <v>1614</v>
      </c>
      <c r="E997" s="3" t="s">
        <v>1401</v>
      </c>
      <c r="F997" s="3" t="s">
        <v>2980</v>
      </c>
      <c r="G997" s="24"/>
      <c r="H997" s="87" t="s">
        <v>1402</v>
      </c>
      <c r="I997" s="90">
        <v>1</v>
      </c>
      <c r="J997" s="5">
        <v>1014.79</v>
      </c>
      <c r="K997" s="5">
        <f t="shared" si="360"/>
        <v>1227.8959</v>
      </c>
      <c r="L997" s="83">
        <f t="shared" si="351"/>
        <v>1227.8959</v>
      </c>
      <c r="M997" s="79"/>
      <c r="N997" s="79">
        <f t="shared" si="354"/>
        <v>1166.5011049999998</v>
      </c>
      <c r="O997" s="58"/>
      <c r="P997" s="92"/>
      <c r="Q997" s="7">
        <v>2042.2284609421499</v>
      </c>
      <c r="R997" s="75">
        <f t="shared" si="355"/>
        <v>2471.0964377400014</v>
      </c>
      <c r="S997" s="51"/>
      <c r="T997" s="48"/>
      <c r="U997" s="55"/>
      <c r="V997" s="20"/>
      <c r="W997" s="20"/>
      <c r="X997" s="20"/>
      <c r="Y997" s="20"/>
    </row>
    <row r="998" spans="1:25" customFormat="1" ht="15.75" customHeight="1" x14ac:dyDescent="0.25">
      <c r="A998" s="3" t="s">
        <v>1148</v>
      </c>
      <c r="B998" s="3" t="s">
        <v>1149</v>
      </c>
      <c r="C998" s="4">
        <v>44033</v>
      </c>
      <c r="D998" s="3" t="s">
        <v>1617</v>
      </c>
      <c r="E998" s="3" t="s">
        <v>1618</v>
      </c>
      <c r="F998" s="3" t="s">
        <v>3016</v>
      </c>
      <c r="G998" s="24">
        <v>1220</v>
      </c>
      <c r="H998" s="25" t="s">
        <v>1619</v>
      </c>
      <c r="I998" s="5">
        <v>1</v>
      </c>
      <c r="J998" s="5">
        <v>308.08140495867798</v>
      </c>
      <c r="K998" s="5">
        <f t="shared" si="360"/>
        <v>372.77850000000035</v>
      </c>
      <c r="L998" s="83">
        <f t="shared" si="351"/>
        <v>372.77850000000035</v>
      </c>
      <c r="M998" s="79"/>
      <c r="N998" s="79">
        <f t="shared" si="354"/>
        <v>354.13957500000032</v>
      </c>
      <c r="O998" s="58"/>
      <c r="P998" s="92">
        <f>+N998</f>
        <v>354.13957500000032</v>
      </c>
      <c r="Q998" s="7">
        <v>539.253367983472</v>
      </c>
      <c r="R998" s="75">
        <f t="shared" si="355"/>
        <v>652.49657526000112</v>
      </c>
      <c r="S998" s="51">
        <f>+R998</f>
        <v>652.49657526000112</v>
      </c>
      <c r="T998" s="48">
        <v>652.5</v>
      </c>
      <c r="U998" s="55">
        <f>+T998-P998</f>
        <v>298.36042499999968</v>
      </c>
      <c r="V998" s="20"/>
      <c r="W998" s="20"/>
      <c r="X998" s="20"/>
      <c r="Y998" s="20"/>
    </row>
    <row r="999" spans="1:25" customFormat="1" ht="15.75" customHeight="1" x14ac:dyDescent="0.25">
      <c r="A999" s="3" t="s">
        <v>1623</v>
      </c>
      <c r="B999" s="3" t="s">
        <v>1624</v>
      </c>
      <c r="C999" s="4">
        <v>44033</v>
      </c>
      <c r="D999" s="3" t="s">
        <v>1620</v>
      </c>
      <c r="E999" s="3" t="s">
        <v>1621</v>
      </c>
      <c r="F999" s="3" t="s">
        <v>3017</v>
      </c>
      <c r="G999" s="24">
        <v>1222</v>
      </c>
      <c r="H999" s="25" t="s">
        <v>1622</v>
      </c>
      <c r="I999" s="5">
        <v>1</v>
      </c>
      <c r="J999" s="5">
        <v>89.358512396694195</v>
      </c>
      <c r="K999" s="5">
        <f t="shared" si="360"/>
        <v>108.12379999999997</v>
      </c>
      <c r="L999" s="83">
        <f t="shared" si="351"/>
        <v>108.12379999999997</v>
      </c>
      <c r="M999" s="79"/>
      <c r="N999" s="79">
        <f t="shared" si="354"/>
        <v>102.71760999999996</v>
      </c>
      <c r="O999" s="58"/>
      <c r="P999" s="92">
        <f>+N999+N1000+N1001</f>
        <v>583.52546824999979</v>
      </c>
      <c r="Q999" s="7">
        <v>157.021671568595</v>
      </c>
      <c r="R999" s="75">
        <f t="shared" si="355"/>
        <v>189.99622259799995</v>
      </c>
      <c r="S999" s="51">
        <f>+R999+R1000+R1001</f>
        <v>1209.4521196119997</v>
      </c>
      <c r="T999" s="48">
        <v>1209.46</v>
      </c>
      <c r="U999" s="55">
        <f>+T999-P999</f>
        <v>625.93453175000025</v>
      </c>
      <c r="V999" s="20"/>
      <c r="W999" s="20"/>
      <c r="X999" s="20"/>
      <c r="Y999" s="20"/>
    </row>
    <row r="1000" spans="1:25" customFormat="1" ht="15.75" customHeight="1" x14ac:dyDescent="0.25">
      <c r="A1000" s="3" t="s">
        <v>27</v>
      </c>
      <c r="B1000" s="3" t="s">
        <v>28</v>
      </c>
      <c r="C1000" s="4">
        <v>44033</v>
      </c>
      <c r="D1000" s="3" t="s">
        <v>1620</v>
      </c>
      <c r="E1000" s="3" t="s">
        <v>1621</v>
      </c>
      <c r="F1000" s="3" t="s">
        <v>3017</v>
      </c>
      <c r="G1000" s="24"/>
      <c r="H1000" s="25" t="s">
        <v>1622</v>
      </c>
      <c r="I1000" s="5">
        <v>1</v>
      </c>
      <c r="J1000" s="5">
        <v>342.30173553718998</v>
      </c>
      <c r="K1000" s="5">
        <f t="shared" ref="K1000:K1027" si="371">+J1000*1.21</f>
        <v>414.18509999999986</v>
      </c>
      <c r="L1000" s="83">
        <f t="shared" si="351"/>
        <v>414.18509999999986</v>
      </c>
      <c r="M1000" s="79">
        <f t="shared" ref="M1000" si="372">+L1000*0.85</f>
        <v>352.05733499999985</v>
      </c>
      <c r="N1000" s="79">
        <f>+M1000*0.95</f>
        <v>334.45446824999982</v>
      </c>
      <c r="O1000" s="58"/>
      <c r="P1000" s="92"/>
      <c r="Q1000" s="7">
        <v>597.51506351900798</v>
      </c>
      <c r="R1000" s="75">
        <f t="shared" si="355"/>
        <v>722.99322685799962</v>
      </c>
      <c r="S1000" s="51"/>
      <c r="T1000" s="48"/>
      <c r="U1000" s="55"/>
      <c r="V1000" s="20"/>
      <c r="W1000" s="20"/>
      <c r="X1000" s="20"/>
      <c r="Y1000" s="20"/>
    </row>
    <row r="1001" spans="1:25" customFormat="1" ht="15.75" customHeight="1" x14ac:dyDescent="0.25">
      <c r="A1001" s="3" t="s">
        <v>275</v>
      </c>
      <c r="B1001" s="3" t="s">
        <v>276</v>
      </c>
      <c r="C1001" s="4">
        <v>44033</v>
      </c>
      <c r="D1001" s="3" t="s">
        <v>1620</v>
      </c>
      <c r="E1001" s="3" t="s">
        <v>1621</v>
      </c>
      <c r="F1001" s="3" t="s">
        <v>3017</v>
      </c>
      <c r="G1001" s="24"/>
      <c r="H1001" s="25" t="s">
        <v>1622</v>
      </c>
      <c r="I1001" s="5">
        <v>1</v>
      </c>
      <c r="J1001" s="5">
        <v>127.319173553719</v>
      </c>
      <c r="K1001" s="5">
        <f t="shared" si="371"/>
        <v>154.05619999999999</v>
      </c>
      <c r="L1001" s="83">
        <f t="shared" si="351"/>
        <v>154.05619999999999</v>
      </c>
      <c r="M1001" s="79"/>
      <c r="N1001" s="79">
        <f t="shared" si="354"/>
        <v>146.35338999999999</v>
      </c>
      <c r="O1001" s="58"/>
      <c r="P1001" s="92"/>
      <c r="Q1001" s="7">
        <v>245.010471203306</v>
      </c>
      <c r="R1001" s="75">
        <f t="shared" si="355"/>
        <v>296.46267015600023</v>
      </c>
      <c r="S1001" s="51"/>
      <c r="T1001" s="48"/>
      <c r="U1001" s="55"/>
      <c r="V1001" s="20"/>
      <c r="W1001" s="20"/>
      <c r="X1001" s="20"/>
      <c r="Y1001" s="20"/>
    </row>
    <row r="1002" spans="1:25" customFormat="1" ht="15.75" customHeight="1" x14ac:dyDescent="0.25">
      <c r="A1002" s="3" t="s">
        <v>231</v>
      </c>
      <c r="B1002" s="3" t="s">
        <v>232</v>
      </c>
      <c r="C1002" s="4">
        <v>44033</v>
      </c>
      <c r="D1002" s="3" t="s">
        <v>1625</v>
      </c>
      <c r="E1002" s="3" t="s">
        <v>1626</v>
      </c>
      <c r="F1002" s="3" t="s">
        <v>3021</v>
      </c>
      <c r="G1002" s="24">
        <v>1223</v>
      </c>
      <c r="H1002" s="25" t="s">
        <v>1627</v>
      </c>
      <c r="I1002" s="5">
        <v>1</v>
      </c>
      <c r="J1002" s="5">
        <v>1238.61801652893</v>
      </c>
      <c r="K1002" s="5">
        <f t="shared" si="371"/>
        <v>1498.7278000000051</v>
      </c>
      <c r="L1002" s="83">
        <f t="shared" si="351"/>
        <v>1498.7278000000051</v>
      </c>
      <c r="M1002" s="79"/>
      <c r="N1002" s="79">
        <f t="shared" si="354"/>
        <v>1423.7914100000048</v>
      </c>
      <c r="O1002" s="58"/>
      <c r="P1002" s="92"/>
      <c r="Q1002" s="7">
        <v>2104.5482580644698</v>
      </c>
      <c r="R1002" s="75">
        <f t="shared" si="355"/>
        <v>2546.5033922580083</v>
      </c>
      <c r="S1002" s="51"/>
      <c r="T1002" s="48">
        <v>2546.5</v>
      </c>
      <c r="U1002" s="55">
        <f>+T1002-P1002</f>
        <v>2546.5</v>
      </c>
      <c r="V1002" s="20"/>
      <c r="W1002" s="20"/>
      <c r="X1002" s="20"/>
      <c r="Y1002" s="20"/>
    </row>
    <row r="1003" spans="1:25" customFormat="1" ht="15.75" customHeight="1" x14ac:dyDescent="0.25">
      <c r="A1003" s="3" t="s">
        <v>149</v>
      </c>
      <c r="B1003" s="3" t="s">
        <v>150</v>
      </c>
      <c r="C1003" s="4">
        <v>44033</v>
      </c>
      <c r="D1003" s="3" t="s">
        <v>1628</v>
      </c>
      <c r="E1003" s="3" t="s">
        <v>1629</v>
      </c>
      <c r="F1003" s="3" t="s">
        <v>3022</v>
      </c>
      <c r="G1003" s="24">
        <v>1224</v>
      </c>
      <c r="H1003" s="25" t="s">
        <v>1630</v>
      </c>
      <c r="I1003" s="5">
        <v>2</v>
      </c>
      <c r="J1003" s="5">
        <v>176.041818181818</v>
      </c>
      <c r="K1003" s="5">
        <f t="shared" si="371"/>
        <v>213.01059999999978</v>
      </c>
      <c r="L1003" s="83">
        <f t="shared" si="351"/>
        <v>426.02119999999957</v>
      </c>
      <c r="M1003" s="79">
        <f t="shared" ref="M1003" si="373">+L1003*0.85</f>
        <v>362.1180199999996</v>
      </c>
      <c r="N1003" s="79">
        <f>+M1003*0.95</f>
        <v>344.01211899999959</v>
      </c>
      <c r="O1003" s="58"/>
      <c r="P1003" s="92">
        <f>+N1003+N1004+N1005</f>
        <v>1030.537632249999</v>
      </c>
      <c r="Q1003" s="7">
        <v>552.20093359999896</v>
      </c>
      <c r="R1003" s="75">
        <f t="shared" si="355"/>
        <v>668.16312965599877</v>
      </c>
      <c r="S1003" s="51">
        <f>+R1003+R1004+R1005</f>
        <v>1899.0061100119976</v>
      </c>
      <c r="T1003" s="48">
        <v>1899</v>
      </c>
      <c r="U1003" s="55">
        <f>+T1003-P1003</f>
        <v>868.46236775000102</v>
      </c>
      <c r="V1003" s="20"/>
      <c r="W1003" s="20"/>
      <c r="X1003" s="20"/>
      <c r="Y1003" s="20"/>
    </row>
    <row r="1004" spans="1:25" customFormat="1" ht="15.75" customHeight="1" x14ac:dyDescent="0.25">
      <c r="A1004" s="3" t="s">
        <v>298</v>
      </c>
      <c r="B1004" s="3" t="s">
        <v>299</v>
      </c>
      <c r="C1004" s="4">
        <v>44033</v>
      </c>
      <c r="D1004" s="3" t="s">
        <v>1628</v>
      </c>
      <c r="E1004" s="3" t="s">
        <v>1629</v>
      </c>
      <c r="F1004" s="3" t="s">
        <v>3022</v>
      </c>
      <c r="G1004" s="24"/>
      <c r="H1004" s="25" t="s">
        <v>1630</v>
      </c>
      <c r="I1004" s="5">
        <v>1</v>
      </c>
      <c r="J1004" s="5">
        <v>306.28190082644602</v>
      </c>
      <c r="K1004" s="5">
        <f t="shared" si="371"/>
        <v>370.60109999999969</v>
      </c>
      <c r="L1004" s="83">
        <f t="shared" si="351"/>
        <v>370.60109999999969</v>
      </c>
      <c r="M1004" s="79"/>
      <c r="N1004" s="79">
        <f t="shared" si="354"/>
        <v>352.07104499999969</v>
      </c>
      <c r="O1004" s="58"/>
      <c r="P1004" s="92"/>
      <c r="Q1004" s="7">
        <v>480.36640761818097</v>
      </c>
      <c r="R1004" s="75">
        <f t="shared" si="355"/>
        <v>581.24335321799902</v>
      </c>
      <c r="S1004" s="51"/>
      <c r="T1004" s="48"/>
      <c r="U1004" s="55"/>
      <c r="V1004" s="20"/>
      <c r="W1004" s="20"/>
      <c r="X1004" s="20"/>
      <c r="Y1004" s="20"/>
    </row>
    <row r="1005" spans="1:25" customFormat="1" ht="15.75" customHeight="1" x14ac:dyDescent="0.25">
      <c r="A1005" s="3" t="s">
        <v>27</v>
      </c>
      <c r="B1005" s="3" t="s">
        <v>28</v>
      </c>
      <c r="C1005" s="4">
        <v>44033</v>
      </c>
      <c r="D1005" s="3" t="s">
        <v>1628</v>
      </c>
      <c r="E1005" s="3" t="s">
        <v>1629</v>
      </c>
      <c r="F1005" s="3" t="s">
        <v>3022</v>
      </c>
      <c r="G1005" s="24"/>
      <c r="H1005" s="25" t="s">
        <v>1630</v>
      </c>
      <c r="I1005" s="5">
        <v>1</v>
      </c>
      <c r="J1005" s="5">
        <v>342.30173553718998</v>
      </c>
      <c r="K1005" s="5">
        <f t="shared" si="371"/>
        <v>414.18509999999986</v>
      </c>
      <c r="L1005" s="83">
        <f t="shared" si="351"/>
        <v>414.18509999999986</v>
      </c>
      <c r="M1005" s="79">
        <f t="shared" ref="M1005:M1006" si="374">+L1005*0.85</f>
        <v>352.05733499999985</v>
      </c>
      <c r="N1005" s="79">
        <f t="shared" ref="N1005:N1006" si="375">+M1005*0.95</f>
        <v>334.45446824999982</v>
      </c>
      <c r="O1005" s="58"/>
      <c r="P1005" s="92"/>
      <c r="Q1005" s="7">
        <v>536.85919598181795</v>
      </c>
      <c r="R1005" s="75">
        <f t="shared" si="355"/>
        <v>649.59962713799973</v>
      </c>
      <c r="S1005" s="51"/>
      <c r="T1005" s="48"/>
      <c r="U1005" s="55"/>
      <c r="V1005" s="20"/>
      <c r="W1005" s="20"/>
      <c r="X1005" s="20"/>
      <c r="Y1005" s="20"/>
    </row>
    <row r="1006" spans="1:25" customFormat="1" ht="15.75" customHeight="1" x14ac:dyDescent="0.25">
      <c r="A1006" s="3" t="s">
        <v>149</v>
      </c>
      <c r="B1006" s="3" t="s">
        <v>150</v>
      </c>
      <c r="C1006" s="4">
        <v>44033</v>
      </c>
      <c r="D1006" s="3" t="s">
        <v>1633</v>
      </c>
      <c r="E1006" s="3" t="s">
        <v>1634</v>
      </c>
      <c r="F1006" s="3" t="s">
        <v>3023</v>
      </c>
      <c r="G1006" s="24">
        <v>1225</v>
      </c>
      <c r="H1006" s="25" t="s">
        <v>1635</v>
      </c>
      <c r="I1006" s="5">
        <v>2</v>
      </c>
      <c r="J1006" s="5">
        <v>176.041818181818</v>
      </c>
      <c r="K1006" s="5">
        <f t="shared" si="371"/>
        <v>213.01059999999978</v>
      </c>
      <c r="L1006" s="83">
        <f t="shared" si="351"/>
        <v>426.02119999999957</v>
      </c>
      <c r="M1006" s="79">
        <f t="shared" si="374"/>
        <v>362.1180199999996</v>
      </c>
      <c r="N1006" s="79">
        <f t="shared" si="375"/>
        <v>344.01211899999959</v>
      </c>
      <c r="O1006" s="58"/>
      <c r="P1006" s="92">
        <f>+N1006+N1007+N1008+N1009</f>
        <v>1127.710757249999</v>
      </c>
      <c r="Q1006" s="7">
        <v>552.20093359999896</v>
      </c>
      <c r="R1006" s="75">
        <f t="shared" si="355"/>
        <v>668.16312965599877</v>
      </c>
      <c r="S1006" s="51">
        <f>+R1006+R1007+R1008+R1009</f>
        <v>2078.0020748869974</v>
      </c>
      <c r="T1006" s="48">
        <v>2078</v>
      </c>
      <c r="U1006" s="55">
        <f>+T1006-P1006</f>
        <v>950.28924275000099</v>
      </c>
      <c r="V1006" s="20"/>
      <c r="W1006" s="20"/>
      <c r="X1006" s="20"/>
      <c r="Y1006" s="20"/>
    </row>
    <row r="1007" spans="1:25" customFormat="1" ht="15.75" customHeight="1" x14ac:dyDescent="0.25">
      <c r="A1007" s="3" t="s">
        <v>1631</v>
      </c>
      <c r="B1007" s="3" t="s">
        <v>1632</v>
      </c>
      <c r="C1007" s="4">
        <v>44033</v>
      </c>
      <c r="D1007" s="3" t="s">
        <v>1633</v>
      </c>
      <c r="E1007" s="3" t="s">
        <v>1634</v>
      </c>
      <c r="F1007" s="3" t="s">
        <v>3023</v>
      </c>
      <c r="G1007" s="24"/>
      <c r="H1007" s="25" t="s">
        <v>1635</v>
      </c>
      <c r="I1007" s="5">
        <v>1</v>
      </c>
      <c r="J1007" s="5">
        <v>84.535123966942194</v>
      </c>
      <c r="K1007" s="5">
        <f t="shared" si="371"/>
        <v>102.28750000000005</v>
      </c>
      <c r="L1007" s="83">
        <f t="shared" si="351"/>
        <v>102.28750000000005</v>
      </c>
      <c r="M1007" s="79"/>
      <c r="N1007" s="79">
        <f t="shared" si="354"/>
        <v>97.173125000000041</v>
      </c>
      <c r="O1007" s="58"/>
      <c r="P1007" s="92"/>
      <c r="Q1007" s="7">
        <v>147.930549483471</v>
      </c>
      <c r="R1007" s="75">
        <f t="shared" si="355"/>
        <v>178.99596487499991</v>
      </c>
      <c r="S1007" s="51"/>
      <c r="T1007" s="48"/>
      <c r="U1007" s="55"/>
      <c r="V1007" s="20"/>
      <c r="W1007" s="20"/>
      <c r="X1007" s="20"/>
      <c r="Y1007" s="20"/>
    </row>
    <row r="1008" spans="1:25" customFormat="1" ht="15.75" customHeight="1" x14ac:dyDescent="0.25">
      <c r="A1008" s="3" t="s">
        <v>298</v>
      </c>
      <c r="B1008" s="3" t="s">
        <v>299</v>
      </c>
      <c r="C1008" s="4">
        <v>44033</v>
      </c>
      <c r="D1008" s="3" t="s">
        <v>1633</v>
      </c>
      <c r="E1008" s="3" t="s">
        <v>1634</v>
      </c>
      <c r="F1008" s="3" t="s">
        <v>3023</v>
      </c>
      <c r="G1008" s="24"/>
      <c r="H1008" s="25" t="s">
        <v>1635</v>
      </c>
      <c r="I1008" s="5">
        <v>1</v>
      </c>
      <c r="J1008" s="5">
        <v>306.28190082644602</v>
      </c>
      <c r="K1008" s="5">
        <f t="shared" si="371"/>
        <v>370.60109999999969</v>
      </c>
      <c r="L1008" s="83">
        <f t="shared" si="351"/>
        <v>370.60109999999969</v>
      </c>
      <c r="M1008" s="79"/>
      <c r="N1008" s="79">
        <f t="shared" si="354"/>
        <v>352.07104499999969</v>
      </c>
      <c r="O1008" s="58"/>
      <c r="P1008" s="92"/>
      <c r="Q1008" s="7">
        <v>480.36640761818097</v>
      </c>
      <c r="R1008" s="75">
        <f t="shared" si="355"/>
        <v>581.24335321799902</v>
      </c>
      <c r="S1008" s="51"/>
      <c r="T1008" s="48"/>
      <c r="U1008" s="55"/>
      <c r="V1008" s="20"/>
      <c r="W1008" s="20"/>
      <c r="X1008" s="20"/>
      <c r="Y1008" s="20"/>
    </row>
    <row r="1009" spans="1:25" customFormat="1" ht="15.75" customHeight="1" x14ac:dyDescent="0.25">
      <c r="A1009" s="3" t="s">
        <v>27</v>
      </c>
      <c r="B1009" s="3" t="s">
        <v>28</v>
      </c>
      <c r="C1009" s="4">
        <v>44033</v>
      </c>
      <c r="D1009" s="3" t="s">
        <v>1633</v>
      </c>
      <c r="E1009" s="3" t="s">
        <v>1634</v>
      </c>
      <c r="F1009" s="3" t="s">
        <v>3023</v>
      </c>
      <c r="G1009" s="24"/>
      <c r="H1009" s="25" t="s">
        <v>1635</v>
      </c>
      <c r="I1009" s="5">
        <v>1</v>
      </c>
      <c r="J1009" s="5">
        <v>342.30173553718998</v>
      </c>
      <c r="K1009" s="5">
        <f t="shared" si="371"/>
        <v>414.18509999999986</v>
      </c>
      <c r="L1009" s="83">
        <f t="shared" si="351"/>
        <v>414.18509999999986</v>
      </c>
      <c r="M1009" s="79">
        <f t="shared" ref="M1009" si="376">+L1009*0.85</f>
        <v>352.05733499999985</v>
      </c>
      <c r="N1009" s="79">
        <f t="shared" ref="N1009:N1010" si="377">+M1009*0.95</f>
        <v>334.45446824999982</v>
      </c>
      <c r="O1009" s="58"/>
      <c r="P1009" s="92"/>
      <c r="Q1009" s="7">
        <v>536.85919598181795</v>
      </c>
      <c r="R1009" s="75">
        <f t="shared" si="355"/>
        <v>649.59962713799973</v>
      </c>
      <c r="S1009" s="51"/>
      <c r="T1009" s="48"/>
      <c r="U1009" s="55"/>
      <c r="V1009" s="20"/>
      <c r="W1009" s="20"/>
      <c r="X1009" s="20"/>
      <c r="Y1009" s="20"/>
    </row>
    <row r="1010" spans="1:25" customFormat="1" ht="15.75" customHeight="1" x14ac:dyDescent="0.25">
      <c r="A1010" s="3" t="s">
        <v>330</v>
      </c>
      <c r="B1010" s="3" t="s">
        <v>331</v>
      </c>
      <c r="C1010" s="4">
        <v>44033</v>
      </c>
      <c r="D1010" s="3" t="s">
        <v>1636</v>
      </c>
      <c r="E1010" s="3" t="s">
        <v>1637</v>
      </c>
      <c r="F1010" s="3" t="s">
        <v>3024</v>
      </c>
      <c r="G1010" s="24">
        <v>1226</v>
      </c>
      <c r="H1010" s="25" t="s">
        <v>1638</v>
      </c>
      <c r="I1010" s="5">
        <v>1</v>
      </c>
      <c r="J1010" s="5">
        <v>233.96</v>
      </c>
      <c r="K1010" s="5">
        <f t="shared" si="371"/>
        <v>283.09160000000003</v>
      </c>
      <c r="L1010" s="83">
        <f t="shared" si="351"/>
        <v>283.09160000000003</v>
      </c>
      <c r="M1010" s="79">
        <f>+L1010*0.9</f>
        <v>254.78244000000004</v>
      </c>
      <c r="N1010" s="79">
        <f t="shared" si="377"/>
        <v>242.04331800000003</v>
      </c>
      <c r="O1010" s="58"/>
      <c r="P1010" s="92">
        <f>+SUM(N1010:N1019)</f>
        <v>2135.5579197499997</v>
      </c>
      <c r="Q1010" s="7">
        <v>495.04019913636301</v>
      </c>
      <c r="R1010" s="75">
        <f t="shared" si="355"/>
        <v>598.99864095499925</v>
      </c>
      <c r="S1010" s="51">
        <f>+SUM(R1010:R1019)</f>
        <v>4139.8934281009997</v>
      </c>
      <c r="T1010" s="48">
        <v>4139.8999999999996</v>
      </c>
      <c r="U1010" s="55">
        <f>+T1010-P1010</f>
        <v>2004.34208025</v>
      </c>
      <c r="V1010" s="20"/>
      <c r="W1010" s="20"/>
      <c r="X1010" s="20"/>
      <c r="Y1010" s="20"/>
    </row>
    <row r="1011" spans="1:25" customFormat="1" ht="15.75" customHeight="1" x14ac:dyDescent="0.25">
      <c r="A1011" s="3" t="s">
        <v>239</v>
      </c>
      <c r="B1011" s="3" t="s">
        <v>240</v>
      </c>
      <c r="C1011" s="4">
        <v>44033</v>
      </c>
      <c r="D1011" s="3" t="s">
        <v>1636</v>
      </c>
      <c r="E1011" s="3" t="s">
        <v>1637</v>
      </c>
      <c r="F1011" s="3" t="s">
        <v>3024</v>
      </c>
      <c r="G1011" s="24"/>
      <c r="H1011" s="25" t="s">
        <v>1638</v>
      </c>
      <c r="I1011" s="5">
        <v>1</v>
      </c>
      <c r="J1011" s="5">
        <v>111.74057851239699</v>
      </c>
      <c r="K1011" s="5">
        <f t="shared" si="371"/>
        <v>135.20610000000036</v>
      </c>
      <c r="L1011" s="83">
        <f t="shared" si="351"/>
        <v>135.20610000000036</v>
      </c>
      <c r="M1011" s="79"/>
      <c r="N1011" s="79">
        <f t="shared" si="354"/>
        <v>128.44579500000034</v>
      </c>
      <c r="O1011" s="58"/>
      <c r="P1011" s="92"/>
      <c r="Q1011" s="7">
        <v>195.45443733801699</v>
      </c>
      <c r="R1011" s="75">
        <f t="shared" si="355"/>
        <v>236.49986917900054</v>
      </c>
      <c r="S1011" s="51"/>
      <c r="T1011" s="48"/>
      <c r="U1011" s="55"/>
      <c r="V1011" s="20"/>
      <c r="W1011" s="20"/>
      <c r="X1011" s="20"/>
      <c r="Y1011" s="20"/>
    </row>
    <row r="1012" spans="1:25" customFormat="1" ht="15.75" customHeight="1" x14ac:dyDescent="0.25">
      <c r="A1012" s="3" t="s">
        <v>21</v>
      </c>
      <c r="B1012" s="3" t="s">
        <v>22</v>
      </c>
      <c r="C1012" s="4">
        <v>44033</v>
      </c>
      <c r="D1012" s="3" t="s">
        <v>1636</v>
      </c>
      <c r="E1012" s="3" t="s">
        <v>1637</v>
      </c>
      <c r="F1012" s="3" t="s">
        <v>3024</v>
      </c>
      <c r="G1012" s="24"/>
      <c r="H1012" s="25" t="s">
        <v>1638</v>
      </c>
      <c r="I1012" s="5">
        <v>1</v>
      </c>
      <c r="J1012" s="5">
        <v>111.773636363636</v>
      </c>
      <c r="K1012" s="5">
        <f t="shared" si="371"/>
        <v>135.24609999999956</v>
      </c>
      <c r="L1012" s="83">
        <f t="shared" si="351"/>
        <v>135.24609999999956</v>
      </c>
      <c r="M1012" s="79"/>
      <c r="N1012" s="79">
        <f t="shared" si="354"/>
        <v>128.48379499999956</v>
      </c>
      <c r="O1012" s="58"/>
      <c r="P1012" s="92"/>
      <c r="Q1012" s="7">
        <v>195.45443733801699</v>
      </c>
      <c r="R1012" s="75">
        <f t="shared" si="355"/>
        <v>236.49986917900054</v>
      </c>
      <c r="S1012" s="51"/>
      <c r="T1012" s="48"/>
      <c r="U1012" s="55"/>
      <c r="V1012" s="20"/>
      <c r="W1012" s="20"/>
      <c r="X1012" s="20"/>
      <c r="Y1012" s="20"/>
    </row>
    <row r="1013" spans="1:25" customFormat="1" ht="15.75" customHeight="1" x14ac:dyDescent="0.25">
      <c r="A1013" s="3" t="s">
        <v>246</v>
      </c>
      <c r="B1013" s="3" t="s">
        <v>247</v>
      </c>
      <c r="C1013" s="4">
        <v>44033</v>
      </c>
      <c r="D1013" s="3" t="s">
        <v>1636</v>
      </c>
      <c r="E1013" s="3" t="s">
        <v>1637</v>
      </c>
      <c r="F1013" s="3" t="s">
        <v>3024</v>
      </c>
      <c r="G1013" s="24"/>
      <c r="H1013" s="25" t="s">
        <v>1638</v>
      </c>
      <c r="I1013" s="5">
        <v>1</v>
      </c>
      <c r="J1013" s="5">
        <v>119.985619834711</v>
      </c>
      <c r="K1013" s="5">
        <f t="shared" si="371"/>
        <v>145.18260000000032</v>
      </c>
      <c r="L1013" s="83">
        <f t="shared" si="351"/>
        <v>145.18260000000032</v>
      </c>
      <c r="M1013" s="79"/>
      <c r="N1013" s="79">
        <f t="shared" si="354"/>
        <v>137.92347000000029</v>
      </c>
      <c r="O1013" s="58"/>
      <c r="P1013" s="92"/>
      <c r="Q1013" s="7">
        <v>195.45443733801699</v>
      </c>
      <c r="R1013" s="75">
        <f t="shared" si="355"/>
        <v>236.49986917900054</v>
      </c>
      <c r="S1013" s="51"/>
      <c r="T1013" s="48"/>
      <c r="U1013" s="55"/>
      <c r="V1013" s="20"/>
      <c r="W1013" s="20"/>
      <c r="X1013" s="20"/>
      <c r="Y1013" s="20"/>
    </row>
    <row r="1014" spans="1:25" customFormat="1" ht="15.75" customHeight="1" x14ac:dyDescent="0.25">
      <c r="A1014" s="3" t="s">
        <v>250</v>
      </c>
      <c r="B1014" s="3" t="s">
        <v>251</v>
      </c>
      <c r="C1014" s="4">
        <v>44033</v>
      </c>
      <c r="D1014" s="3" t="s">
        <v>1636</v>
      </c>
      <c r="E1014" s="3" t="s">
        <v>1637</v>
      </c>
      <c r="F1014" s="3" t="s">
        <v>3024</v>
      </c>
      <c r="G1014" s="24"/>
      <c r="H1014" s="25" t="s">
        <v>1638</v>
      </c>
      <c r="I1014" s="5">
        <v>1</v>
      </c>
      <c r="J1014" s="5">
        <v>111.74057851239699</v>
      </c>
      <c r="K1014" s="5">
        <f t="shared" si="371"/>
        <v>135.20610000000036</v>
      </c>
      <c r="L1014" s="83">
        <f t="shared" si="351"/>
        <v>135.20610000000036</v>
      </c>
      <c r="M1014" s="79"/>
      <c r="N1014" s="79">
        <f t="shared" si="354"/>
        <v>128.44579500000034</v>
      </c>
      <c r="O1014" s="58"/>
      <c r="P1014" s="92"/>
      <c r="Q1014" s="7">
        <v>195.45443733801699</v>
      </c>
      <c r="R1014" s="75">
        <f t="shared" si="355"/>
        <v>236.49986917900054</v>
      </c>
      <c r="S1014" s="51"/>
      <c r="T1014" s="48"/>
      <c r="U1014" s="55"/>
      <c r="V1014" s="20"/>
      <c r="W1014" s="20"/>
      <c r="X1014" s="20"/>
      <c r="Y1014" s="20"/>
    </row>
    <row r="1015" spans="1:25" customFormat="1" ht="15.75" customHeight="1" x14ac:dyDescent="0.25">
      <c r="A1015" s="3" t="s">
        <v>298</v>
      </c>
      <c r="B1015" s="3" t="s">
        <v>299</v>
      </c>
      <c r="C1015" s="4">
        <v>44033</v>
      </c>
      <c r="D1015" s="3" t="s">
        <v>1636</v>
      </c>
      <c r="E1015" s="3" t="s">
        <v>1637</v>
      </c>
      <c r="F1015" s="3" t="s">
        <v>3024</v>
      </c>
      <c r="G1015" s="24"/>
      <c r="H1015" s="25" t="s">
        <v>1638</v>
      </c>
      <c r="I1015" s="5">
        <v>1</v>
      </c>
      <c r="J1015" s="5">
        <v>306.28190082644602</v>
      </c>
      <c r="K1015" s="5">
        <f t="shared" si="371"/>
        <v>370.60109999999969</v>
      </c>
      <c r="L1015" s="83">
        <f t="shared" si="351"/>
        <v>370.60109999999969</v>
      </c>
      <c r="M1015" s="79"/>
      <c r="N1015" s="79">
        <f t="shared" si="354"/>
        <v>352.07104499999969</v>
      </c>
      <c r="O1015" s="58"/>
      <c r="P1015" s="92"/>
      <c r="Q1015" s="7">
        <v>480.36298514545501</v>
      </c>
      <c r="R1015" s="75">
        <f t="shared" si="355"/>
        <v>581.23921202600059</v>
      </c>
      <c r="S1015" s="51"/>
      <c r="T1015" s="48"/>
      <c r="U1015" s="55"/>
      <c r="V1015" s="20"/>
      <c r="W1015" s="20"/>
      <c r="X1015" s="20"/>
      <c r="Y1015" s="20"/>
    </row>
    <row r="1016" spans="1:25" customFormat="1" ht="15.75" customHeight="1" x14ac:dyDescent="0.25">
      <c r="A1016" s="3" t="s">
        <v>27</v>
      </c>
      <c r="B1016" s="3" t="s">
        <v>28</v>
      </c>
      <c r="C1016" s="4">
        <v>44033</v>
      </c>
      <c r="D1016" s="3" t="s">
        <v>1636</v>
      </c>
      <c r="E1016" s="3" t="s">
        <v>1637</v>
      </c>
      <c r="F1016" s="3" t="s">
        <v>3024</v>
      </c>
      <c r="G1016" s="24"/>
      <c r="H1016" s="25" t="s">
        <v>1638</v>
      </c>
      <c r="I1016" s="5">
        <v>1</v>
      </c>
      <c r="J1016" s="5">
        <v>342.30173553718998</v>
      </c>
      <c r="K1016" s="5">
        <f t="shared" si="371"/>
        <v>414.18509999999986</v>
      </c>
      <c r="L1016" s="83">
        <f t="shared" si="351"/>
        <v>414.18509999999986</v>
      </c>
      <c r="M1016" s="79">
        <f t="shared" ref="M1016" si="378">+L1016*0.85</f>
        <v>352.05733499999985</v>
      </c>
      <c r="N1016" s="79">
        <f>+M1016*0.95</f>
        <v>334.45446824999982</v>
      </c>
      <c r="O1016" s="58"/>
      <c r="P1016" s="92"/>
      <c r="Q1016" s="7">
        <v>536.85530104545398</v>
      </c>
      <c r="R1016" s="75">
        <f t="shared" si="355"/>
        <v>649.59491426499926</v>
      </c>
      <c r="S1016" s="51"/>
      <c r="T1016" s="48"/>
      <c r="U1016" s="55"/>
      <c r="V1016" s="20"/>
      <c r="W1016" s="20"/>
      <c r="X1016" s="20"/>
      <c r="Y1016" s="20"/>
    </row>
    <row r="1017" spans="1:25" customFormat="1" ht="15.75" customHeight="1" x14ac:dyDescent="0.25">
      <c r="A1017" s="3" t="s">
        <v>496</v>
      </c>
      <c r="B1017" s="3" t="s">
        <v>497</v>
      </c>
      <c r="C1017" s="4">
        <v>44033</v>
      </c>
      <c r="D1017" s="3" t="s">
        <v>1636</v>
      </c>
      <c r="E1017" s="3" t="s">
        <v>1637</v>
      </c>
      <c r="F1017" s="3" t="s">
        <v>3024</v>
      </c>
      <c r="G1017" s="24"/>
      <c r="H1017" s="25" t="s">
        <v>1638</v>
      </c>
      <c r="I1017" s="5">
        <v>1</v>
      </c>
      <c r="J1017" s="5">
        <v>108.45396694214899</v>
      </c>
      <c r="K1017" s="5">
        <f t="shared" si="371"/>
        <v>131.22930000000028</v>
      </c>
      <c r="L1017" s="83">
        <f t="shared" si="351"/>
        <v>131.22930000000028</v>
      </c>
      <c r="M1017" s="79"/>
      <c r="N1017" s="79">
        <f t="shared" si="354"/>
        <v>124.66783500000025</v>
      </c>
      <c r="O1017" s="58"/>
      <c r="P1017" s="92"/>
      <c r="Q1017" s="7">
        <v>190.000774958677</v>
      </c>
      <c r="R1017" s="75">
        <f t="shared" si="355"/>
        <v>229.90093769999916</v>
      </c>
      <c r="S1017" s="51"/>
      <c r="T1017" s="48"/>
      <c r="U1017" s="55"/>
      <c r="V1017" s="20"/>
      <c r="W1017" s="20"/>
      <c r="X1017" s="20"/>
      <c r="Y1017" s="20"/>
    </row>
    <row r="1018" spans="1:25" customFormat="1" ht="15.75" customHeight="1" x14ac:dyDescent="0.25">
      <c r="A1018" s="3" t="s">
        <v>149</v>
      </c>
      <c r="B1018" s="3" t="s">
        <v>150</v>
      </c>
      <c r="C1018" s="4">
        <v>44033</v>
      </c>
      <c r="D1018" s="3" t="s">
        <v>1636</v>
      </c>
      <c r="E1018" s="3" t="s">
        <v>1637</v>
      </c>
      <c r="F1018" s="3" t="s">
        <v>3024</v>
      </c>
      <c r="G1018" s="24"/>
      <c r="H1018" s="25" t="s">
        <v>1638</v>
      </c>
      <c r="I1018" s="5">
        <v>2</v>
      </c>
      <c r="J1018" s="5">
        <v>176.041818181818</v>
      </c>
      <c r="K1018" s="5">
        <f t="shared" si="371"/>
        <v>213.01059999999978</v>
      </c>
      <c r="L1018" s="83">
        <f t="shared" si="351"/>
        <v>426.02119999999957</v>
      </c>
      <c r="M1018" s="79">
        <f t="shared" ref="M1018:M1023" si="379">+L1018*0.85</f>
        <v>362.1180199999996</v>
      </c>
      <c r="N1018" s="79">
        <f t="shared" ref="N1018:N1023" si="380">+M1018*0.95</f>
        <v>344.01211899999959</v>
      </c>
      <c r="O1018" s="58"/>
      <c r="P1018" s="92"/>
      <c r="Q1018" s="7">
        <v>552.19703018181804</v>
      </c>
      <c r="R1018" s="75">
        <f t="shared" si="355"/>
        <v>668.15840651999986</v>
      </c>
      <c r="S1018" s="51"/>
      <c r="T1018" s="48"/>
      <c r="U1018" s="55"/>
      <c r="V1018" s="20"/>
      <c r="W1018" s="20"/>
      <c r="X1018" s="20"/>
      <c r="Y1018" s="20"/>
    </row>
    <row r="1019" spans="1:25" customFormat="1" ht="15.75" customHeight="1" x14ac:dyDescent="0.25">
      <c r="A1019" s="3" t="s">
        <v>1639</v>
      </c>
      <c r="B1019" s="3" t="s">
        <v>1640</v>
      </c>
      <c r="C1019" s="4">
        <v>44033</v>
      </c>
      <c r="D1019" s="3" t="s">
        <v>1636</v>
      </c>
      <c r="E1019" s="3" t="s">
        <v>1637</v>
      </c>
      <c r="F1019" s="3" t="s">
        <v>3024</v>
      </c>
      <c r="G1019" s="24"/>
      <c r="H1019" s="25" t="s">
        <v>1638</v>
      </c>
      <c r="I1019" s="5">
        <v>1</v>
      </c>
      <c r="J1019" s="5">
        <v>220.055041322314</v>
      </c>
      <c r="K1019" s="5">
        <f t="shared" si="371"/>
        <v>266.26659999999993</v>
      </c>
      <c r="L1019" s="83">
        <f t="shared" ref="L1019:L1081" si="381">+K1019*I1019</f>
        <v>266.26659999999993</v>
      </c>
      <c r="M1019" s="79">
        <f t="shared" si="379"/>
        <v>226.32660999999993</v>
      </c>
      <c r="N1019" s="79">
        <f t="shared" si="380"/>
        <v>215.01027949999991</v>
      </c>
      <c r="O1019" s="58"/>
      <c r="P1019" s="92"/>
      <c r="Q1019" s="7">
        <v>385.12548753636298</v>
      </c>
      <c r="R1019" s="75">
        <f t="shared" si="355"/>
        <v>466.00183991899917</v>
      </c>
      <c r="S1019" s="51"/>
      <c r="T1019" s="48"/>
      <c r="U1019" s="55"/>
      <c r="V1019" s="20"/>
      <c r="W1019" s="20"/>
      <c r="X1019" s="20"/>
      <c r="Y1019" s="20"/>
    </row>
    <row r="1020" spans="1:25" customFormat="1" ht="15.75" customHeight="1" x14ac:dyDescent="0.25">
      <c r="A1020" s="3" t="s">
        <v>1595</v>
      </c>
      <c r="B1020" s="3" t="s">
        <v>1596</v>
      </c>
      <c r="C1020" s="4">
        <v>44033</v>
      </c>
      <c r="D1020" s="3" t="s">
        <v>1641</v>
      </c>
      <c r="E1020" s="3" t="s">
        <v>1642</v>
      </c>
      <c r="F1020" s="3" t="s">
        <v>3018</v>
      </c>
      <c r="G1020" s="24">
        <v>1227</v>
      </c>
      <c r="H1020" s="25" t="s">
        <v>1643</v>
      </c>
      <c r="I1020" s="5">
        <v>1</v>
      </c>
      <c r="J1020" s="5">
        <v>870.46504132231405</v>
      </c>
      <c r="K1020" s="5">
        <f t="shared" si="371"/>
        <v>1053.2627</v>
      </c>
      <c r="L1020" s="83">
        <f t="shared" si="381"/>
        <v>1053.2627</v>
      </c>
      <c r="M1020" s="79">
        <f t="shared" si="379"/>
        <v>895.27329499999996</v>
      </c>
      <c r="N1020" s="79">
        <f t="shared" si="380"/>
        <v>850.50963024999987</v>
      </c>
      <c r="O1020" s="58"/>
      <c r="P1020" s="92">
        <f>+N1020+N1021</f>
        <v>1751.4476354999999</v>
      </c>
      <c r="Q1020" s="7">
        <v>1523.5575525256199</v>
      </c>
      <c r="R1020" s="75">
        <f t="shared" si="355"/>
        <v>1843.5046385560001</v>
      </c>
      <c r="S1020" s="51">
        <f>+R1020+R1021</f>
        <v>3795.4216929520035</v>
      </c>
      <c r="T1020" s="48">
        <v>3795.41</v>
      </c>
      <c r="U1020" s="55">
        <f>+T1020-P1020</f>
        <v>2043.9623644999999</v>
      </c>
      <c r="V1020" s="20"/>
      <c r="W1020" s="20"/>
      <c r="X1020" s="20"/>
      <c r="Y1020" s="20"/>
    </row>
    <row r="1021" spans="1:25" customFormat="1" ht="15.75" customHeight="1" x14ac:dyDescent="0.25">
      <c r="A1021" s="3" t="s">
        <v>611</v>
      </c>
      <c r="B1021" s="3" t="s">
        <v>612</v>
      </c>
      <c r="C1021" s="4">
        <v>44033</v>
      </c>
      <c r="D1021" s="3" t="s">
        <v>1641</v>
      </c>
      <c r="E1021" s="3" t="s">
        <v>1642</v>
      </c>
      <c r="F1021" s="3" t="s">
        <v>3018</v>
      </c>
      <c r="G1021" s="24"/>
      <c r="H1021" s="25" t="s">
        <v>1643</v>
      </c>
      <c r="I1021" s="5">
        <v>1</v>
      </c>
      <c r="J1021" s="5">
        <v>922.07661157024802</v>
      </c>
      <c r="K1021" s="5">
        <f t="shared" si="371"/>
        <v>1115.7127</v>
      </c>
      <c r="L1021" s="83">
        <f t="shared" si="381"/>
        <v>1115.7127</v>
      </c>
      <c r="M1021" s="79">
        <f t="shared" si="379"/>
        <v>948.35579500000006</v>
      </c>
      <c r="N1021" s="79">
        <f t="shared" si="380"/>
        <v>900.93800525000006</v>
      </c>
      <c r="O1021" s="58"/>
      <c r="P1021" s="92"/>
      <c r="Q1021" s="7">
        <v>1613.15459040992</v>
      </c>
      <c r="R1021" s="75">
        <f t="shared" si="355"/>
        <v>1951.9170543960031</v>
      </c>
      <c r="S1021" s="51"/>
      <c r="T1021" s="48"/>
      <c r="U1021" s="55"/>
      <c r="V1021" s="20"/>
      <c r="W1021" s="20"/>
      <c r="X1021" s="20"/>
      <c r="Y1021" s="20"/>
    </row>
    <row r="1022" spans="1:25" customFormat="1" ht="15.75" customHeight="1" x14ac:dyDescent="0.25">
      <c r="A1022" s="3" t="s">
        <v>27</v>
      </c>
      <c r="B1022" s="3" t="s">
        <v>28</v>
      </c>
      <c r="C1022" s="4">
        <v>44033</v>
      </c>
      <c r="D1022" s="3" t="s">
        <v>1644</v>
      </c>
      <c r="E1022" s="3" t="s">
        <v>1645</v>
      </c>
      <c r="F1022" s="3" t="s">
        <v>3025</v>
      </c>
      <c r="G1022" s="24">
        <v>1228</v>
      </c>
      <c r="H1022" s="25" t="s">
        <v>1646</v>
      </c>
      <c r="I1022" s="5">
        <v>1</v>
      </c>
      <c r="J1022" s="5">
        <v>342.30173553718998</v>
      </c>
      <c r="K1022" s="5">
        <f t="shared" si="371"/>
        <v>414.18509999999986</v>
      </c>
      <c r="L1022" s="83">
        <f t="shared" si="381"/>
        <v>414.18509999999986</v>
      </c>
      <c r="M1022" s="79">
        <f t="shared" si="379"/>
        <v>352.05733499999985</v>
      </c>
      <c r="N1022" s="79">
        <f t="shared" si="380"/>
        <v>334.45446824999982</v>
      </c>
      <c r="O1022" s="58"/>
      <c r="P1022" s="92">
        <f>+N1022</f>
        <v>334.45446824999982</v>
      </c>
      <c r="Q1022" s="7">
        <v>597.51506351900798</v>
      </c>
      <c r="R1022" s="75">
        <f t="shared" si="355"/>
        <v>722.99322685799962</v>
      </c>
      <c r="S1022" s="51">
        <f>+R1022</f>
        <v>722.99322685799962</v>
      </c>
      <c r="T1022" s="48">
        <v>723</v>
      </c>
      <c r="U1022" s="55">
        <f>+T1022-P1022</f>
        <v>388.54553175000018</v>
      </c>
      <c r="V1022" s="20"/>
      <c r="W1022" s="20"/>
      <c r="X1022" s="20"/>
      <c r="Y1022" s="20"/>
    </row>
    <row r="1023" spans="1:25" customFormat="1" ht="15.75" customHeight="1" x14ac:dyDescent="0.25">
      <c r="A1023" s="3" t="s">
        <v>118</v>
      </c>
      <c r="B1023" s="3" t="s">
        <v>119</v>
      </c>
      <c r="C1023" s="4">
        <v>44033</v>
      </c>
      <c r="D1023" s="3" t="s">
        <v>1647</v>
      </c>
      <c r="E1023" s="3" t="s">
        <v>1648</v>
      </c>
      <c r="F1023" s="3" t="s">
        <v>3026</v>
      </c>
      <c r="G1023" s="24">
        <v>1229</v>
      </c>
      <c r="H1023" s="25" t="s">
        <v>1649</v>
      </c>
      <c r="I1023" s="5">
        <v>1</v>
      </c>
      <c r="J1023" s="5">
        <v>302.57983471074402</v>
      </c>
      <c r="K1023" s="5">
        <f t="shared" si="371"/>
        <v>366.12160000000029</v>
      </c>
      <c r="L1023" s="83">
        <f t="shared" si="381"/>
        <v>366.12160000000029</v>
      </c>
      <c r="M1023" s="79">
        <f t="shared" si="379"/>
        <v>311.20336000000026</v>
      </c>
      <c r="N1023" s="79">
        <f t="shared" si="380"/>
        <v>295.64319200000023</v>
      </c>
      <c r="O1023" s="58"/>
      <c r="P1023" s="92">
        <f>+N1023+N1024</f>
        <v>410.99152700000042</v>
      </c>
      <c r="Q1023" s="7">
        <v>529.75374881322398</v>
      </c>
      <c r="R1023" s="75">
        <f t="shared" si="355"/>
        <v>641.002036064001</v>
      </c>
      <c r="S1023" s="51">
        <f>+R1023+R1024</f>
        <v>853.50038138000127</v>
      </c>
      <c r="T1023" s="48">
        <v>853.5</v>
      </c>
      <c r="U1023" s="55">
        <f>+T1023-P1023</f>
        <v>442.50847299999958</v>
      </c>
      <c r="V1023" s="20"/>
      <c r="W1023" s="20"/>
      <c r="X1023" s="20"/>
      <c r="Y1023" s="20"/>
    </row>
    <row r="1024" spans="1:25" customFormat="1" ht="15.75" customHeight="1" x14ac:dyDescent="0.25">
      <c r="A1024" s="3" t="s">
        <v>371</v>
      </c>
      <c r="B1024" s="3" t="s">
        <v>372</v>
      </c>
      <c r="C1024" s="4">
        <v>44033</v>
      </c>
      <c r="D1024" s="3" t="s">
        <v>1647</v>
      </c>
      <c r="E1024" s="3" t="s">
        <v>1648</v>
      </c>
      <c r="F1024" s="3" t="s">
        <v>3026</v>
      </c>
      <c r="G1024" s="24"/>
      <c r="H1024" s="25" t="s">
        <v>1649</v>
      </c>
      <c r="I1024" s="5">
        <v>1</v>
      </c>
      <c r="J1024" s="5">
        <v>100.34652892562001</v>
      </c>
      <c r="K1024" s="5">
        <f t="shared" si="371"/>
        <v>121.41930000000021</v>
      </c>
      <c r="L1024" s="83">
        <f t="shared" si="381"/>
        <v>121.41930000000021</v>
      </c>
      <c r="M1024" s="79"/>
      <c r="N1024" s="79">
        <f t="shared" ref="N1024:N1078" si="382">+L1024*0.95</f>
        <v>115.34833500000019</v>
      </c>
      <c r="O1024" s="58"/>
      <c r="P1024" s="92"/>
      <c r="Q1024" s="7">
        <v>175.61846720330601</v>
      </c>
      <c r="R1024" s="75">
        <f t="shared" si="355"/>
        <v>212.49834531600027</v>
      </c>
      <c r="S1024" s="51"/>
      <c r="T1024" s="48"/>
      <c r="U1024" s="55"/>
      <c r="V1024" s="20"/>
      <c r="W1024" s="20"/>
      <c r="X1024" s="20"/>
      <c r="Y1024" s="20"/>
    </row>
    <row r="1025" spans="1:25" customFormat="1" ht="15.75" customHeight="1" x14ac:dyDescent="0.25">
      <c r="A1025" s="3" t="s">
        <v>789</v>
      </c>
      <c r="B1025" s="3" t="s">
        <v>790</v>
      </c>
      <c r="C1025" s="4">
        <v>44033</v>
      </c>
      <c r="D1025" s="3" t="s">
        <v>1650</v>
      </c>
      <c r="E1025" s="3" t="s">
        <v>1651</v>
      </c>
      <c r="F1025" s="3" t="s">
        <v>3019</v>
      </c>
      <c r="G1025" s="24">
        <v>1233</v>
      </c>
      <c r="H1025" s="25" t="s">
        <v>1652</v>
      </c>
      <c r="I1025" s="5">
        <v>1</v>
      </c>
      <c r="J1025" s="5">
        <v>659.09768595041305</v>
      </c>
      <c r="K1025" s="5">
        <f t="shared" si="371"/>
        <v>797.50819999999976</v>
      </c>
      <c r="L1025" s="83">
        <f t="shared" si="381"/>
        <v>797.50819999999976</v>
      </c>
      <c r="M1025" s="79">
        <f t="shared" ref="M1025" si="383">+L1025*0.85</f>
        <v>677.8819699999998</v>
      </c>
      <c r="N1025" s="79">
        <f>+M1025*0.95</f>
        <v>643.98787149999976</v>
      </c>
      <c r="O1025" s="58"/>
      <c r="P1025" s="92">
        <f>+N1025</f>
        <v>643.98787149999976</v>
      </c>
      <c r="Q1025" s="7">
        <v>1153.1968572000001</v>
      </c>
      <c r="R1025" s="75">
        <f t="shared" si="355"/>
        <v>1395.368197212</v>
      </c>
      <c r="S1025" s="51">
        <f>+R1025</f>
        <v>1395.368197212</v>
      </c>
      <c r="T1025" s="48">
        <v>1395.37</v>
      </c>
      <c r="U1025" s="55">
        <f>+T1025-P1025</f>
        <v>751.38212850000014</v>
      </c>
      <c r="V1025" s="20"/>
      <c r="W1025" s="20"/>
      <c r="X1025" s="20"/>
      <c r="Y1025" s="20"/>
    </row>
    <row r="1026" spans="1:25" customFormat="1" ht="15.75" customHeight="1" x14ac:dyDescent="0.25">
      <c r="A1026" s="3" t="s">
        <v>1656</v>
      </c>
      <c r="B1026" s="3" t="s">
        <v>1657</v>
      </c>
      <c r="C1026" s="4">
        <v>44033</v>
      </c>
      <c r="D1026" s="3" t="s">
        <v>1653</v>
      </c>
      <c r="E1026" s="3" t="s">
        <v>1654</v>
      </c>
      <c r="F1026" s="3" t="s">
        <v>3028</v>
      </c>
      <c r="G1026" s="24">
        <v>1234</v>
      </c>
      <c r="H1026" s="25" t="s">
        <v>1655</v>
      </c>
      <c r="I1026" s="5">
        <v>1</v>
      </c>
      <c r="J1026" s="5">
        <v>337.74578512396698</v>
      </c>
      <c r="K1026" s="5">
        <f t="shared" si="371"/>
        <v>408.67240000000004</v>
      </c>
      <c r="L1026" s="83">
        <f t="shared" si="381"/>
        <v>408.67240000000004</v>
      </c>
      <c r="M1026" s="79"/>
      <c r="N1026" s="79">
        <f t="shared" si="382"/>
        <v>388.23878000000002</v>
      </c>
      <c r="O1026" s="58"/>
      <c r="P1026" s="92">
        <f>+N1026+N1027</f>
        <v>673.13091700000018</v>
      </c>
      <c r="Q1026" s="7">
        <v>591.07876617190095</v>
      </c>
      <c r="R1026" s="75">
        <f t="shared" ref="R1026:R1089" si="384">+Q1026*1.21</f>
        <v>715.20530706800014</v>
      </c>
      <c r="S1026" s="51">
        <f>+R1026+R1027</f>
        <v>1333.2007396080003</v>
      </c>
      <c r="T1026" s="48">
        <v>1333.2</v>
      </c>
      <c r="U1026" s="55">
        <f>+T1026-P1026</f>
        <v>660.06908299999986</v>
      </c>
      <c r="V1026" s="20"/>
      <c r="W1026" s="20"/>
      <c r="X1026" s="20"/>
      <c r="Y1026" s="20"/>
    </row>
    <row r="1027" spans="1:25" customFormat="1" ht="15.75" customHeight="1" x14ac:dyDescent="0.25">
      <c r="A1027" s="3" t="s">
        <v>701</v>
      </c>
      <c r="B1027" s="3" t="s">
        <v>702</v>
      </c>
      <c r="C1027" s="4">
        <v>44033</v>
      </c>
      <c r="D1027" s="3" t="s">
        <v>1653</v>
      </c>
      <c r="E1027" s="3" t="s">
        <v>1654</v>
      </c>
      <c r="F1027" s="3" t="s">
        <v>3028</v>
      </c>
      <c r="G1027" s="24"/>
      <c r="H1027" s="25" t="s">
        <v>1655</v>
      </c>
      <c r="I1027" s="5">
        <v>1</v>
      </c>
      <c r="J1027" s="5">
        <v>291.57652892561998</v>
      </c>
      <c r="K1027" s="5">
        <f t="shared" si="371"/>
        <v>352.80760000000015</v>
      </c>
      <c r="L1027" s="83">
        <f t="shared" si="381"/>
        <v>352.80760000000015</v>
      </c>
      <c r="M1027" s="79">
        <f t="shared" ref="M1027" si="385">+L1027*0.85</f>
        <v>299.88646000000011</v>
      </c>
      <c r="N1027" s="79">
        <f>+M1027*0.95</f>
        <v>284.8921370000001</v>
      </c>
      <c r="O1027" s="58"/>
      <c r="P1027" s="92"/>
      <c r="Q1027" s="7">
        <v>510.74002689256201</v>
      </c>
      <c r="R1027" s="75">
        <f t="shared" si="384"/>
        <v>617.99543254000002</v>
      </c>
      <c r="S1027" s="51"/>
      <c r="T1027" s="48"/>
      <c r="U1027" s="55"/>
      <c r="V1027" s="20"/>
      <c r="W1027" s="20"/>
      <c r="X1027" s="20"/>
      <c r="Y1027" s="20"/>
    </row>
    <row r="1028" spans="1:25" customFormat="1" ht="15.75" customHeight="1" x14ac:dyDescent="0.25">
      <c r="A1028" s="3" t="s">
        <v>777</v>
      </c>
      <c r="B1028" s="3" t="s">
        <v>778</v>
      </c>
      <c r="C1028" s="4">
        <v>44033</v>
      </c>
      <c r="D1028" s="3" t="s">
        <v>1658</v>
      </c>
      <c r="E1028" s="3" t="s">
        <v>1659</v>
      </c>
      <c r="F1028" s="3" t="s">
        <v>3029</v>
      </c>
      <c r="G1028" s="24">
        <v>1235</v>
      </c>
      <c r="H1028" s="25" t="s">
        <v>1660</v>
      </c>
      <c r="I1028" s="5">
        <v>1</v>
      </c>
      <c r="J1028" s="5">
        <v>531.82388429752098</v>
      </c>
      <c r="K1028" s="5">
        <f>(+J1028*1.21)*0.8</f>
        <v>514.80552000000023</v>
      </c>
      <c r="L1028" s="83">
        <f t="shared" si="381"/>
        <v>514.80552000000023</v>
      </c>
      <c r="M1028" s="79"/>
      <c r="N1028" s="79">
        <f t="shared" si="382"/>
        <v>489.06524400000018</v>
      </c>
      <c r="O1028" s="58"/>
      <c r="P1028" s="92">
        <f>+N1028+N1029+N1030+N1031+N1032</f>
        <v>1350.8859304999994</v>
      </c>
      <c r="Q1028" s="7">
        <v>631.87591165041397</v>
      </c>
      <c r="R1028" s="75">
        <f t="shared" si="384"/>
        <v>764.56985309700087</v>
      </c>
      <c r="S1028" s="51">
        <f>+R1028+R1029+R1030+R1031+R1032</f>
        <v>2352.5785631773501</v>
      </c>
      <c r="T1028" s="48">
        <v>2352.54</v>
      </c>
      <c r="U1028" s="55">
        <f>+T1028-P1028</f>
        <v>1001.6540695000006</v>
      </c>
      <c r="V1028" s="20"/>
      <c r="W1028" s="20"/>
      <c r="X1028" s="20"/>
      <c r="Y1028" s="20"/>
    </row>
    <row r="1029" spans="1:25" customFormat="1" ht="15.75" customHeight="1" x14ac:dyDescent="0.25">
      <c r="A1029" s="3" t="s">
        <v>1460</v>
      </c>
      <c r="B1029" s="3" t="s">
        <v>1461</v>
      </c>
      <c r="C1029" s="4">
        <v>44033</v>
      </c>
      <c r="D1029" s="3" t="s">
        <v>1658</v>
      </c>
      <c r="E1029" s="3" t="s">
        <v>1659</v>
      </c>
      <c r="F1029" s="3" t="s">
        <v>3029</v>
      </c>
      <c r="G1029" s="24"/>
      <c r="H1029" s="25" t="s">
        <v>1660</v>
      </c>
      <c r="I1029" s="5">
        <v>1</v>
      </c>
      <c r="J1029" s="5">
        <v>245.15950413223101</v>
      </c>
      <c r="K1029" s="5">
        <f t="shared" ref="K1029:K1059" si="386">+J1029*1.21</f>
        <v>296.64299999999952</v>
      </c>
      <c r="L1029" s="83">
        <f t="shared" si="381"/>
        <v>296.64299999999952</v>
      </c>
      <c r="M1029" s="79">
        <f t="shared" ref="M1029:M1037" si="387">+L1029*0.85</f>
        <v>252.14654999999959</v>
      </c>
      <c r="N1029" s="79">
        <f t="shared" ref="N1029:N1037" si="388">+M1029*0.95</f>
        <v>239.5392224999996</v>
      </c>
      <c r="O1029" s="58"/>
      <c r="P1029" s="92"/>
      <c r="Q1029" s="7">
        <v>364.59140816528901</v>
      </c>
      <c r="R1029" s="75">
        <f t="shared" si="384"/>
        <v>441.15560387999972</v>
      </c>
      <c r="S1029" s="51"/>
      <c r="T1029" s="48"/>
      <c r="U1029" s="55"/>
      <c r="V1029" s="20"/>
      <c r="W1029" s="20"/>
      <c r="X1029" s="20"/>
      <c r="Y1029" s="20"/>
    </row>
    <row r="1030" spans="1:25" customFormat="1" ht="15.75" customHeight="1" x14ac:dyDescent="0.25">
      <c r="A1030" s="3" t="s">
        <v>149</v>
      </c>
      <c r="B1030" s="3" t="s">
        <v>150</v>
      </c>
      <c r="C1030" s="4">
        <v>44033</v>
      </c>
      <c r="D1030" s="3" t="s">
        <v>1658</v>
      </c>
      <c r="E1030" s="3" t="s">
        <v>1659</v>
      </c>
      <c r="F1030" s="3" t="s">
        <v>3029</v>
      </c>
      <c r="G1030" s="24"/>
      <c r="H1030" s="25" t="s">
        <v>1660</v>
      </c>
      <c r="I1030" s="5">
        <v>2</v>
      </c>
      <c r="J1030" s="5">
        <v>176.041818181818</v>
      </c>
      <c r="K1030" s="5">
        <f t="shared" si="386"/>
        <v>213.01059999999978</v>
      </c>
      <c r="L1030" s="83">
        <f t="shared" si="381"/>
        <v>426.02119999999957</v>
      </c>
      <c r="M1030" s="79">
        <f t="shared" si="387"/>
        <v>362.1180199999996</v>
      </c>
      <c r="N1030" s="79">
        <f t="shared" si="388"/>
        <v>344.01211899999959</v>
      </c>
      <c r="O1030" s="58"/>
      <c r="P1030" s="92"/>
      <c r="Q1030" s="7">
        <v>523.59871523272705</v>
      </c>
      <c r="R1030" s="75">
        <f t="shared" si="384"/>
        <v>633.55444543159967</v>
      </c>
      <c r="S1030" s="51"/>
      <c r="T1030" s="48"/>
      <c r="U1030" s="55"/>
      <c r="V1030" s="20"/>
      <c r="W1030" s="20"/>
      <c r="X1030" s="20"/>
      <c r="Y1030" s="20"/>
    </row>
    <row r="1031" spans="1:25" customFormat="1" ht="15.75" customHeight="1" x14ac:dyDescent="0.25">
      <c r="A1031" s="3" t="s">
        <v>96</v>
      </c>
      <c r="B1031" s="3" t="s">
        <v>97</v>
      </c>
      <c r="C1031" s="4">
        <v>44033</v>
      </c>
      <c r="D1031" s="3" t="s">
        <v>1658</v>
      </c>
      <c r="E1031" s="3" t="s">
        <v>1659</v>
      </c>
      <c r="F1031" s="3" t="s">
        <v>3029</v>
      </c>
      <c r="G1031" s="24"/>
      <c r="H1031" s="25" t="s">
        <v>1660</v>
      </c>
      <c r="I1031" s="5">
        <v>1</v>
      </c>
      <c r="J1031" s="5">
        <v>20.730165289256199</v>
      </c>
      <c r="K1031" s="5">
        <f t="shared" si="386"/>
        <v>25.083500000000001</v>
      </c>
      <c r="L1031" s="83">
        <f t="shared" si="381"/>
        <v>25.083500000000001</v>
      </c>
      <c r="M1031" s="79">
        <f t="shared" si="387"/>
        <v>21.320975000000001</v>
      </c>
      <c r="N1031" s="79">
        <f t="shared" si="388"/>
        <v>20.25492625</v>
      </c>
      <c r="O1031" s="58"/>
      <c r="P1031" s="92"/>
      <c r="Q1031" s="7">
        <v>30.822024355371902</v>
      </c>
      <c r="R1031" s="75">
        <f t="shared" si="384"/>
        <v>37.294649470000003</v>
      </c>
      <c r="S1031" s="51"/>
      <c r="T1031" s="48"/>
      <c r="U1031" s="55"/>
      <c r="V1031" s="20"/>
      <c r="W1031" s="20"/>
      <c r="X1031" s="20"/>
      <c r="Y1031" s="20"/>
    </row>
    <row r="1032" spans="1:25" customFormat="1" ht="15.75" customHeight="1" x14ac:dyDescent="0.25">
      <c r="A1032" s="3" t="s">
        <v>910</v>
      </c>
      <c r="B1032" s="3" t="s">
        <v>911</v>
      </c>
      <c r="C1032" s="4">
        <v>44033</v>
      </c>
      <c r="D1032" s="3" t="s">
        <v>1658</v>
      </c>
      <c r="E1032" s="3" t="s">
        <v>1659</v>
      </c>
      <c r="F1032" s="3" t="s">
        <v>3029</v>
      </c>
      <c r="G1032" s="24"/>
      <c r="H1032" s="25" t="s">
        <v>1660</v>
      </c>
      <c r="I1032" s="5">
        <v>1</v>
      </c>
      <c r="J1032" s="5">
        <v>264.06818181818198</v>
      </c>
      <c r="K1032" s="5">
        <f t="shared" si="386"/>
        <v>319.52250000000021</v>
      </c>
      <c r="L1032" s="83">
        <f t="shared" si="381"/>
        <v>319.52250000000021</v>
      </c>
      <c r="M1032" s="79">
        <f t="shared" si="387"/>
        <v>271.59412500000019</v>
      </c>
      <c r="N1032" s="79">
        <f t="shared" si="388"/>
        <v>258.01441875000017</v>
      </c>
      <c r="O1032" s="58"/>
      <c r="P1032" s="92"/>
      <c r="Q1032" s="7">
        <v>393.39174487499997</v>
      </c>
      <c r="R1032" s="75">
        <f t="shared" si="384"/>
        <v>476.00401129874996</v>
      </c>
      <c r="S1032" s="51"/>
      <c r="T1032" s="48"/>
      <c r="U1032" s="55"/>
      <c r="V1032" s="20"/>
      <c r="W1032" s="20"/>
      <c r="X1032" s="20"/>
      <c r="Y1032" s="20"/>
    </row>
    <row r="1033" spans="1:25" customFormat="1" ht="15.75" customHeight="1" x14ac:dyDescent="0.25">
      <c r="A1033" s="3" t="s">
        <v>149</v>
      </c>
      <c r="B1033" s="3" t="s">
        <v>150</v>
      </c>
      <c r="C1033" s="4">
        <v>44033</v>
      </c>
      <c r="D1033" s="3" t="s">
        <v>1666</v>
      </c>
      <c r="E1033" s="3" t="s">
        <v>1667</v>
      </c>
      <c r="F1033" s="3" t="s">
        <v>3031</v>
      </c>
      <c r="G1033" s="24">
        <v>1237</v>
      </c>
      <c r="H1033" s="25" t="s">
        <v>1668</v>
      </c>
      <c r="I1033" s="5">
        <v>3</v>
      </c>
      <c r="J1033" s="5">
        <v>176.041818181818</v>
      </c>
      <c r="K1033" s="5">
        <f t="shared" si="386"/>
        <v>213.01059999999978</v>
      </c>
      <c r="L1033" s="83">
        <f t="shared" si="381"/>
        <v>639.03179999999929</v>
      </c>
      <c r="M1033" s="79">
        <f t="shared" si="387"/>
        <v>543.17702999999938</v>
      </c>
      <c r="N1033" s="79">
        <f t="shared" si="388"/>
        <v>516.01817849999941</v>
      </c>
      <c r="O1033" s="58"/>
      <c r="P1033" s="92">
        <f>+N1033</f>
        <v>516.01817849999941</v>
      </c>
      <c r="Q1033" s="7">
        <v>785.36216031818105</v>
      </c>
      <c r="R1033" s="75">
        <f t="shared" si="384"/>
        <v>950.28821398499906</v>
      </c>
      <c r="S1033" s="51">
        <f>+R1033</f>
        <v>950.28821398499906</v>
      </c>
      <c r="T1033" s="48">
        <v>950.28</v>
      </c>
      <c r="U1033" s="55">
        <f>+T1033-P1033</f>
        <v>434.26182150000056</v>
      </c>
      <c r="V1033" s="20"/>
      <c r="W1033" s="20"/>
      <c r="X1033" s="20"/>
      <c r="Y1033" s="20"/>
    </row>
    <row r="1034" spans="1:25" customFormat="1" ht="15.75" customHeight="1" x14ac:dyDescent="0.25">
      <c r="A1034" s="3" t="s">
        <v>1014</v>
      </c>
      <c r="B1034" s="3" t="s">
        <v>1015</v>
      </c>
      <c r="C1034" s="4">
        <v>44033</v>
      </c>
      <c r="D1034" s="3" t="s">
        <v>1669</v>
      </c>
      <c r="E1034" s="3" t="s">
        <v>1670</v>
      </c>
      <c r="F1034" s="3" t="s">
        <v>3032</v>
      </c>
      <c r="G1034" s="24">
        <v>1238</v>
      </c>
      <c r="H1034" s="25" t="s">
        <v>1671</v>
      </c>
      <c r="I1034" s="5">
        <v>1</v>
      </c>
      <c r="J1034" s="5">
        <v>195.84768595041299</v>
      </c>
      <c r="K1034" s="5">
        <f t="shared" si="386"/>
        <v>236.9756999999997</v>
      </c>
      <c r="L1034" s="83">
        <f t="shared" si="381"/>
        <v>236.9756999999997</v>
      </c>
      <c r="M1034" s="79">
        <f t="shared" si="387"/>
        <v>201.42934499999976</v>
      </c>
      <c r="N1034" s="79">
        <f t="shared" si="388"/>
        <v>191.35787774999977</v>
      </c>
      <c r="O1034" s="58"/>
      <c r="P1034" s="92">
        <f>+N1034+N1035+N1036+N1037</f>
        <v>1042.8087299999993</v>
      </c>
      <c r="Q1034" s="7">
        <v>342.62965113966902</v>
      </c>
      <c r="R1034" s="75">
        <f t="shared" si="384"/>
        <v>414.58187787899948</v>
      </c>
      <c r="S1034" s="51">
        <f>+R1034+R1035+R1036+R1037</f>
        <v>2273.6780906010013</v>
      </c>
      <c r="T1034" s="48">
        <v>2273.69</v>
      </c>
      <c r="U1034" s="55">
        <f>+T1034-P1034</f>
        <v>1230.8812700000008</v>
      </c>
      <c r="V1034" s="20"/>
      <c r="W1034" s="20"/>
      <c r="X1034" s="20"/>
      <c r="Y1034" s="20"/>
    </row>
    <row r="1035" spans="1:25" customFormat="1" ht="15.75" customHeight="1" x14ac:dyDescent="0.25">
      <c r="A1035" s="3" t="s">
        <v>915</v>
      </c>
      <c r="B1035" s="3" t="s">
        <v>916</v>
      </c>
      <c r="C1035" s="4">
        <v>44033</v>
      </c>
      <c r="D1035" s="3" t="s">
        <v>1669</v>
      </c>
      <c r="E1035" s="3" t="s">
        <v>1670</v>
      </c>
      <c r="F1035" s="3" t="s">
        <v>3032</v>
      </c>
      <c r="G1035" s="24"/>
      <c r="H1035" s="25" t="s">
        <v>1671</v>
      </c>
      <c r="I1035" s="5">
        <v>1</v>
      </c>
      <c r="J1035" s="5">
        <v>629.37776859504095</v>
      </c>
      <c r="K1035" s="5">
        <f t="shared" si="386"/>
        <v>761.54709999999955</v>
      </c>
      <c r="L1035" s="83">
        <f t="shared" si="381"/>
        <v>761.54709999999955</v>
      </c>
      <c r="M1035" s="79">
        <f t="shared" si="387"/>
        <v>647.31503499999963</v>
      </c>
      <c r="N1035" s="79">
        <f t="shared" si="388"/>
        <v>614.94928324999967</v>
      </c>
      <c r="O1035" s="58"/>
      <c r="P1035" s="92"/>
      <c r="Q1035" s="7">
        <v>1101.18451904463</v>
      </c>
      <c r="R1035" s="75">
        <f t="shared" si="384"/>
        <v>1332.4332680440023</v>
      </c>
      <c r="S1035" s="51"/>
      <c r="T1035" s="48"/>
      <c r="U1035" s="55"/>
      <c r="V1035" s="20"/>
      <c r="W1035" s="20"/>
      <c r="X1035" s="20"/>
      <c r="Y1035" s="20"/>
    </row>
    <row r="1036" spans="1:25" customFormat="1" ht="15.75" customHeight="1" x14ac:dyDescent="0.25">
      <c r="A1036" s="3" t="s">
        <v>337</v>
      </c>
      <c r="B1036" s="3" t="s">
        <v>338</v>
      </c>
      <c r="C1036" s="4">
        <v>44033</v>
      </c>
      <c r="D1036" s="3" t="s">
        <v>1669</v>
      </c>
      <c r="E1036" s="3" t="s">
        <v>1670</v>
      </c>
      <c r="F1036" s="3" t="s">
        <v>3032</v>
      </c>
      <c r="G1036" s="24"/>
      <c r="H1036" s="25" t="s">
        <v>1671</v>
      </c>
      <c r="I1036" s="5">
        <v>1</v>
      </c>
      <c r="J1036" s="5">
        <v>66.008760330578497</v>
      </c>
      <c r="K1036" s="5">
        <f t="shared" si="386"/>
        <v>79.870599999999982</v>
      </c>
      <c r="L1036" s="83">
        <f t="shared" si="381"/>
        <v>79.870599999999982</v>
      </c>
      <c r="M1036" s="79">
        <f t="shared" si="387"/>
        <v>67.89000999999999</v>
      </c>
      <c r="N1036" s="79">
        <f t="shared" si="388"/>
        <v>64.495509499999983</v>
      </c>
      <c r="O1036" s="58"/>
      <c r="P1036" s="92"/>
      <c r="Q1036" s="7">
        <v>127.27347105619801</v>
      </c>
      <c r="R1036" s="75">
        <f t="shared" si="384"/>
        <v>154.00089997799958</v>
      </c>
      <c r="S1036" s="51"/>
      <c r="T1036" s="48"/>
      <c r="U1036" s="55"/>
      <c r="V1036" s="20"/>
      <c r="W1036" s="20"/>
      <c r="X1036" s="20"/>
      <c r="Y1036" s="20"/>
    </row>
    <row r="1037" spans="1:25" customFormat="1" ht="15.75" customHeight="1" x14ac:dyDescent="0.25">
      <c r="A1037" s="3" t="s">
        <v>149</v>
      </c>
      <c r="B1037" s="3" t="s">
        <v>150</v>
      </c>
      <c r="C1037" s="4">
        <v>44033</v>
      </c>
      <c r="D1037" s="3" t="s">
        <v>1669</v>
      </c>
      <c r="E1037" s="3" t="s">
        <v>1670</v>
      </c>
      <c r="F1037" s="3" t="s">
        <v>3032</v>
      </c>
      <c r="G1037" s="24"/>
      <c r="H1037" s="25" t="s">
        <v>1671</v>
      </c>
      <c r="I1037" s="5">
        <v>1</v>
      </c>
      <c r="J1037" s="5">
        <v>176.041818181818</v>
      </c>
      <c r="K1037" s="5">
        <f t="shared" si="386"/>
        <v>213.01059999999978</v>
      </c>
      <c r="L1037" s="83">
        <f t="shared" si="381"/>
        <v>213.01059999999978</v>
      </c>
      <c r="M1037" s="79">
        <f t="shared" si="387"/>
        <v>181.0590099999998</v>
      </c>
      <c r="N1037" s="79">
        <f t="shared" si="388"/>
        <v>172.00605949999979</v>
      </c>
      <c r="O1037" s="58"/>
      <c r="P1037" s="92"/>
      <c r="Q1037" s="7">
        <v>307.98516090909101</v>
      </c>
      <c r="R1037" s="75">
        <f t="shared" si="384"/>
        <v>372.66204470000008</v>
      </c>
      <c r="S1037" s="51"/>
      <c r="T1037" s="48"/>
      <c r="U1037" s="55"/>
      <c r="V1037" s="20"/>
      <c r="W1037" s="20"/>
      <c r="X1037" s="20"/>
      <c r="Y1037" s="20"/>
    </row>
    <row r="1038" spans="1:25" customFormat="1" ht="15.75" customHeight="1" x14ac:dyDescent="0.25">
      <c r="A1038" s="3" t="s">
        <v>606</v>
      </c>
      <c r="B1038" s="3" t="s">
        <v>607</v>
      </c>
      <c r="C1038" s="4">
        <v>44033</v>
      </c>
      <c r="D1038" s="3" t="s">
        <v>1672</v>
      </c>
      <c r="E1038" s="3" t="s">
        <v>1673</v>
      </c>
      <c r="F1038" s="3" t="s">
        <v>3033</v>
      </c>
      <c r="G1038" s="24">
        <v>1239</v>
      </c>
      <c r="H1038" s="25" t="s">
        <v>1674</v>
      </c>
      <c r="I1038" s="5">
        <v>1</v>
      </c>
      <c r="J1038" s="5">
        <v>624.10363636363604</v>
      </c>
      <c r="K1038" s="5">
        <f t="shared" si="386"/>
        <v>755.16539999999964</v>
      </c>
      <c r="L1038" s="83">
        <f t="shared" si="381"/>
        <v>755.16539999999964</v>
      </c>
      <c r="M1038" s="79"/>
      <c r="N1038" s="79">
        <f t="shared" si="382"/>
        <v>717.4071299999996</v>
      </c>
      <c r="O1038" s="58"/>
      <c r="P1038" s="92">
        <f>+N1038</f>
        <v>717.4071299999996</v>
      </c>
      <c r="Q1038" s="7">
        <v>982.76101769454499</v>
      </c>
      <c r="R1038" s="75">
        <f t="shared" si="384"/>
        <v>1189.1408314103994</v>
      </c>
      <c r="S1038" s="51">
        <f>+R1038</f>
        <v>1189.1408314103994</v>
      </c>
      <c r="T1038" s="48">
        <v>1189.1500000000001</v>
      </c>
      <c r="U1038" s="55">
        <f>+T1038-P1038</f>
        <v>471.74287000000049</v>
      </c>
      <c r="V1038" s="20"/>
      <c r="W1038" s="20"/>
      <c r="X1038" s="20"/>
      <c r="Y1038" s="20"/>
    </row>
    <row r="1039" spans="1:25" customFormat="1" ht="15.75" customHeight="1" x14ac:dyDescent="0.25">
      <c r="A1039" s="3" t="s">
        <v>131</v>
      </c>
      <c r="B1039" s="3" t="s">
        <v>132</v>
      </c>
      <c r="C1039" s="4">
        <v>44033</v>
      </c>
      <c r="D1039" s="3" t="s">
        <v>1675</v>
      </c>
      <c r="E1039" s="3" t="s">
        <v>1676</v>
      </c>
      <c r="F1039" s="3" t="s">
        <v>3034</v>
      </c>
      <c r="G1039" s="24">
        <v>1240</v>
      </c>
      <c r="H1039" s="25" t="s">
        <v>1677</v>
      </c>
      <c r="I1039" s="5">
        <v>1</v>
      </c>
      <c r="J1039" s="5">
        <v>273.06793388429799</v>
      </c>
      <c r="K1039" s="5">
        <f t="shared" si="386"/>
        <v>330.41220000000055</v>
      </c>
      <c r="L1039" s="83">
        <f t="shared" si="381"/>
        <v>330.41220000000055</v>
      </c>
      <c r="M1039" s="79"/>
      <c r="N1039" s="79">
        <f t="shared" si="382"/>
        <v>313.89159000000052</v>
      </c>
      <c r="O1039" s="58"/>
      <c r="P1039" s="92">
        <f>+SUM(N1039:N1047)</f>
        <v>2256.4840847499981</v>
      </c>
      <c r="Q1039" s="7">
        <v>477.87980701487697</v>
      </c>
      <c r="R1039" s="75">
        <f t="shared" si="384"/>
        <v>578.23456648800118</v>
      </c>
      <c r="S1039" s="51">
        <f>+SUM(R1039:R1047)</f>
        <v>4791.0270354639943</v>
      </c>
      <c r="T1039" s="48">
        <v>4791.03</v>
      </c>
      <c r="U1039" s="55">
        <f>+T1039-P1039</f>
        <v>2534.5459152500016</v>
      </c>
      <c r="V1039" s="20"/>
      <c r="W1039" s="20"/>
      <c r="X1039" s="20"/>
      <c r="Y1039" s="20"/>
    </row>
    <row r="1040" spans="1:25" customFormat="1" ht="15.75" customHeight="1" x14ac:dyDescent="0.25">
      <c r="A1040" s="3" t="s">
        <v>212</v>
      </c>
      <c r="B1040" s="3" t="s">
        <v>213</v>
      </c>
      <c r="C1040" s="4">
        <v>44033</v>
      </c>
      <c r="D1040" s="3" t="s">
        <v>1675</v>
      </c>
      <c r="E1040" s="3" t="s">
        <v>1676</v>
      </c>
      <c r="F1040" s="3" t="s">
        <v>3034</v>
      </c>
      <c r="G1040" s="24"/>
      <c r="H1040" s="25" t="s">
        <v>1677</v>
      </c>
      <c r="I1040" s="5">
        <v>2</v>
      </c>
      <c r="J1040" s="5">
        <v>256.70702479338797</v>
      </c>
      <c r="K1040" s="5">
        <f t="shared" si="386"/>
        <v>310.61549999999943</v>
      </c>
      <c r="L1040" s="83">
        <f t="shared" si="381"/>
        <v>621.23099999999886</v>
      </c>
      <c r="M1040" s="79">
        <f t="shared" ref="M1040:M1053" si="389">+L1040*0.85</f>
        <v>528.04634999999905</v>
      </c>
      <c r="N1040" s="79">
        <f t="shared" ref="N1040:N1053" si="390">+M1040*0.95</f>
        <v>501.64403249999907</v>
      </c>
      <c r="O1040" s="58"/>
      <c r="P1040" s="92"/>
      <c r="Q1040" s="7">
        <v>890.896595404957</v>
      </c>
      <c r="R1040" s="75">
        <f t="shared" si="384"/>
        <v>1077.9848804399978</v>
      </c>
      <c r="S1040" s="51"/>
      <c r="T1040" s="48"/>
      <c r="U1040" s="55"/>
      <c r="V1040" s="20"/>
      <c r="W1040" s="20"/>
      <c r="X1040" s="20"/>
      <c r="Y1040" s="20"/>
    </row>
    <row r="1041" spans="1:25" customFormat="1" ht="15.75" customHeight="1" x14ac:dyDescent="0.25">
      <c r="A1041" s="3" t="s">
        <v>632</v>
      </c>
      <c r="B1041" s="3" t="s">
        <v>633</v>
      </c>
      <c r="C1041" s="4">
        <v>44033</v>
      </c>
      <c r="D1041" s="3" t="s">
        <v>1675</v>
      </c>
      <c r="E1041" s="3" t="s">
        <v>1676</v>
      </c>
      <c r="F1041" s="3" t="s">
        <v>3034</v>
      </c>
      <c r="G1041" s="24"/>
      <c r="H1041" s="25" t="s">
        <v>1677</v>
      </c>
      <c r="I1041" s="5">
        <v>1</v>
      </c>
      <c r="J1041" s="5">
        <v>232.53272727272699</v>
      </c>
      <c r="K1041" s="5">
        <f t="shared" si="386"/>
        <v>281.36459999999965</v>
      </c>
      <c r="L1041" s="83">
        <f t="shared" si="381"/>
        <v>281.36459999999965</v>
      </c>
      <c r="M1041" s="79">
        <f t="shared" si="389"/>
        <v>239.15990999999971</v>
      </c>
      <c r="N1041" s="79">
        <f t="shared" si="390"/>
        <v>227.2019144999997</v>
      </c>
      <c r="O1041" s="58"/>
      <c r="P1041" s="92"/>
      <c r="Q1041" s="7">
        <v>406.36954352727201</v>
      </c>
      <c r="R1041" s="75">
        <f t="shared" si="384"/>
        <v>491.7071476679991</v>
      </c>
      <c r="S1041" s="51"/>
      <c r="T1041" s="48"/>
      <c r="U1041" s="55"/>
      <c r="V1041" s="20"/>
      <c r="W1041" s="20"/>
      <c r="X1041" s="20"/>
      <c r="Y1041" s="20"/>
    </row>
    <row r="1042" spans="1:25" customFormat="1" ht="15.75" customHeight="1" x14ac:dyDescent="0.25">
      <c r="A1042" s="3" t="s">
        <v>1678</v>
      </c>
      <c r="B1042" s="3" t="s">
        <v>1679</v>
      </c>
      <c r="C1042" s="4">
        <v>44033</v>
      </c>
      <c r="D1042" s="3" t="s">
        <v>1675</v>
      </c>
      <c r="E1042" s="3" t="s">
        <v>1676</v>
      </c>
      <c r="F1042" s="3" t="s">
        <v>3034</v>
      </c>
      <c r="G1042" s="24"/>
      <c r="H1042" s="25" t="s">
        <v>1677</v>
      </c>
      <c r="I1042" s="5">
        <v>1</v>
      </c>
      <c r="J1042" s="5">
        <v>232.53272727272699</v>
      </c>
      <c r="K1042" s="5">
        <f t="shared" si="386"/>
        <v>281.36459999999965</v>
      </c>
      <c r="L1042" s="83">
        <f t="shared" si="381"/>
        <v>281.36459999999965</v>
      </c>
      <c r="M1042" s="79">
        <f t="shared" si="389"/>
        <v>239.15990999999971</v>
      </c>
      <c r="N1042" s="79">
        <f t="shared" si="390"/>
        <v>227.2019144999997</v>
      </c>
      <c r="O1042" s="58"/>
      <c r="P1042" s="92"/>
      <c r="Q1042" s="7">
        <v>406.36954352727201</v>
      </c>
      <c r="R1042" s="75">
        <f t="shared" si="384"/>
        <v>491.7071476679991</v>
      </c>
      <c r="S1042" s="51"/>
      <c r="T1042" s="48"/>
      <c r="U1042" s="55"/>
      <c r="V1042" s="20"/>
      <c r="W1042" s="20"/>
      <c r="X1042" s="20"/>
      <c r="Y1042" s="20"/>
    </row>
    <row r="1043" spans="1:25" customFormat="1" ht="15.75" customHeight="1" x14ac:dyDescent="0.25">
      <c r="A1043" s="3" t="s">
        <v>1680</v>
      </c>
      <c r="B1043" s="3" t="s">
        <v>1681</v>
      </c>
      <c r="C1043" s="4">
        <v>44033</v>
      </c>
      <c r="D1043" s="3" t="s">
        <v>1675</v>
      </c>
      <c r="E1043" s="3" t="s">
        <v>1676</v>
      </c>
      <c r="F1043" s="3" t="s">
        <v>3034</v>
      </c>
      <c r="G1043" s="24"/>
      <c r="H1043" s="25" t="s">
        <v>1677</v>
      </c>
      <c r="I1043" s="5">
        <v>1</v>
      </c>
      <c r="J1043" s="5">
        <v>232.53272727272699</v>
      </c>
      <c r="K1043" s="5">
        <f t="shared" si="386"/>
        <v>281.36459999999965</v>
      </c>
      <c r="L1043" s="83">
        <f t="shared" si="381"/>
        <v>281.36459999999965</v>
      </c>
      <c r="M1043" s="79">
        <f t="shared" si="389"/>
        <v>239.15990999999971</v>
      </c>
      <c r="N1043" s="79">
        <f t="shared" si="390"/>
        <v>227.2019144999997</v>
      </c>
      <c r="O1043" s="58"/>
      <c r="P1043" s="92"/>
      <c r="Q1043" s="7">
        <v>406.36954352727201</v>
      </c>
      <c r="R1043" s="75">
        <f t="shared" si="384"/>
        <v>491.7071476679991</v>
      </c>
      <c r="S1043" s="51"/>
      <c r="T1043" s="48"/>
      <c r="U1043" s="55"/>
      <c r="V1043" s="20"/>
      <c r="W1043" s="20"/>
      <c r="X1043" s="20"/>
      <c r="Y1043" s="20"/>
    </row>
    <row r="1044" spans="1:25" customFormat="1" ht="15.75" customHeight="1" x14ac:dyDescent="0.25">
      <c r="A1044" s="3" t="s">
        <v>640</v>
      </c>
      <c r="B1044" s="3" t="s">
        <v>641</v>
      </c>
      <c r="C1044" s="4">
        <v>44033</v>
      </c>
      <c r="D1044" s="3" t="s">
        <v>1675</v>
      </c>
      <c r="E1044" s="3" t="s">
        <v>1676</v>
      </c>
      <c r="F1044" s="3" t="s">
        <v>3034</v>
      </c>
      <c r="G1044" s="24"/>
      <c r="H1044" s="25" t="s">
        <v>1677</v>
      </c>
      <c r="I1044" s="5">
        <v>1</v>
      </c>
      <c r="J1044" s="5">
        <v>232.52867768594999</v>
      </c>
      <c r="K1044" s="5">
        <f t="shared" si="386"/>
        <v>281.35969999999946</v>
      </c>
      <c r="L1044" s="83">
        <f t="shared" si="381"/>
        <v>281.35969999999946</v>
      </c>
      <c r="M1044" s="79">
        <f t="shared" si="389"/>
        <v>239.15574499999954</v>
      </c>
      <c r="N1044" s="79">
        <f t="shared" si="390"/>
        <v>227.19795774999955</v>
      </c>
      <c r="O1044" s="58"/>
      <c r="P1044" s="92"/>
      <c r="Q1044" s="7">
        <v>406.36246655041202</v>
      </c>
      <c r="R1044" s="75">
        <f t="shared" si="384"/>
        <v>491.69858452599851</v>
      </c>
      <c r="S1044" s="51"/>
      <c r="T1044" s="48"/>
      <c r="U1044" s="55"/>
      <c r="V1044" s="20"/>
      <c r="W1044" s="20"/>
      <c r="X1044" s="20"/>
      <c r="Y1044" s="20"/>
    </row>
    <row r="1045" spans="1:25" customFormat="1" ht="15.75" customHeight="1" x14ac:dyDescent="0.25">
      <c r="A1045" s="3" t="s">
        <v>337</v>
      </c>
      <c r="B1045" s="3" t="s">
        <v>338</v>
      </c>
      <c r="C1045" s="4">
        <v>44033</v>
      </c>
      <c r="D1045" s="3" t="s">
        <v>1675</v>
      </c>
      <c r="E1045" s="3" t="s">
        <v>1676</v>
      </c>
      <c r="F1045" s="3" t="s">
        <v>3034</v>
      </c>
      <c r="G1045" s="24"/>
      <c r="H1045" s="25" t="s">
        <v>1677</v>
      </c>
      <c r="I1045" s="5">
        <v>1</v>
      </c>
      <c r="J1045" s="5">
        <v>66.008760330578497</v>
      </c>
      <c r="K1045" s="5">
        <f t="shared" si="386"/>
        <v>79.870599999999982</v>
      </c>
      <c r="L1045" s="83">
        <f t="shared" si="381"/>
        <v>79.870599999999982</v>
      </c>
      <c r="M1045" s="79">
        <f t="shared" si="389"/>
        <v>67.89000999999999</v>
      </c>
      <c r="N1045" s="79">
        <f t="shared" si="390"/>
        <v>64.495509499999983</v>
      </c>
      <c r="O1045" s="58"/>
      <c r="P1045" s="92"/>
      <c r="Q1045" s="7">
        <v>127.27347105619801</v>
      </c>
      <c r="R1045" s="75">
        <f t="shared" si="384"/>
        <v>154.00089997799958</v>
      </c>
      <c r="S1045" s="51"/>
      <c r="T1045" s="48"/>
      <c r="U1045" s="55"/>
      <c r="V1045" s="20"/>
      <c r="W1045" s="20"/>
      <c r="X1045" s="20"/>
      <c r="Y1045" s="20"/>
    </row>
    <row r="1046" spans="1:25" customFormat="1" ht="15.75" customHeight="1" x14ac:dyDescent="0.25">
      <c r="A1046" s="3" t="s">
        <v>1639</v>
      </c>
      <c r="B1046" s="3" t="s">
        <v>1640</v>
      </c>
      <c r="C1046" s="4">
        <v>44033</v>
      </c>
      <c r="D1046" s="3" t="s">
        <v>1675</v>
      </c>
      <c r="E1046" s="3" t="s">
        <v>1676</v>
      </c>
      <c r="F1046" s="3" t="s">
        <v>3034</v>
      </c>
      <c r="G1046" s="24"/>
      <c r="H1046" s="25" t="s">
        <v>1677</v>
      </c>
      <c r="I1046" s="5">
        <v>1</v>
      </c>
      <c r="J1046" s="5">
        <v>220.055041322314</v>
      </c>
      <c r="K1046" s="5">
        <f t="shared" si="386"/>
        <v>266.26659999999993</v>
      </c>
      <c r="L1046" s="83">
        <f t="shared" si="381"/>
        <v>266.26659999999993</v>
      </c>
      <c r="M1046" s="79">
        <f t="shared" si="389"/>
        <v>226.32660999999993</v>
      </c>
      <c r="N1046" s="79">
        <f t="shared" si="390"/>
        <v>215.01027949999991</v>
      </c>
      <c r="O1046" s="58"/>
      <c r="P1046" s="92"/>
      <c r="Q1046" s="7">
        <v>385.11832781818202</v>
      </c>
      <c r="R1046" s="75">
        <f t="shared" si="384"/>
        <v>465.99317666000024</v>
      </c>
      <c r="S1046" s="51"/>
      <c r="T1046" s="48"/>
      <c r="U1046" s="55"/>
      <c r="V1046" s="20"/>
      <c r="W1046" s="20"/>
      <c r="X1046" s="20"/>
      <c r="Y1046" s="20"/>
    </row>
    <row r="1047" spans="1:25" customFormat="1" ht="15.75" customHeight="1" x14ac:dyDescent="0.25">
      <c r="A1047" s="3" t="s">
        <v>902</v>
      </c>
      <c r="B1047" s="3" t="s">
        <v>903</v>
      </c>
      <c r="C1047" s="4">
        <v>44033</v>
      </c>
      <c r="D1047" s="3" t="s">
        <v>1675</v>
      </c>
      <c r="E1047" s="3" t="s">
        <v>1676</v>
      </c>
      <c r="F1047" s="3" t="s">
        <v>3034</v>
      </c>
      <c r="G1047" s="24"/>
      <c r="H1047" s="25" t="s">
        <v>1677</v>
      </c>
      <c r="I1047" s="5">
        <v>1</v>
      </c>
      <c r="J1047" s="5">
        <v>258.56661157024803</v>
      </c>
      <c r="K1047" s="5">
        <f t="shared" si="386"/>
        <v>312.86560000000009</v>
      </c>
      <c r="L1047" s="83">
        <f t="shared" si="381"/>
        <v>312.86560000000009</v>
      </c>
      <c r="M1047" s="79">
        <f t="shared" si="389"/>
        <v>265.93576000000007</v>
      </c>
      <c r="N1047" s="79">
        <f t="shared" si="390"/>
        <v>252.63897200000005</v>
      </c>
      <c r="O1047" s="58"/>
      <c r="P1047" s="92"/>
      <c r="Q1047" s="7">
        <v>452.88717716363698</v>
      </c>
      <c r="R1047" s="75">
        <f t="shared" si="384"/>
        <v>547.99348436800074</v>
      </c>
      <c r="S1047" s="51"/>
      <c r="T1047" s="48"/>
      <c r="U1047" s="55"/>
      <c r="V1047" s="20"/>
      <c r="W1047" s="20"/>
      <c r="X1047" s="20"/>
      <c r="Y1047" s="20"/>
    </row>
    <row r="1048" spans="1:25" customFormat="1" ht="15.75" customHeight="1" x14ac:dyDescent="0.25">
      <c r="A1048" s="3" t="s">
        <v>432</v>
      </c>
      <c r="B1048" s="3" t="s">
        <v>433</v>
      </c>
      <c r="C1048" s="4">
        <v>44033</v>
      </c>
      <c r="D1048" s="3" t="s">
        <v>1682</v>
      </c>
      <c r="E1048" s="3" t="s">
        <v>1683</v>
      </c>
      <c r="F1048" s="3" t="s">
        <v>3035</v>
      </c>
      <c r="G1048" s="24">
        <v>1241</v>
      </c>
      <c r="H1048" s="25" t="s">
        <v>1684</v>
      </c>
      <c r="I1048" s="5">
        <v>1</v>
      </c>
      <c r="J1048" s="5">
        <v>660.18702479338799</v>
      </c>
      <c r="K1048" s="5">
        <f t="shared" si="386"/>
        <v>798.82629999999949</v>
      </c>
      <c r="L1048" s="83">
        <f t="shared" si="381"/>
        <v>798.82629999999949</v>
      </c>
      <c r="M1048" s="79">
        <f t="shared" si="389"/>
        <v>679.00235499999951</v>
      </c>
      <c r="N1048" s="79">
        <f t="shared" si="390"/>
        <v>645.05223724999951</v>
      </c>
      <c r="O1048" s="58"/>
      <c r="P1048" s="92">
        <f>+N1048</f>
        <v>645.05223724999951</v>
      </c>
      <c r="Q1048" s="7">
        <v>1268.3711176438001</v>
      </c>
      <c r="R1048" s="75">
        <f t="shared" si="384"/>
        <v>1534.729052348998</v>
      </c>
      <c r="S1048" s="52">
        <f>+R1048</f>
        <v>1534.729052348998</v>
      </c>
      <c r="T1048" s="49">
        <v>1964.74</v>
      </c>
      <c r="U1048" s="55">
        <f>+T1048-P1048</f>
        <v>1319.6877627500005</v>
      </c>
      <c r="V1048" s="20"/>
      <c r="W1048" s="20"/>
      <c r="X1048" s="20"/>
      <c r="Y1048" s="20"/>
    </row>
    <row r="1049" spans="1:25" customFormat="1" ht="15.75" customHeight="1" x14ac:dyDescent="0.25">
      <c r="A1049" s="3" t="s">
        <v>149</v>
      </c>
      <c r="B1049" s="3" t="s">
        <v>150</v>
      </c>
      <c r="C1049" s="4">
        <v>44033</v>
      </c>
      <c r="D1049" s="3" t="s">
        <v>1685</v>
      </c>
      <c r="E1049" s="3" t="s">
        <v>1686</v>
      </c>
      <c r="F1049" s="3" t="s">
        <v>3036</v>
      </c>
      <c r="G1049" s="24">
        <v>1242</v>
      </c>
      <c r="H1049" s="25" t="s">
        <v>1687</v>
      </c>
      <c r="I1049" s="5">
        <v>3</v>
      </c>
      <c r="J1049" s="5">
        <v>176.041818181818</v>
      </c>
      <c r="K1049" s="5">
        <f t="shared" si="386"/>
        <v>213.01059999999978</v>
      </c>
      <c r="L1049" s="83">
        <f t="shared" si="381"/>
        <v>639.03179999999929</v>
      </c>
      <c r="M1049" s="79">
        <f t="shared" si="389"/>
        <v>543.17702999999938</v>
      </c>
      <c r="N1049" s="79">
        <f t="shared" si="390"/>
        <v>516.01817849999941</v>
      </c>
      <c r="O1049" s="58"/>
      <c r="P1049" s="92">
        <f>+N1049+N1050+N1051+N1052+N1053+N1054</f>
        <v>2834.1367527499974</v>
      </c>
      <c r="Q1049" s="7">
        <v>785.36216031818105</v>
      </c>
      <c r="R1049" s="75">
        <f t="shared" si="384"/>
        <v>950.28821398499906</v>
      </c>
      <c r="S1049" s="51">
        <f>+R1049+R1050+R1051+R1052+R1053+R1054</f>
        <v>5175.9445320736959</v>
      </c>
      <c r="T1049" s="48">
        <v>5175.96</v>
      </c>
      <c r="U1049" s="55">
        <f>+T1049-P1049</f>
        <v>2341.8232472500026</v>
      </c>
      <c r="V1049" s="20"/>
      <c r="W1049" s="20"/>
      <c r="X1049" s="20"/>
      <c r="Y1049" s="20"/>
    </row>
    <row r="1050" spans="1:25" customFormat="1" ht="15.75" customHeight="1" x14ac:dyDescent="0.25">
      <c r="A1050" s="3" t="s">
        <v>207</v>
      </c>
      <c r="B1050" s="3" t="s">
        <v>208</v>
      </c>
      <c r="C1050" s="4">
        <v>44033</v>
      </c>
      <c r="D1050" s="3" t="s">
        <v>1685</v>
      </c>
      <c r="E1050" s="3" t="s">
        <v>1686</v>
      </c>
      <c r="F1050" s="3" t="s">
        <v>3036</v>
      </c>
      <c r="G1050" s="24"/>
      <c r="H1050" s="25" t="s">
        <v>1687</v>
      </c>
      <c r="I1050" s="5">
        <v>1</v>
      </c>
      <c r="J1050" s="5">
        <v>465.07652892561998</v>
      </c>
      <c r="K1050" s="5">
        <f t="shared" si="386"/>
        <v>562.74260000000015</v>
      </c>
      <c r="L1050" s="83">
        <f t="shared" si="381"/>
        <v>562.74260000000015</v>
      </c>
      <c r="M1050" s="79">
        <f t="shared" si="389"/>
        <v>478.33121000000011</v>
      </c>
      <c r="N1050" s="79">
        <f t="shared" si="390"/>
        <v>454.41464950000011</v>
      </c>
      <c r="O1050" s="58"/>
      <c r="P1050" s="92"/>
      <c r="Q1050" s="7">
        <v>691.66297650950401</v>
      </c>
      <c r="R1050" s="75">
        <f t="shared" si="384"/>
        <v>836.9122015764998</v>
      </c>
      <c r="S1050" s="51"/>
      <c r="T1050" s="48"/>
      <c r="U1050" s="55"/>
      <c r="V1050" s="20"/>
      <c r="W1050" s="20"/>
      <c r="X1050" s="20"/>
      <c r="Y1050" s="20"/>
    </row>
    <row r="1051" spans="1:25" customFormat="1" ht="15.75" customHeight="1" x14ac:dyDescent="0.25">
      <c r="A1051" s="3" t="s">
        <v>212</v>
      </c>
      <c r="B1051" s="3" t="s">
        <v>213</v>
      </c>
      <c r="C1051" s="4">
        <v>44033</v>
      </c>
      <c r="D1051" s="3" t="s">
        <v>1685</v>
      </c>
      <c r="E1051" s="3" t="s">
        <v>1686</v>
      </c>
      <c r="F1051" s="3" t="s">
        <v>3036</v>
      </c>
      <c r="G1051" s="24"/>
      <c r="H1051" s="25" t="s">
        <v>1687</v>
      </c>
      <c r="I1051" s="5">
        <v>2</v>
      </c>
      <c r="J1051" s="5">
        <v>256.70702479338797</v>
      </c>
      <c r="K1051" s="5">
        <f t="shared" si="386"/>
        <v>310.61549999999943</v>
      </c>
      <c r="L1051" s="83">
        <f t="shared" si="381"/>
        <v>621.23099999999886</v>
      </c>
      <c r="M1051" s="79">
        <f t="shared" si="389"/>
        <v>528.04634999999905</v>
      </c>
      <c r="N1051" s="79">
        <f t="shared" si="390"/>
        <v>501.64403249999907</v>
      </c>
      <c r="O1051" s="58"/>
      <c r="P1051" s="92"/>
      <c r="Q1051" s="7">
        <v>757.262106094214</v>
      </c>
      <c r="R1051" s="75">
        <f t="shared" si="384"/>
        <v>916.28714837399889</v>
      </c>
      <c r="S1051" s="51"/>
      <c r="T1051" s="48"/>
      <c r="U1051" s="55"/>
      <c r="V1051" s="20"/>
      <c r="W1051" s="20"/>
      <c r="X1051" s="20"/>
      <c r="Y1051" s="20"/>
    </row>
    <row r="1052" spans="1:25" customFormat="1" ht="15.75" customHeight="1" x14ac:dyDescent="0.25">
      <c r="A1052" s="3" t="s">
        <v>216</v>
      </c>
      <c r="B1052" s="3" t="s">
        <v>217</v>
      </c>
      <c r="C1052" s="4">
        <v>44033</v>
      </c>
      <c r="D1052" s="3" t="s">
        <v>1685</v>
      </c>
      <c r="E1052" s="3" t="s">
        <v>1686</v>
      </c>
      <c r="F1052" s="3" t="s">
        <v>3036</v>
      </c>
      <c r="G1052" s="24"/>
      <c r="H1052" s="25" t="s">
        <v>1687</v>
      </c>
      <c r="I1052" s="5">
        <v>1</v>
      </c>
      <c r="J1052" s="5">
        <v>629.37776859504095</v>
      </c>
      <c r="K1052" s="5">
        <f t="shared" si="386"/>
        <v>761.54709999999955</v>
      </c>
      <c r="L1052" s="83">
        <f t="shared" si="381"/>
        <v>761.54709999999955</v>
      </c>
      <c r="M1052" s="79">
        <f t="shared" si="389"/>
        <v>647.31503499999963</v>
      </c>
      <c r="N1052" s="79">
        <f t="shared" si="390"/>
        <v>614.94928324999967</v>
      </c>
      <c r="O1052" s="58"/>
      <c r="P1052" s="92"/>
      <c r="Q1052" s="7">
        <v>936.00684118793299</v>
      </c>
      <c r="R1052" s="75">
        <f t="shared" si="384"/>
        <v>1132.5682778373989</v>
      </c>
      <c r="S1052" s="51"/>
      <c r="T1052" s="48"/>
      <c r="U1052" s="55"/>
      <c r="V1052" s="20"/>
      <c r="W1052" s="20"/>
      <c r="X1052" s="20"/>
      <c r="Y1052" s="20"/>
    </row>
    <row r="1053" spans="1:25" customFormat="1" ht="15.75" customHeight="1" x14ac:dyDescent="0.25">
      <c r="A1053" s="3" t="s">
        <v>632</v>
      </c>
      <c r="B1053" s="3" t="s">
        <v>633</v>
      </c>
      <c r="C1053" s="4">
        <v>44033</v>
      </c>
      <c r="D1053" s="3" t="s">
        <v>1685</v>
      </c>
      <c r="E1053" s="3" t="s">
        <v>1686</v>
      </c>
      <c r="F1053" s="3" t="s">
        <v>3036</v>
      </c>
      <c r="G1053" s="24"/>
      <c r="H1053" s="25" t="s">
        <v>1687</v>
      </c>
      <c r="I1053" s="5">
        <v>2</v>
      </c>
      <c r="J1053" s="5">
        <v>232.53272727272699</v>
      </c>
      <c r="K1053" s="5">
        <f t="shared" si="386"/>
        <v>281.36459999999965</v>
      </c>
      <c r="L1053" s="83">
        <f t="shared" si="381"/>
        <v>562.72919999999931</v>
      </c>
      <c r="M1053" s="79">
        <f t="shared" si="389"/>
        <v>478.31981999999942</v>
      </c>
      <c r="N1053" s="79">
        <f t="shared" si="390"/>
        <v>454.4038289999994</v>
      </c>
      <c r="O1053" s="58"/>
      <c r="P1053" s="92"/>
      <c r="Q1053" s="7">
        <v>690.82822399636302</v>
      </c>
      <c r="R1053" s="75">
        <f t="shared" si="384"/>
        <v>835.90215103559922</v>
      </c>
      <c r="S1053" s="51"/>
      <c r="T1053" s="48"/>
      <c r="U1053" s="55"/>
      <c r="V1053" s="20"/>
      <c r="W1053" s="20"/>
      <c r="X1053" s="20"/>
      <c r="Y1053" s="20"/>
    </row>
    <row r="1054" spans="1:25" customFormat="1" ht="15.75" customHeight="1" x14ac:dyDescent="0.25">
      <c r="A1054" s="3" t="s">
        <v>275</v>
      </c>
      <c r="B1054" s="3" t="s">
        <v>276</v>
      </c>
      <c r="C1054" s="4">
        <v>44033</v>
      </c>
      <c r="D1054" s="3" t="s">
        <v>1685</v>
      </c>
      <c r="E1054" s="3" t="s">
        <v>1686</v>
      </c>
      <c r="F1054" s="3" t="s">
        <v>3036</v>
      </c>
      <c r="G1054" s="24"/>
      <c r="H1054" s="25" t="s">
        <v>1687</v>
      </c>
      <c r="I1054" s="5">
        <v>2</v>
      </c>
      <c r="J1054" s="5">
        <v>127.319173553719</v>
      </c>
      <c r="K1054" s="5">
        <f t="shared" si="386"/>
        <v>154.05619999999999</v>
      </c>
      <c r="L1054" s="83">
        <f t="shared" si="381"/>
        <v>308.11239999999998</v>
      </c>
      <c r="M1054" s="79"/>
      <c r="N1054" s="79">
        <f t="shared" si="382"/>
        <v>292.70677999999998</v>
      </c>
      <c r="O1054" s="58"/>
      <c r="P1054" s="92"/>
      <c r="Q1054" s="7">
        <v>416.51780104561999</v>
      </c>
      <c r="R1054" s="75">
        <f t="shared" si="384"/>
        <v>503.98653926520018</v>
      </c>
      <c r="S1054" s="51"/>
      <c r="T1054" s="48"/>
      <c r="U1054" s="55"/>
      <c r="V1054" s="20"/>
      <c r="W1054" s="20"/>
      <c r="X1054" s="20"/>
      <c r="Y1054" s="20"/>
    </row>
    <row r="1055" spans="1:25" customFormat="1" ht="15.75" customHeight="1" x14ac:dyDescent="0.25">
      <c r="A1055" s="3" t="s">
        <v>363</v>
      </c>
      <c r="B1055" s="3" t="s">
        <v>364</v>
      </c>
      <c r="C1055" s="4">
        <v>44033</v>
      </c>
      <c r="D1055" s="3" t="s">
        <v>1688</v>
      </c>
      <c r="E1055" s="3" t="s">
        <v>1689</v>
      </c>
      <c r="F1055" s="3" t="s">
        <v>3037</v>
      </c>
      <c r="G1055" s="24">
        <v>1243</v>
      </c>
      <c r="H1055" s="25" t="s">
        <v>1690</v>
      </c>
      <c r="I1055" s="5">
        <v>1</v>
      </c>
      <c r="J1055" s="5">
        <v>641.48140495867801</v>
      </c>
      <c r="K1055" s="5">
        <f t="shared" si="386"/>
        <v>776.19250000000034</v>
      </c>
      <c r="L1055" s="83">
        <f t="shared" si="381"/>
        <v>776.19250000000034</v>
      </c>
      <c r="M1055" s="79">
        <f t="shared" ref="M1055:M1057" si="391">+L1055*0.85</f>
        <v>659.76362500000027</v>
      </c>
      <c r="N1055" s="79">
        <f t="shared" ref="N1055:N1057" si="392">+M1055*0.95</f>
        <v>626.77544375000025</v>
      </c>
      <c r="O1055" s="58"/>
      <c r="P1055" s="92">
        <f>+N1056+N1055+N1057</f>
        <v>1714.3194315000001</v>
      </c>
      <c r="Q1055" s="7">
        <v>1123.1441326859499</v>
      </c>
      <c r="R1055" s="75">
        <f t="shared" si="384"/>
        <v>1359.0044005499994</v>
      </c>
      <c r="S1055" s="52">
        <f>+R1056+R1055+R1057</f>
        <v>3715.4318787840011</v>
      </c>
      <c r="T1055" s="49">
        <v>4690.4399999999996</v>
      </c>
      <c r="U1055" s="55">
        <f>+T1055-P1055</f>
        <v>2976.1205684999995</v>
      </c>
      <c r="V1055" s="20"/>
      <c r="W1055" s="20"/>
      <c r="X1055" s="20"/>
      <c r="Y1055" s="20"/>
    </row>
    <row r="1056" spans="1:25" customFormat="1" ht="15.75" customHeight="1" x14ac:dyDescent="0.25">
      <c r="A1056" s="3" t="s">
        <v>214</v>
      </c>
      <c r="B1056" s="3" t="s">
        <v>215</v>
      </c>
      <c r="C1056" s="4">
        <v>44033</v>
      </c>
      <c r="D1056" s="3" t="s">
        <v>1688</v>
      </c>
      <c r="E1056" s="3" t="s">
        <v>1689</v>
      </c>
      <c r="F1056" s="3" t="s">
        <v>3037</v>
      </c>
      <c r="G1056" s="24"/>
      <c r="H1056" s="25" t="s">
        <v>1690</v>
      </c>
      <c r="I1056" s="5">
        <v>1</v>
      </c>
      <c r="J1056" s="5">
        <v>483.68314049586797</v>
      </c>
      <c r="K1056" s="5">
        <f t="shared" si="386"/>
        <v>585.25660000000028</v>
      </c>
      <c r="L1056" s="83">
        <f t="shared" si="381"/>
        <v>585.25660000000028</v>
      </c>
      <c r="M1056" s="79">
        <f t="shared" si="391"/>
        <v>497.46811000000019</v>
      </c>
      <c r="N1056" s="79">
        <f t="shared" si="392"/>
        <v>472.59470450000015</v>
      </c>
      <c r="O1056" s="58"/>
      <c r="P1056" s="92"/>
      <c r="Q1056" s="7">
        <v>846.27620676859499</v>
      </c>
      <c r="R1056" s="75">
        <f t="shared" si="384"/>
        <v>1023.9942101899999</v>
      </c>
      <c r="S1056" s="51"/>
      <c r="T1056" s="48"/>
      <c r="U1056" s="55"/>
      <c r="V1056" s="20"/>
      <c r="W1056" s="20"/>
      <c r="X1056" s="20"/>
      <c r="Y1056" s="20"/>
    </row>
    <row r="1057" spans="1:25" customFormat="1" ht="15.75" customHeight="1" x14ac:dyDescent="0.25">
      <c r="A1057" s="3" t="s">
        <v>216</v>
      </c>
      <c r="B1057" s="3" t="s">
        <v>217</v>
      </c>
      <c r="C1057" s="4">
        <v>44033</v>
      </c>
      <c r="D1057" s="3" t="s">
        <v>1688</v>
      </c>
      <c r="E1057" s="3" t="s">
        <v>1689</v>
      </c>
      <c r="F1057" s="3" t="s">
        <v>3037</v>
      </c>
      <c r="G1057" s="24"/>
      <c r="H1057" s="25" t="s">
        <v>1690</v>
      </c>
      <c r="I1057" s="5">
        <v>1</v>
      </c>
      <c r="J1057" s="5">
        <v>629.37776859504095</v>
      </c>
      <c r="K1057" s="5">
        <f t="shared" si="386"/>
        <v>761.54709999999955</v>
      </c>
      <c r="L1057" s="83">
        <f t="shared" si="381"/>
        <v>761.54709999999955</v>
      </c>
      <c r="M1057" s="79">
        <f t="shared" si="391"/>
        <v>647.31503499999963</v>
      </c>
      <c r="N1057" s="79">
        <f t="shared" si="392"/>
        <v>614.94928324999967</v>
      </c>
      <c r="O1057" s="58"/>
      <c r="P1057" s="92"/>
      <c r="Q1057" s="7">
        <v>1101.18451904463</v>
      </c>
      <c r="R1057" s="75">
        <f t="shared" si="384"/>
        <v>1332.4332680440023</v>
      </c>
      <c r="S1057" s="51"/>
      <c r="T1057" s="48"/>
      <c r="U1057" s="55"/>
      <c r="V1057" s="20"/>
      <c r="W1057" s="20"/>
      <c r="X1057" s="20"/>
      <c r="Y1057" s="20"/>
    </row>
    <row r="1058" spans="1:25" customFormat="1" ht="15.75" customHeight="1" x14ac:dyDescent="0.25">
      <c r="A1058" s="3" t="s">
        <v>264</v>
      </c>
      <c r="B1058" s="3" t="s">
        <v>265</v>
      </c>
      <c r="C1058" s="4">
        <v>44033</v>
      </c>
      <c r="D1058" s="3" t="s">
        <v>1691</v>
      </c>
      <c r="E1058" s="3" t="s">
        <v>1692</v>
      </c>
      <c r="F1058" s="3" t="s">
        <v>3038</v>
      </c>
      <c r="G1058" s="24">
        <v>1244</v>
      </c>
      <c r="H1058" s="25" t="s">
        <v>1693</v>
      </c>
      <c r="I1058" s="5">
        <v>1</v>
      </c>
      <c r="J1058" s="5">
        <v>1695.70247933884</v>
      </c>
      <c r="K1058" s="5">
        <f t="shared" si="386"/>
        <v>2051.7999999999965</v>
      </c>
      <c r="L1058" s="83">
        <f t="shared" si="381"/>
        <v>2051.7999999999965</v>
      </c>
      <c r="M1058" s="79"/>
      <c r="N1058" s="79">
        <f t="shared" si="382"/>
        <v>1949.2099999999966</v>
      </c>
      <c r="O1058" s="58"/>
      <c r="P1058" s="92">
        <f>+N1058</f>
        <v>1949.2099999999966</v>
      </c>
      <c r="Q1058" s="7">
        <v>2966.3601752066102</v>
      </c>
      <c r="R1058" s="75">
        <f t="shared" si="384"/>
        <v>3589.295811999998</v>
      </c>
      <c r="S1058" s="51">
        <f>+R1058</f>
        <v>3589.295811999998</v>
      </c>
      <c r="T1058" s="48">
        <v>3589.29</v>
      </c>
      <c r="U1058" s="55">
        <f>+T1058-P1058</f>
        <v>1640.0800000000033</v>
      </c>
      <c r="V1058" s="20"/>
      <c r="W1058" s="20"/>
      <c r="X1058" s="20"/>
      <c r="Y1058" s="20"/>
    </row>
    <row r="1059" spans="1:25" customFormat="1" ht="15.75" customHeight="1" x14ac:dyDescent="0.25">
      <c r="A1059" s="3" t="s">
        <v>149</v>
      </c>
      <c r="B1059" s="3" t="s">
        <v>150</v>
      </c>
      <c r="C1059" s="4">
        <v>44033</v>
      </c>
      <c r="D1059" s="3" t="s">
        <v>1694</v>
      </c>
      <c r="E1059" s="3" t="s">
        <v>1695</v>
      </c>
      <c r="F1059" s="3" t="s">
        <v>3039</v>
      </c>
      <c r="G1059" s="24">
        <v>1245</v>
      </c>
      <c r="H1059" s="25" t="s">
        <v>1696</v>
      </c>
      <c r="I1059" s="5">
        <v>1</v>
      </c>
      <c r="J1059" s="5">
        <v>176.041818181818</v>
      </c>
      <c r="K1059" s="5">
        <f t="shared" si="386"/>
        <v>213.01059999999978</v>
      </c>
      <c r="L1059" s="83">
        <f t="shared" si="381"/>
        <v>213.01059999999978</v>
      </c>
      <c r="M1059" s="79">
        <f t="shared" ref="M1059:M1066" si="393">+L1059*0.85</f>
        <v>181.0590099999998</v>
      </c>
      <c r="N1059" s="79">
        <f t="shared" ref="N1059:N1066" si="394">+M1059*0.95</f>
        <v>172.00605949999979</v>
      </c>
      <c r="O1059" s="58"/>
      <c r="P1059" s="92">
        <f>+N1059+N1060+N1061</f>
        <v>1300.1420224999993</v>
      </c>
      <c r="Q1059" s="7">
        <v>307.98516090909101</v>
      </c>
      <c r="R1059" s="75">
        <f t="shared" si="384"/>
        <v>372.66204470000008</v>
      </c>
      <c r="S1059" s="51">
        <f>+R1059+R1060+R1061</f>
        <v>2816.2776836220019</v>
      </c>
      <c r="T1059" s="48">
        <v>2816.27</v>
      </c>
      <c r="U1059" s="55">
        <f>+T1059-P1059</f>
        <v>1516.1279775000007</v>
      </c>
      <c r="V1059" s="20"/>
      <c r="W1059" s="20"/>
      <c r="X1059" s="20"/>
      <c r="Y1059" s="20"/>
    </row>
    <row r="1060" spans="1:25" customFormat="1" ht="15.75" customHeight="1" x14ac:dyDescent="0.25">
      <c r="A1060" s="3" t="s">
        <v>611</v>
      </c>
      <c r="B1060" s="3" t="s">
        <v>612</v>
      </c>
      <c r="C1060" s="4">
        <v>44033</v>
      </c>
      <c r="D1060" s="3" t="s">
        <v>1694</v>
      </c>
      <c r="E1060" s="3" t="s">
        <v>1695</v>
      </c>
      <c r="F1060" s="3" t="s">
        <v>3039</v>
      </c>
      <c r="G1060" s="24"/>
      <c r="H1060" s="25" t="s">
        <v>1696</v>
      </c>
      <c r="I1060" s="5">
        <v>1</v>
      </c>
      <c r="J1060" s="5">
        <v>922.07661157024802</v>
      </c>
      <c r="K1060" s="5">
        <f t="shared" ref="K1060:K1089" si="395">+J1060*1.21</f>
        <v>1115.7127</v>
      </c>
      <c r="L1060" s="83">
        <f t="shared" si="381"/>
        <v>1115.7127</v>
      </c>
      <c r="M1060" s="79">
        <f t="shared" si="393"/>
        <v>948.35579500000006</v>
      </c>
      <c r="N1060" s="79">
        <f t="shared" si="394"/>
        <v>900.93800525000006</v>
      </c>
      <c r="O1060" s="58"/>
      <c r="P1060" s="92"/>
      <c r="Q1060" s="7">
        <v>1613.15459040992</v>
      </c>
      <c r="R1060" s="75">
        <f t="shared" si="384"/>
        <v>1951.9170543960031</v>
      </c>
      <c r="S1060" s="51"/>
      <c r="T1060" s="48"/>
      <c r="U1060" s="55"/>
      <c r="V1060" s="20"/>
      <c r="W1060" s="20"/>
      <c r="X1060" s="20"/>
      <c r="Y1060" s="20"/>
    </row>
    <row r="1061" spans="1:25" customFormat="1" ht="15.75" customHeight="1" x14ac:dyDescent="0.25">
      <c r="A1061" s="3" t="s">
        <v>640</v>
      </c>
      <c r="B1061" s="3" t="s">
        <v>641</v>
      </c>
      <c r="C1061" s="4">
        <v>44033</v>
      </c>
      <c r="D1061" s="3" t="s">
        <v>1694</v>
      </c>
      <c r="E1061" s="3" t="s">
        <v>1695</v>
      </c>
      <c r="F1061" s="3" t="s">
        <v>3039</v>
      </c>
      <c r="G1061" s="24"/>
      <c r="H1061" s="25" t="s">
        <v>1696</v>
      </c>
      <c r="I1061" s="5">
        <v>1</v>
      </c>
      <c r="J1061" s="5">
        <v>232.52867768594999</v>
      </c>
      <c r="K1061" s="5">
        <f t="shared" si="395"/>
        <v>281.35969999999946</v>
      </c>
      <c r="L1061" s="83">
        <f t="shared" si="381"/>
        <v>281.35969999999946</v>
      </c>
      <c r="M1061" s="79">
        <f t="shared" si="393"/>
        <v>239.15574499999954</v>
      </c>
      <c r="N1061" s="79">
        <f t="shared" si="394"/>
        <v>227.19795774999955</v>
      </c>
      <c r="O1061" s="58"/>
      <c r="P1061" s="92"/>
      <c r="Q1061" s="7">
        <v>406.36246655041202</v>
      </c>
      <c r="R1061" s="75">
        <f t="shared" si="384"/>
        <v>491.69858452599851</v>
      </c>
      <c r="S1061" s="51"/>
      <c r="T1061" s="48"/>
      <c r="U1061" s="55"/>
      <c r="V1061" s="20"/>
      <c r="W1061" s="20"/>
      <c r="X1061" s="20"/>
      <c r="Y1061" s="20"/>
    </row>
    <row r="1062" spans="1:25" customFormat="1" ht="15.75" customHeight="1" x14ac:dyDescent="0.25">
      <c r="A1062" s="3" t="s">
        <v>500</v>
      </c>
      <c r="B1062" s="3" t="s">
        <v>501</v>
      </c>
      <c r="C1062" s="4">
        <v>44033</v>
      </c>
      <c r="D1062" s="3" t="s">
        <v>1697</v>
      </c>
      <c r="E1062" s="3" t="s">
        <v>1698</v>
      </c>
      <c r="F1062" s="3" t="s">
        <v>3040</v>
      </c>
      <c r="G1062" s="24">
        <v>1246</v>
      </c>
      <c r="H1062" s="25" t="s">
        <v>1699</v>
      </c>
      <c r="I1062" s="5">
        <v>1</v>
      </c>
      <c r="J1062" s="5">
        <v>574.50520661156997</v>
      </c>
      <c r="K1062" s="5">
        <f t="shared" si="395"/>
        <v>695.15129999999965</v>
      </c>
      <c r="L1062" s="83">
        <f t="shared" si="381"/>
        <v>695.15129999999965</v>
      </c>
      <c r="M1062" s="79">
        <f t="shared" si="393"/>
        <v>590.87860499999965</v>
      </c>
      <c r="N1062" s="79">
        <f t="shared" si="394"/>
        <v>561.33467474999964</v>
      </c>
      <c r="O1062" s="58"/>
      <c r="P1062" s="92">
        <f>+N1062+N1063</f>
        <v>688.68146224999998</v>
      </c>
      <c r="Q1062" s="7">
        <v>1005.0738787586801</v>
      </c>
      <c r="R1062" s="75">
        <f t="shared" si="384"/>
        <v>1216.1393932980029</v>
      </c>
      <c r="S1062" s="51">
        <f>+R1062+R1063</f>
        <v>1492.1483760980043</v>
      </c>
      <c r="T1062" s="48">
        <v>1492.14</v>
      </c>
      <c r="U1062" s="55">
        <f>+T1062-P1062</f>
        <v>803.45853775000012</v>
      </c>
      <c r="V1062" s="20"/>
      <c r="W1062" s="20"/>
      <c r="X1062" s="20"/>
      <c r="Y1062" s="20"/>
    </row>
    <row r="1063" spans="1:25" customFormat="1" ht="15.75" customHeight="1" x14ac:dyDescent="0.25">
      <c r="A1063" s="3" t="s">
        <v>153</v>
      </c>
      <c r="B1063" s="3" t="s">
        <v>154</v>
      </c>
      <c r="C1063" s="4">
        <v>44033</v>
      </c>
      <c r="D1063" s="3" t="s">
        <v>1697</v>
      </c>
      <c r="E1063" s="3" t="s">
        <v>1698</v>
      </c>
      <c r="F1063" s="3" t="s">
        <v>3040</v>
      </c>
      <c r="G1063" s="24"/>
      <c r="H1063" s="25" t="s">
        <v>1699</v>
      </c>
      <c r="I1063" s="5">
        <v>1</v>
      </c>
      <c r="J1063" s="5">
        <v>130.33471074380199</v>
      </c>
      <c r="K1063" s="5">
        <f t="shared" si="395"/>
        <v>157.70500000000041</v>
      </c>
      <c r="L1063" s="83">
        <f t="shared" si="381"/>
        <v>157.70500000000041</v>
      </c>
      <c r="M1063" s="79">
        <f t="shared" si="393"/>
        <v>134.04925000000034</v>
      </c>
      <c r="N1063" s="79">
        <f t="shared" si="394"/>
        <v>127.34678750000032</v>
      </c>
      <c r="O1063" s="58"/>
      <c r="P1063" s="92"/>
      <c r="Q1063" s="7">
        <v>228.106597355373</v>
      </c>
      <c r="R1063" s="75">
        <f t="shared" si="384"/>
        <v>276.00898280000132</v>
      </c>
      <c r="S1063" s="51"/>
      <c r="T1063" s="48"/>
      <c r="U1063" s="55"/>
      <c r="V1063" s="20"/>
      <c r="W1063" s="20"/>
      <c r="X1063" s="20"/>
      <c r="Y1063" s="20"/>
    </row>
    <row r="1064" spans="1:25" customFormat="1" ht="15.75" customHeight="1" x14ac:dyDescent="0.25">
      <c r="A1064" s="3" t="s">
        <v>149</v>
      </c>
      <c r="B1064" s="3" t="s">
        <v>150</v>
      </c>
      <c r="C1064" s="4">
        <v>44033</v>
      </c>
      <c r="D1064" s="3" t="s">
        <v>1700</v>
      </c>
      <c r="E1064" s="3" t="s">
        <v>1701</v>
      </c>
      <c r="F1064" s="3" t="s">
        <v>3042</v>
      </c>
      <c r="G1064" s="24">
        <v>1248</v>
      </c>
      <c r="H1064" s="25" t="s">
        <v>1702</v>
      </c>
      <c r="I1064" s="5">
        <v>2</v>
      </c>
      <c r="J1064" s="5">
        <v>176.041818181818</v>
      </c>
      <c r="K1064" s="5">
        <f t="shared" si="395"/>
        <v>213.01059999999978</v>
      </c>
      <c r="L1064" s="83">
        <f t="shared" si="381"/>
        <v>426.02119999999957</v>
      </c>
      <c r="M1064" s="79">
        <f t="shared" si="393"/>
        <v>362.1180199999996</v>
      </c>
      <c r="N1064" s="79">
        <f t="shared" si="394"/>
        <v>344.01211899999959</v>
      </c>
      <c r="O1064" s="58"/>
      <c r="P1064" s="92">
        <f>+N1064+N1065+N1066</f>
        <v>941.85661424999944</v>
      </c>
      <c r="Q1064" s="7">
        <v>615.97032181818099</v>
      </c>
      <c r="R1064" s="75">
        <f t="shared" si="384"/>
        <v>745.32408939999902</v>
      </c>
      <c r="S1064" s="51">
        <f>+R1064+R1065+R1066</f>
        <v>2038.1171977019992</v>
      </c>
      <c r="T1064" s="48">
        <v>2038.12</v>
      </c>
      <c r="U1064" s="55">
        <f>+T1064-P1064</f>
        <v>1096.2633857500005</v>
      </c>
      <c r="V1064" s="20"/>
      <c r="W1064" s="20"/>
      <c r="X1064" s="20"/>
      <c r="Y1064" s="20"/>
    </row>
    <row r="1065" spans="1:25" customFormat="1" ht="15.75" customHeight="1" x14ac:dyDescent="0.25">
      <c r="A1065" s="3" t="s">
        <v>27</v>
      </c>
      <c r="B1065" s="3" t="s">
        <v>28</v>
      </c>
      <c r="C1065" s="4">
        <v>44033</v>
      </c>
      <c r="D1065" s="3" t="s">
        <v>1700</v>
      </c>
      <c r="E1065" s="3" t="s">
        <v>1701</v>
      </c>
      <c r="F1065" s="3" t="s">
        <v>3042</v>
      </c>
      <c r="G1065" s="24"/>
      <c r="H1065" s="25" t="s">
        <v>1702</v>
      </c>
      <c r="I1065" s="5">
        <v>1</v>
      </c>
      <c r="J1065" s="5">
        <v>342.30173553718998</v>
      </c>
      <c r="K1065" s="5">
        <f t="shared" si="395"/>
        <v>414.18509999999986</v>
      </c>
      <c r="L1065" s="83">
        <f t="shared" si="381"/>
        <v>414.18509999999986</v>
      </c>
      <c r="M1065" s="79">
        <f t="shared" si="393"/>
        <v>352.05733499999985</v>
      </c>
      <c r="N1065" s="79">
        <f t="shared" si="394"/>
        <v>334.45446824999982</v>
      </c>
      <c r="O1065" s="58"/>
      <c r="P1065" s="92"/>
      <c r="Q1065" s="7">
        <v>597.51506351900798</v>
      </c>
      <c r="R1065" s="75">
        <f t="shared" si="384"/>
        <v>722.99322685799962</v>
      </c>
      <c r="S1065" s="51"/>
      <c r="T1065" s="48"/>
      <c r="U1065" s="55"/>
      <c r="V1065" s="20"/>
      <c r="W1065" s="20"/>
      <c r="X1065" s="20"/>
      <c r="Y1065" s="20"/>
    </row>
    <row r="1066" spans="1:25" customFormat="1" ht="15.75" customHeight="1" x14ac:dyDescent="0.25">
      <c r="A1066" s="3" t="s">
        <v>326</v>
      </c>
      <c r="B1066" s="3" t="s">
        <v>327</v>
      </c>
      <c r="C1066" s="4">
        <v>44033</v>
      </c>
      <c r="D1066" s="3" t="s">
        <v>1700</v>
      </c>
      <c r="E1066" s="3" t="s">
        <v>1701</v>
      </c>
      <c r="F1066" s="3" t="s">
        <v>3042</v>
      </c>
      <c r="G1066" s="24"/>
      <c r="H1066" s="25" t="s">
        <v>1702</v>
      </c>
      <c r="I1066" s="5">
        <v>1</v>
      </c>
      <c r="J1066" s="5">
        <v>269.56991735537201</v>
      </c>
      <c r="K1066" s="5">
        <f t="shared" si="395"/>
        <v>326.17960000000011</v>
      </c>
      <c r="L1066" s="83">
        <f t="shared" si="381"/>
        <v>326.17960000000011</v>
      </c>
      <c r="M1066" s="79">
        <f t="shared" si="393"/>
        <v>277.25266000000011</v>
      </c>
      <c r="N1066" s="79">
        <f t="shared" si="394"/>
        <v>263.39002700000009</v>
      </c>
      <c r="O1066" s="58"/>
      <c r="P1066" s="92"/>
      <c r="Q1066" s="7">
        <v>470.90899292892601</v>
      </c>
      <c r="R1066" s="75">
        <f t="shared" si="384"/>
        <v>569.79988144400045</v>
      </c>
      <c r="S1066" s="51"/>
      <c r="T1066" s="48"/>
      <c r="U1066" s="55"/>
      <c r="V1066" s="20"/>
      <c r="W1066" s="20"/>
      <c r="X1066" s="20"/>
      <c r="Y1066" s="20"/>
    </row>
    <row r="1067" spans="1:25" customFormat="1" ht="15.75" customHeight="1" x14ac:dyDescent="0.25">
      <c r="A1067" s="3" t="s">
        <v>1706</v>
      </c>
      <c r="B1067" s="3" t="s">
        <v>1707</v>
      </c>
      <c r="C1067" s="4">
        <v>44033</v>
      </c>
      <c r="D1067" s="3" t="s">
        <v>1703</v>
      </c>
      <c r="E1067" s="3" t="s">
        <v>1704</v>
      </c>
      <c r="F1067" s="3" t="s">
        <v>3043</v>
      </c>
      <c r="G1067" s="24">
        <v>1249</v>
      </c>
      <c r="H1067" s="25" t="s">
        <v>1705</v>
      </c>
      <c r="I1067" s="5">
        <v>1</v>
      </c>
      <c r="J1067" s="5">
        <v>525.04760330578495</v>
      </c>
      <c r="K1067" s="5">
        <f t="shared" si="395"/>
        <v>635.30759999999975</v>
      </c>
      <c r="L1067" s="83">
        <f t="shared" si="381"/>
        <v>635.30759999999975</v>
      </c>
      <c r="M1067" s="79"/>
      <c r="N1067" s="79">
        <f t="shared" si="382"/>
        <v>603.5422199999997</v>
      </c>
      <c r="O1067" s="58"/>
      <c r="P1067" s="92">
        <f>+N1067+N1068+N1069</f>
        <v>940.26592474999961</v>
      </c>
      <c r="Q1067" s="7">
        <v>780.76731306743795</v>
      </c>
      <c r="R1067" s="75">
        <f t="shared" si="384"/>
        <v>944.72844881159995</v>
      </c>
      <c r="S1067" s="51">
        <f>+R1067+R1068+R1069</f>
        <v>1548.4414619217496</v>
      </c>
      <c r="T1067" s="48">
        <v>1548.44</v>
      </c>
      <c r="U1067" s="55">
        <f>+T1067-P1067</f>
        <v>608.17407525000044</v>
      </c>
      <c r="V1067" s="20"/>
      <c r="W1067" s="20"/>
      <c r="X1067" s="20"/>
      <c r="Y1067" s="20"/>
    </row>
    <row r="1068" spans="1:25" customFormat="1" ht="15.75" customHeight="1" x14ac:dyDescent="0.25">
      <c r="A1068" s="3" t="s">
        <v>145</v>
      </c>
      <c r="B1068" s="3" t="s">
        <v>146</v>
      </c>
      <c r="C1068" s="4">
        <v>44033</v>
      </c>
      <c r="D1068" s="3" t="s">
        <v>1703</v>
      </c>
      <c r="E1068" s="3" t="s">
        <v>1704</v>
      </c>
      <c r="F1068" s="3" t="s">
        <v>3043</v>
      </c>
      <c r="G1068" s="24"/>
      <c r="H1068" s="25" t="s">
        <v>1705</v>
      </c>
      <c r="I1068" s="5">
        <v>1</v>
      </c>
      <c r="J1068" s="5">
        <v>168.58239669421499</v>
      </c>
      <c r="K1068" s="5">
        <f t="shared" si="395"/>
        <v>203.98470000000015</v>
      </c>
      <c r="L1068" s="83">
        <f t="shared" si="381"/>
        <v>203.98470000000015</v>
      </c>
      <c r="M1068" s="79">
        <f t="shared" ref="M1068:M1070" si="396">+L1068*0.85</f>
        <v>173.38699500000013</v>
      </c>
      <c r="N1068" s="79">
        <f t="shared" ref="N1068:N1070" si="397">+M1068*0.95</f>
        <v>164.71764525000012</v>
      </c>
      <c r="O1068" s="58"/>
      <c r="P1068" s="92"/>
      <c r="Q1068" s="7">
        <v>237.14898769847099</v>
      </c>
      <c r="R1068" s="75">
        <f t="shared" si="384"/>
        <v>286.95027511514991</v>
      </c>
      <c r="S1068" s="51"/>
      <c r="T1068" s="48"/>
      <c r="U1068" s="55"/>
      <c r="V1068" s="20"/>
      <c r="W1068" s="20"/>
      <c r="X1068" s="20"/>
      <c r="Y1068" s="20"/>
    </row>
    <row r="1069" spans="1:25" customFormat="1" ht="15.75" customHeight="1" x14ac:dyDescent="0.25">
      <c r="A1069" s="3" t="s">
        <v>149</v>
      </c>
      <c r="B1069" s="3" t="s">
        <v>150</v>
      </c>
      <c r="C1069" s="4">
        <v>44033</v>
      </c>
      <c r="D1069" s="3" t="s">
        <v>1703</v>
      </c>
      <c r="E1069" s="3" t="s">
        <v>1704</v>
      </c>
      <c r="F1069" s="3" t="s">
        <v>3043</v>
      </c>
      <c r="G1069" s="24"/>
      <c r="H1069" s="25" t="s">
        <v>1705</v>
      </c>
      <c r="I1069" s="5">
        <v>1</v>
      </c>
      <c r="J1069" s="5">
        <v>176.041818181818</v>
      </c>
      <c r="K1069" s="5">
        <f t="shared" si="395"/>
        <v>213.01059999999978</v>
      </c>
      <c r="L1069" s="83">
        <f t="shared" si="381"/>
        <v>213.01059999999978</v>
      </c>
      <c r="M1069" s="79">
        <f t="shared" si="396"/>
        <v>181.0590099999998</v>
      </c>
      <c r="N1069" s="79">
        <f t="shared" si="397"/>
        <v>172.00605949999979</v>
      </c>
      <c r="O1069" s="58"/>
      <c r="P1069" s="92"/>
      <c r="Q1069" s="7">
        <v>261.78738677272702</v>
      </c>
      <c r="R1069" s="75">
        <f t="shared" si="384"/>
        <v>316.76273799499967</v>
      </c>
      <c r="S1069" s="51"/>
      <c r="T1069" s="48"/>
      <c r="U1069" s="55"/>
      <c r="V1069" s="20"/>
      <c r="W1069" s="20"/>
      <c r="X1069" s="20"/>
      <c r="Y1069" s="20"/>
    </row>
    <row r="1070" spans="1:25" customFormat="1" ht="15.75" customHeight="1" x14ac:dyDescent="0.25">
      <c r="A1070" s="3" t="s">
        <v>789</v>
      </c>
      <c r="B1070" s="3" t="s">
        <v>790</v>
      </c>
      <c r="C1070" s="4">
        <v>44033</v>
      </c>
      <c r="D1070" s="3" t="s">
        <v>1708</v>
      </c>
      <c r="E1070" s="3" t="s">
        <v>1709</v>
      </c>
      <c r="F1070" s="3" t="s">
        <v>3044</v>
      </c>
      <c r="G1070" s="24">
        <v>1250</v>
      </c>
      <c r="H1070" s="25" t="s">
        <v>1710</v>
      </c>
      <c r="I1070" s="5">
        <v>1</v>
      </c>
      <c r="J1070" s="5">
        <v>659.09768595041305</v>
      </c>
      <c r="K1070" s="5">
        <f t="shared" si="395"/>
        <v>797.50819999999976</v>
      </c>
      <c r="L1070" s="83">
        <f t="shared" si="381"/>
        <v>797.50819999999976</v>
      </c>
      <c r="M1070" s="79">
        <f t="shared" si="396"/>
        <v>677.8819699999998</v>
      </c>
      <c r="N1070" s="79">
        <f t="shared" si="397"/>
        <v>643.98787149999976</v>
      </c>
      <c r="O1070" s="58"/>
      <c r="P1070" s="92">
        <f>+N1070</f>
        <v>643.98787149999976</v>
      </c>
      <c r="Q1070" s="7">
        <v>980.21732861999999</v>
      </c>
      <c r="R1070" s="75">
        <f t="shared" si="384"/>
        <v>1186.0629676301999</v>
      </c>
      <c r="S1070" s="51">
        <f>+R1070</f>
        <v>1186.0629676301999</v>
      </c>
      <c r="T1070" s="48">
        <v>1186.06</v>
      </c>
      <c r="U1070" s="55">
        <f>+T1070-P1070</f>
        <v>542.07212850000019</v>
      </c>
      <c r="V1070" s="20"/>
      <c r="W1070" s="20"/>
      <c r="X1070" s="20"/>
      <c r="Y1070" s="20"/>
    </row>
    <row r="1071" spans="1:25" customFormat="1" ht="15.75" customHeight="1" x14ac:dyDescent="0.25">
      <c r="A1071" s="3" t="s">
        <v>1510</v>
      </c>
      <c r="B1071" s="3" t="s">
        <v>1511</v>
      </c>
      <c r="C1071" s="4">
        <v>44033</v>
      </c>
      <c r="D1071" s="3" t="s">
        <v>1711</v>
      </c>
      <c r="E1071" s="3" t="s">
        <v>1712</v>
      </c>
      <c r="F1071" s="3" t="s">
        <v>3045</v>
      </c>
      <c r="G1071" s="24">
        <v>1251</v>
      </c>
      <c r="H1071" s="25" t="s">
        <v>1713</v>
      </c>
      <c r="I1071" s="5">
        <v>1</v>
      </c>
      <c r="J1071" s="5">
        <v>737.47743801652905</v>
      </c>
      <c r="K1071" s="5">
        <f t="shared" si="395"/>
        <v>892.34770000000015</v>
      </c>
      <c r="L1071" s="83">
        <f t="shared" si="381"/>
        <v>892.34770000000015</v>
      </c>
      <c r="M1071" s="79"/>
      <c r="N1071" s="79">
        <f t="shared" si="382"/>
        <v>847.73031500000013</v>
      </c>
      <c r="O1071" s="58"/>
      <c r="P1071" s="92">
        <f>+N1071</f>
        <v>847.73031500000013</v>
      </c>
      <c r="Q1071" s="7">
        <v>1290.9026318272699</v>
      </c>
      <c r="R1071" s="75">
        <f t="shared" si="384"/>
        <v>1561.9921845109966</v>
      </c>
      <c r="S1071" s="51">
        <f>+R1071</f>
        <v>1561.9921845109966</v>
      </c>
      <c r="T1071" s="48">
        <v>1562</v>
      </c>
      <c r="U1071" s="55">
        <f>+T1071-P1071</f>
        <v>714.26968499999987</v>
      </c>
      <c r="V1071" s="20"/>
      <c r="W1071" s="20"/>
      <c r="X1071" s="20"/>
      <c r="Y1071" s="20"/>
    </row>
    <row r="1072" spans="1:25" customFormat="1" ht="15.75" customHeight="1" x14ac:dyDescent="0.25">
      <c r="A1072" s="3" t="s">
        <v>149</v>
      </c>
      <c r="B1072" s="3" t="s">
        <v>150</v>
      </c>
      <c r="C1072" s="4">
        <v>44033</v>
      </c>
      <c r="D1072" s="3" t="s">
        <v>1714</v>
      </c>
      <c r="E1072" s="3" t="s">
        <v>1715</v>
      </c>
      <c r="F1072" s="3" t="s">
        <v>3020</v>
      </c>
      <c r="G1072" s="24">
        <v>1253</v>
      </c>
      <c r="H1072" s="25" t="s">
        <v>1716</v>
      </c>
      <c r="I1072" s="5">
        <v>2</v>
      </c>
      <c r="J1072" s="5">
        <v>176.041818181818</v>
      </c>
      <c r="K1072" s="5">
        <f t="shared" si="395"/>
        <v>213.01059999999978</v>
      </c>
      <c r="L1072" s="83">
        <f t="shared" si="381"/>
        <v>426.02119999999957</v>
      </c>
      <c r="M1072" s="79">
        <f t="shared" ref="M1072" si="398">+L1072*0.85</f>
        <v>362.1180199999996</v>
      </c>
      <c r="N1072" s="79">
        <f>+M1072*0.95</f>
        <v>344.01211899999959</v>
      </c>
      <c r="O1072" s="58"/>
      <c r="P1072" s="92">
        <f>+N1072+N1073</f>
        <v>772.30983399999991</v>
      </c>
      <c r="Q1072" s="7">
        <v>615.97032181818099</v>
      </c>
      <c r="R1072" s="75">
        <f t="shared" si="384"/>
        <v>745.32408939999902</v>
      </c>
      <c r="S1072" s="51">
        <f>+R1072+R1073</f>
        <v>1534.325123179</v>
      </c>
      <c r="T1072" s="48">
        <v>1534.32</v>
      </c>
      <c r="U1072" s="55">
        <f>+T1072-P1072</f>
        <v>762.01016600000003</v>
      </c>
      <c r="V1072" s="20"/>
      <c r="W1072" s="20"/>
      <c r="X1072" s="20"/>
      <c r="Y1072" s="20"/>
    </row>
    <row r="1073" spans="1:25" customFormat="1" ht="15.75" customHeight="1" x14ac:dyDescent="0.25">
      <c r="A1073" s="3" t="s">
        <v>1161</v>
      </c>
      <c r="B1073" s="3" t="s">
        <v>1162</v>
      </c>
      <c r="C1073" s="4">
        <v>44033</v>
      </c>
      <c r="D1073" s="3" t="s">
        <v>1714</v>
      </c>
      <c r="E1073" s="3" t="s">
        <v>1715</v>
      </c>
      <c r="F1073" s="3" t="s">
        <v>3020</v>
      </c>
      <c r="G1073" s="24"/>
      <c r="H1073" s="25" t="s">
        <v>1716</v>
      </c>
      <c r="I1073" s="5">
        <v>1</v>
      </c>
      <c r="J1073" s="5">
        <v>372.59479338842999</v>
      </c>
      <c r="K1073" s="5">
        <f t="shared" si="395"/>
        <v>450.83970000000028</v>
      </c>
      <c r="L1073" s="83">
        <f t="shared" si="381"/>
        <v>450.83970000000028</v>
      </c>
      <c r="M1073" s="79"/>
      <c r="N1073" s="79">
        <f t="shared" si="382"/>
        <v>428.29771500000027</v>
      </c>
      <c r="O1073" s="58"/>
      <c r="P1073" s="92"/>
      <c r="Q1073" s="7">
        <v>652.06697006528998</v>
      </c>
      <c r="R1073" s="75">
        <f t="shared" si="384"/>
        <v>789.00103377900086</v>
      </c>
      <c r="S1073" s="51"/>
      <c r="T1073" s="48"/>
      <c r="U1073" s="55"/>
      <c r="V1073" s="20"/>
      <c r="W1073" s="20"/>
      <c r="X1073" s="20"/>
      <c r="Y1073" s="20"/>
    </row>
    <row r="1074" spans="1:25" customFormat="1" ht="15.75" customHeight="1" x14ac:dyDescent="0.25">
      <c r="A1074" s="3" t="s">
        <v>363</v>
      </c>
      <c r="B1074" s="3" t="s">
        <v>364</v>
      </c>
      <c r="C1074" s="4">
        <v>44033</v>
      </c>
      <c r="D1074" s="3" t="s">
        <v>1717</v>
      </c>
      <c r="E1074" s="3" t="s">
        <v>1718</v>
      </c>
      <c r="F1074" s="3" t="s">
        <v>3046</v>
      </c>
      <c r="G1074" s="24">
        <v>1254</v>
      </c>
      <c r="H1074" s="25" t="s">
        <v>1719</v>
      </c>
      <c r="I1074" s="5">
        <v>1</v>
      </c>
      <c r="J1074" s="5">
        <v>641.48140495867801</v>
      </c>
      <c r="K1074" s="5">
        <f t="shared" si="395"/>
        <v>776.19250000000034</v>
      </c>
      <c r="L1074" s="83">
        <f t="shared" si="381"/>
        <v>776.19250000000034</v>
      </c>
      <c r="M1074" s="79">
        <f t="shared" ref="M1074:M1077" si="399">+L1074*0.85</f>
        <v>659.76362500000027</v>
      </c>
      <c r="N1074" s="79">
        <f t="shared" ref="N1074:N1077" si="400">+M1074*0.95</f>
        <v>626.77544375000025</v>
      </c>
      <c r="O1074" s="58"/>
      <c r="P1074" s="92">
        <f>+N1074+N1075+N1076</f>
        <v>1862.1679172500001</v>
      </c>
      <c r="Q1074" s="7">
        <v>954.67251278305798</v>
      </c>
      <c r="R1074" s="75">
        <f t="shared" si="384"/>
        <v>1155.1537404675</v>
      </c>
      <c r="S1074" s="51">
        <f>+R1074+R1075+R1076</f>
        <v>3428.8274795334</v>
      </c>
      <c r="T1074" s="48">
        <v>3428.82</v>
      </c>
      <c r="U1074" s="55">
        <f>+T1074-P1074</f>
        <v>1566.6520827500001</v>
      </c>
      <c r="V1074" s="20"/>
      <c r="W1074" s="20"/>
      <c r="X1074" s="20"/>
      <c r="Y1074" s="20"/>
    </row>
    <row r="1075" spans="1:25" customFormat="1" ht="15.75" customHeight="1" x14ac:dyDescent="0.25">
      <c r="A1075" s="3" t="s">
        <v>611</v>
      </c>
      <c r="B1075" s="3" t="s">
        <v>612</v>
      </c>
      <c r="C1075" s="4">
        <v>44033</v>
      </c>
      <c r="D1075" s="3" t="s">
        <v>1717</v>
      </c>
      <c r="E1075" s="3" t="s">
        <v>1718</v>
      </c>
      <c r="F1075" s="3" t="s">
        <v>3046</v>
      </c>
      <c r="G1075" s="24"/>
      <c r="H1075" s="25" t="s">
        <v>1719</v>
      </c>
      <c r="I1075" s="5">
        <v>1</v>
      </c>
      <c r="J1075" s="5">
        <v>922.07661157024802</v>
      </c>
      <c r="K1075" s="5">
        <f t="shared" si="395"/>
        <v>1115.7127</v>
      </c>
      <c r="L1075" s="83">
        <f t="shared" si="381"/>
        <v>1115.7127</v>
      </c>
      <c r="M1075" s="79">
        <f t="shared" si="399"/>
        <v>948.35579500000006</v>
      </c>
      <c r="N1075" s="79">
        <f t="shared" si="400"/>
        <v>900.93800525000006</v>
      </c>
      <c r="O1075" s="58"/>
      <c r="P1075" s="92"/>
      <c r="Q1075" s="7">
        <v>1371.1814018484299</v>
      </c>
      <c r="R1075" s="75">
        <f t="shared" si="384"/>
        <v>1659.1294962366001</v>
      </c>
      <c r="S1075" s="51"/>
      <c r="T1075" s="48"/>
      <c r="U1075" s="55"/>
      <c r="V1075" s="20"/>
      <c r="W1075" s="20"/>
      <c r="X1075" s="20"/>
      <c r="Y1075" s="20"/>
    </row>
    <row r="1076" spans="1:25" customFormat="1" ht="15.75" customHeight="1" x14ac:dyDescent="0.25">
      <c r="A1076" s="3" t="s">
        <v>27</v>
      </c>
      <c r="B1076" s="3" t="s">
        <v>28</v>
      </c>
      <c r="C1076" s="4">
        <v>44033</v>
      </c>
      <c r="D1076" s="3" t="s">
        <v>1717</v>
      </c>
      <c r="E1076" s="3" t="s">
        <v>1718</v>
      </c>
      <c r="F1076" s="3" t="s">
        <v>3046</v>
      </c>
      <c r="G1076" s="24"/>
      <c r="H1076" s="25" t="s">
        <v>1719</v>
      </c>
      <c r="I1076" s="5">
        <v>1</v>
      </c>
      <c r="J1076" s="5">
        <v>342.30173553718998</v>
      </c>
      <c r="K1076" s="5">
        <f t="shared" si="395"/>
        <v>414.18509999999986</v>
      </c>
      <c r="L1076" s="83">
        <f t="shared" si="381"/>
        <v>414.18509999999986</v>
      </c>
      <c r="M1076" s="79">
        <f t="shared" si="399"/>
        <v>352.05733499999985</v>
      </c>
      <c r="N1076" s="79">
        <f t="shared" si="400"/>
        <v>334.45446824999982</v>
      </c>
      <c r="O1076" s="58"/>
      <c r="P1076" s="92"/>
      <c r="Q1076" s="7">
        <v>507.887803991157</v>
      </c>
      <c r="R1076" s="75">
        <f t="shared" si="384"/>
        <v>614.54424282929995</v>
      </c>
      <c r="S1076" s="51"/>
      <c r="T1076" s="48"/>
      <c r="U1076" s="55"/>
      <c r="V1076" s="20"/>
      <c r="W1076" s="20"/>
      <c r="X1076" s="20"/>
      <c r="Y1076" s="20"/>
    </row>
    <row r="1077" spans="1:25" customFormat="1" ht="15.75" customHeight="1" x14ac:dyDescent="0.25">
      <c r="A1077" s="3" t="s">
        <v>75</v>
      </c>
      <c r="B1077" s="3" t="s">
        <v>76</v>
      </c>
      <c r="C1077" s="4">
        <v>44033</v>
      </c>
      <c r="D1077" s="3" t="s">
        <v>1720</v>
      </c>
      <c r="E1077" s="3" t="s">
        <v>1721</v>
      </c>
      <c r="F1077" s="3" t="s">
        <v>3047</v>
      </c>
      <c r="G1077" s="24">
        <v>1257</v>
      </c>
      <c r="H1077" s="25" t="s">
        <v>1722</v>
      </c>
      <c r="I1077" s="5">
        <v>1</v>
      </c>
      <c r="J1077" s="5">
        <v>1066.2198347107401</v>
      </c>
      <c r="K1077" s="5">
        <f t="shared" si="395"/>
        <v>1290.1259999999954</v>
      </c>
      <c r="L1077" s="83">
        <f t="shared" si="381"/>
        <v>1290.1259999999954</v>
      </c>
      <c r="M1077" s="79">
        <f t="shared" si="399"/>
        <v>1096.6070999999961</v>
      </c>
      <c r="N1077" s="79">
        <f t="shared" si="400"/>
        <v>1041.7767449999963</v>
      </c>
      <c r="O1077" s="58"/>
      <c r="P1077" s="92">
        <f>+N1077+N1078+N1079</f>
        <v>1347.3778132499965</v>
      </c>
      <c r="Q1077" s="7">
        <v>1865.5115338016501</v>
      </c>
      <c r="R1077" s="75">
        <f t="shared" si="384"/>
        <v>2257.2689558999964</v>
      </c>
      <c r="S1077" s="51">
        <f>+R1077+R1078+R1079</f>
        <v>2882.7629868059971</v>
      </c>
      <c r="T1077" s="48">
        <v>2882.78</v>
      </c>
      <c r="U1077" s="55">
        <f>+T1077-P1077</f>
        <v>1535.4021867500037</v>
      </c>
      <c r="V1077" s="20"/>
      <c r="W1077" s="20"/>
      <c r="X1077" s="20"/>
      <c r="Y1077" s="20"/>
    </row>
    <row r="1078" spans="1:25" customFormat="1" ht="15.75" customHeight="1" x14ac:dyDescent="0.25">
      <c r="A1078" s="3" t="s">
        <v>371</v>
      </c>
      <c r="B1078" s="3" t="s">
        <v>372</v>
      </c>
      <c r="C1078" s="4">
        <v>44033</v>
      </c>
      <c r="D1078" s="3" t="s">
        <v>1720</v>
      </c>
      <c r="E1078" s="3" t="s">
        <v>1721</v>
      </c>
      <c r="F1078" s="3" t="s">
        <v>3047</v>
      </c>
      <c r="G1078" s="24"/>
      <c r="H1078" s="25" t="s">
        <v>1722</v>
      </c>
      <c r="I1078" s="5">
        <v>1</v>
      </c>
      <c r="J1078" s="5">
        <v>100.34652892562001</v>
      </c>
      <c r="K1078" s="5">
        <f t="shared" si="395"/>
        <v>121.41930000000021</v>
      </c>
      <c r="L1078" s="83">
        <f t="shared" si="381"/>
        <v>121.41930000000021</v>
      </c>
      <c r="M1078" s="79"/>
      <c r="N1078" s="79">
        <f t="shared" si="382"/>
        <v>115.34833500000019</v>
      </c>
      <c r="O1078" s="58"/>
      <c r="P1078" s="92"/>
      <c r="Q1078" s="7">
        <v>175.61846720330601</v>
      </c>
      <c r="R1078" s="75">
        <f t="shared" si="384"/>
        <v>212.49834531600027</v>
      </c>
      <c r="S1078" s="51"/>
      <c r="T1078" s="48"/>
      <c r="U1078" s="55"/>
      <c r="V1078" s="20"/>
      <c r="W1078" s="20"/>
      <c r="X1078" s="20"/>
      <c r="Y1078" s="20"/>
    </row>
    <row r="1079" spans="1:25" customFormat="1" ht="15.75" customHeight="1" x14ac:dyDescent="0.25">
      <c r="A1079" s="3" t="s">
        <v>1200</v>
      </c>
      <c r="B1079" s="3" t="s">
        <v>1201</v>
      </c>
      <c r="C1079" s="4">
        <v>44033</v>
      </c>
      <c r="D1079" s="3" t="s">
        <v>1720</v>
      </c>
      <c r="E1079" s="3" t="s">
        <v>1721</v>
      </c>
      <c r="F1079" s="3" t="s">
        <v>3047</v>
      </c>
      <c r="G1079" s="24"/>
      <c r="H1079" s="25" t="s">
        <v>1722</v>
      </c>
      <c r="I1079" s="5">
        <v>1</v>
      </c>
      <c r="J1079" s="5">
        <v>194.71661157024801</v>
      </c>
      <c r="K1079" s="5">
        <f t="shared" si="395"/>
        <v>235.60710000000009</v>
      </c>
      <c r="L1079" s="83">
        <f t="shared" si="381"/>
        <v>235.60710000000009</v>
      </c>
      <c r="M1079" s="79">
        <f t="shared" ref="M1079:M1081" si="401">+L1079*0.85</f>
        <v>200.26603500000007</v>
      </c>
      <c r="N1079" s="79">
        <f t="shared" ref="N1079:N1081" si="402">+M1079*0.95</f>
        <v>190.25273325000006</v>
      </c>
      <c r="O1079" s="58"/>
      <c r="P1079" s="92"/>
      <c r="Q1079" s="7">
        <v>341.31874842148801</v>
      </c>
      <c r="R1079" s="75">
        <f t="shared" si="384"/>
        <v>412.99568559000051</v>
      </c>
      <c r="S1079" s="51"/>
      <c r="T1079" s="48"/>
      <c r="U1079" s="55"/>
      <c r="V1079" s="20"/>
      <c r="W1079" s="20"/>
      <c r="X1079" s="20"/>
      <c r="Y1079" s="20"/>
    </row>
    <row r="1080" spans="1:25" customFormat="1" ht="15.75" customHeight="1" x14ac:dyDescent="0.25">
      <c r="A1080" s="3" t="s">
        <v>500</v>
      </c>
      <c r="B1080" s="3" t="s">
        <v>501</v>
      </c>
      <c r="C1080" s="4">
        <v>44033</v>
      </c>
      <c r="D1080" s="3" t="s">
        <v>1723</v>
      </c>
      <c r="E1080" s="3" t="s">
        <v>1724</v>
      </c>
      <c r="F1080" s="3" t="s">
        <v>3048</v>
      </c>
      <c r="G1080" s="24">
        <v>1258</v>
      </c>
      <c r="H1080" s="25" t="s">
        <v>1725</v>
      </c>
      <c r="I1080" s="5">
        <v>1</v>
      </c>
      <c r="J1080" s="5">
        <v>574.50520661156997</v>
      </c>
      <c r="K1080" s="5">
        <f t="shared" si="395"/>
        <v>695.15129999999965</v>
      </c>
      <c r="L1080" s="83">
        <f t="shared" si="381"/>
        <v>695.15129999999965</v>
      </c>
      <c r="M1080" s="79">
        <f t="shared" si="401"/>
        <v>590.87860499999965</v>
      </c>
      <c r="N1080" s="79">
        <f t="shared" si="402"/>
        <v>561.33467474999964</v>
      </c>
      <c r="O1080" s="58"/>
      <c r="P1080" s="92">
        <f>+SUM(N1080:N1084)</f>
        <v>2080.1002399999998</v>
      </c>
      <c r="Q1080" s="7">
        <v>1005.0697636686</v>
      </c>
      <c r="R1080" s="75">
        <f t="shared" si="384"/>
        <v>1216.1344140390061</v>
      </c>
      <c r="S1080" s="51">
        <f>+SUM(R1080:R1084)</f>
        <v>4431.9142597850041</v>
      </c>
      <c r="T1080" s="48">
        <v>4431.91</v>
      </c>
      <c r="U1080" s="55">
        <f>+T1080-P1080</f>
        <v>2351.8097600000001</v>
      </c>
      <c r="V1080" s="20"/>
      <c r="W1080" s="20"/>
      <c r="X1080" s="20"/>
      <c r="Y1080" s="20"/>
    </row>
    <row r="1081" spans="1:25" customFormat="1" ht="15.75" customHeight="1" x14ac:dyDescent="0.25">
      <c r="A1081" s="3" t="s">
        <v>820</v>
      </c>
      <c r="B1081" s="3" t="s">
        <v>821</v>
      </c>
      <c r="C1081" s="4">
        <v>44033</v>
      </c>
      <c r="D1081" s="3" t="s">
        <v>1723</v>
      </c>
      <c r="E1081" s="3" t="s">
        <v>1724</v>
      </c>
      <c r="F1081" s="3" t="s">
        <v>3048</v>
      </c>
      <c r="G1081" s="24"/>
      <c r="H1081" s="25" t="s">
        <v>1725</v>
      </c>
      <c r="I1081" s="5">
        <v>1</v>
      </c>
      <c r="J1081" s="5">
        <v>542.58553719008296</v>
      </c>
      <c r="K1081" s="5">
        <f t="shared" si="395"/>
        <v>656.52850000000035</v>
      </c>
      <c r="L1081" s="83">
        <f t="shared" si="381"/>
        <v>656.52850000000035</v>
      </c>
      <c r="M1081" s="79">
        <f t="shared" si="401"/>
        <v>558.04922500000032</v>
      </c>
      <c r="N1081" s="79">
        <f t="shared" si="402"/>
        <v>530.14676375000033</v>
      </c>
      <c r="O1081" s="58"/>
      <c r="P1081" s="92"/>
      <c r="Q1081" s="7">
        <v>949.23707722313998</v>
      </c>
      <c r="R1081" s="75">
        <f t="shared" si="384"/>
        <v>1148.5768634399994</v>
      </c>
      <c r="S1081" s="51"/>
      <c r="T1081" s="48"/>
      <c r="U1081" s="55"/>
      <c r="V1081" s="20"/>
      <c r="W1081" s="20"/>
      <c r="X1081" s="20"/>
      <c r="Y1081" s="20"/>
    </row>
    <row r="1082" spans="1:25" customFormat="1" ht="15.75" customHeight="1" x14ac:dyDescent="0.25">
      <c r="A1082" s="3" t="s">
        <v>1726</v>
      </c>
      <c r="B1082" s="3" t="s">
        <v>1727</v>
      </c>
      <c r="C1082" s="4">
        <v>44033</v>
      </c>
      <c r="D1082" s="3" t="s">
        <v>1723</v>
      </c>
      <c r="E1082" s="3" t="s">
        <v>1724</v>
      </c>
      <c r="F1082" s="3" t="s">
        <v>3048</v>
      </c>
      <c r="G1082" s="24"/>
      <c r="H1082" s="25" t="s">
        <v>1725</v>
      </c>
      <c r="I1082" s="5">
        <v>1</v>
      </c>
      <c r="J1082" s="5">
        <v>423.988429752066</v>
      </c>
      <c r="K1082" s="5">
        <f t="shared" si="395"/>
        <v>513.02599999999984</v>
      </c>
      <c r="L1082" s="83">
        <f t="shared" ref="L1082:L1153" si="403">+K1082*I1082</f>
        <v>513.02599999999984</v>
      </c>
      <c r="M1082" s="79"/>
      <c r="N1082" s="79">
        <f t="shared" ref="N1082:N1153" si="404">+L1082*0.95</f>
        <v>487.37469999999985</v>
      </c>
      <c r="O1082" s="58"/>
      <c r="P1082" s="92"/>
      <c r="Q1082" s="7">
        <v>746.13017480495796</v>
      </c>
      <c r="R1082" s="75">
        <f t="shared" si="384"/>
        <v>902.81751151399908</v>
      </c>
      <c r="S1082" s="51"/>
      <c r="T1082" s="48"/>
      <c r="U1082" s="55"/>
      <c r="V1082" s="20"/>
      <c r="W1082" s="20"/>
      <c r="X1082" s="20"/>
      <c r="Y1082" s="20"/>
    </row>
    <row r="1083" spans="1:25" customFormat="1" ht="15.75" customHeight="1" x14ac:dyDescent="0.25">
      <c r="A1083" s="3" t="s">
        <v>1728</v>
      </c>
      <c r="B1083" s="3" t="s">
        <v>1729</v>
      </c>
      <c r="C1083" s="4">
        <v>44033</v>
      </c>
      <c r="D1083" s="3" t="s">
        <v>1723</v>
      </c>
      <c r="E1083" s="3" t="s">
        <v>1724</v>
      </c>
      <c r="F1083" s="3" t="s">
        <v>3048</v>
      </c>
      <c r="G1083" s="24"/>
      <c r="H1083" s="25" t="s">
        <v>1725</v>
      </c>
      <c r="I1083" s="5">
        <v>1</v>
      </c>
      <c r="J1083" s="5">
        <v>242.8</v>
      </c>
      <c r="K1083" s="5">
        <f t="shared" si="395"/>
        <v>293.78800000000001</v>
      </c>
      <c r="L1083" s="83">
        <f t="shared" si="403"/>
        <v>293.78800000000001</v>
      </c>
      <c r="M1083" s="79"/>
      <c r="N1083" s="79">
        <f t="shared" si="404"/>
        <v>279.09859999999998</v>
      </c>
      <c r="O1083" s="58"/>
      <c r="P1083" s="92"/>
      <c r="Q1083" s="7">
        <v>467.25932237355403</v>
      </c>
      <c r="R1083" s="75">
        <f t="shared" si="384"/>
        <v>565.38378007200038</v>
      </c>
      <c r="S1083" s="51"/>
      <c r="T1083" s="48"/>
      <c r="U1083" s="55"/>
      <c r="V1083" s="20"/>
      <c r="W1083" s="20"/>
      <c r="X1083" s="20"/>
      <c r="Y1083" s="20"/>
    </row>
    <row r="1084" spans="1:25" customFormat="1" ht="15.75" customHeight="1" x14ac:dyDescent="0.25">
      <c r="A1084" s="3" t="s">
        <v>1099</v>
      </c>
      <c r="B1084" s="3" t="s">
        <v>1100</v>
      </c>
      <c r="C1084" s="4">
        <v>44033</v>
      </c>
      <c r="D1084" s="3" t="s">
        <v>1723</v>
      </c>
      <c r="E1084" s="3" t="s">
        <v>1724</v>
      </c>
      <c r="F1084" s="3" t="s">
        <v>3048</v>
      </c>
      <c r="G1084" s="24"/>
      <c r="H1084" s="25" t="s">
        <v>1725</v>
      </c>
      <c r="I1084" s="5">
        <v>1</v>
      </c>
      <c r="J1084" s="5">
        <v>214.72669421487601</v>
      </c>
      <c r="K1084" s="5">
        <f t="shared" si="395"/>
        <v>259.81929999999994</v>
      </c>
      <c r="L1084" s="83">
        <f t="shared" si="403"/>
        <v>259.81929999999994</v>
      </c>
      <c r="M1084" s="79">
        <f>+L1084*0.9</f>
        <v>233.83736999999996</v>
      </c>
      <c r="N1084" s="79">
        <f t="shared" ref="N1084:N1085" si="405">+M1084*0.95</f>
        <v>222.14550149999997</v>
      </c>
      <c r="O1084" s="58"/>
      <c r="P1084" s="92"/>
      <c r="Q1084" s="7">
        <v>495.04271960330499</v>
      </c>
      <c r="R1084" s="75">
        <f t="shared" si="384"/>
        <v>599.00169071999903</v>
      </c>
      <c r="S1084" s="51"/>
      <c r="T1084" s="48"/>
      <c r="U1084" s="55"/>
      <c r="V1084" s="20"/>
      <c r="W1084" s="20"/>
      <c r="X1084" s="20"/>
      <c r="Y1084" s="20"/>
    </row>
    <row r="1085" spans="1:25" customFormat="1" ht="15.75" customHeight="1" x14ac:dyDescent="0.25">
      <c r="A1085" s="3" t="s">
        <v>155</v>
      </c>
      <c r="B1085" s="3" t="s">
        <v>156</v>
      </c>
      <c r="C1085" s="4">
        <v>44033</v>
      </c>
      <c r="D1085" s="3" t="s">
        <v>1730</v>
      </c>
      <c r="E1085" s="3" t="s">
        <v>1731</v>
      </c>
      <c r="F1085" s="3" t="s">
        <v>3049</v>
      </c>
      <c r="G1085" s="24">
        <v>1259</v>
      </c>
      <c r="H1085" s="25" t="s">
        <v>1732</v>
      </c>
      <c r="I1085" s="5">
        <v>1</v>
      </c>
      <c r="J1085" s="5">
        <v>168.656611570248</v>
      </c>
      <c r="K1085" s="5">
        <f t="shared" si="395"/>
        <v>204.07450000000009</v>
      </c>
      <c r="L1085" s="83">
        <f t="shared" si="403"/>
        <v>204.07450000000009</v>
      </c>
      <c r="M1085" s="79">
        <f t="shared" ref="M1085" si="406">+L1085*0.85</f>
        <v>173.46332500000005</v>
      </c>
      <c r="N1085" s="79">
        <f t="shared" si="405"/>
        <v>164.79015875000005</v>
      </c>
      <c r="O1085" s="58"/>
      <c r="P1085" s="92">
        <f>+SUM(N1085:N1090)</f>
        <v>2027.8589752500006</v>
      </c>
      <c r="Q1085" s="7">
        <v>315.46207254545499</v>
      </c>
      <c r="R1085" s="75">
        <f t="shared" si="384"/>
        <v>381.70910778000052</v>
      </c>
      <c r="S1085" s="51">
        <f>+SUM(R1085:R1090)</f>
        <v>4194.2957117330043</v>
      </c>
      <c r="T1085" s="48">
        <v>4194.28</v>
      </c>
      <c r="U1085" s="55">
        <f>+T1085-P1085</f>
        <v>2166.4210247499991</v>
      </c>
      <c r="V1085" s="20"/>
      <c r="W1085" s="20"/>
      <c r="X1085" s="20"/>
      <c r="Y1085" s="20"/>
    </row>
    <row r="1086" spans="1:25" customFormat="1" ht="15.75" customHeight="1" x14ac:dyDescent="0.25">
      <c r="A1086" s="3" t="s">
        <v>279</v>
      </c>
      <c r="B1086" s="3" t="s">
        <v>280</v>
      </c>
      <c r="C1086" s="4">
        <v>44033</v>
      </c>
      <c r="D1086" s="3" t="s">
        <v>1730</v>
      </c>
      <c r="E1086" s="3" t="s">
        <v>1731</v>
      </c>
      <c r="F1086" s="3" t="s">
        <v>3049</v>
      </c>
      <c r="G1086" s="24"/>
      <c r="H1086" s="25" t="s">
        <v>1732</v>
      </c>
      <c r="I1086" s="5">
        <v>1</v>
      </c>
      <c r="J1086" s="5">
        <v>231.726363636364</v>
      </c>
      <c r="K1086" s="5">
        <f t="shared" si="395"/>
        <v>280.38890000000043</v>
      </c>
      <c r="L1086" s="83">
        <f t="shared" si="403"/>
        <v>280.38890000000043</v>
      </c>
      <c r="M1086" s="79"/>
      <c r="N1086" s="79">
        <f t="shared" si="404"/>
        <v>266.36945500000041</v>
      </c>
      <c r="O1086" s="58"/>
      <c r="P1086" s="92"/>
      <c r="Q1086" s="7">
        <v>405.45393571818198</v>
      </c>
      <c r="R1086" s="75">
        <f t="shared" si="384"/>
        <v>490.5992622190002</v>
      </c>
      <c r="S1086" s="51"/>
      <c r="T1086" s="48"/>
      <c r="U1086" s="55"/>
      <c r="V1086" s="20"/>
      <c r="W1086" s="20"/>
      <c r="X1086" s="20"/>
      <c r="Y1086" s="20"/>
    </row>
    <row r="1087" spans="1:25" customFormat="1" ht="15.75" customHeight="1" x14ac:dyDescent="0.25">
      <c r="A1087" s="3" t="s">
        <v>1733</v>
      </c>
      <c r="B1087" s="3" t="s">
        <v>1734</v>
      </c>
      <c r="C1087" s="4">
        <v>44033</v>
      </c>
      <c r="D1087" s="3" t="s">
        <v>1730</v>
      </c>
      <c r="E1087" s="3" t="s">
        <v>1731</v>
      </c>
      <c r="F1087" s="3" t="s">
        <v>3049</v>
      </c>
      <c r="G1087" s="24"/>
      <c r="H1087" s="25" t="s">
        <v>1732</v>
      </c>
      <c r="I1087" s="5">
        <v>2</v>
      </c>
      <c r="J1087" s="5">
        <v>334.16462809917402</v>
      </c>
      <c r="K1087" s="5">
        <f t="shared" si="395"/>
        <v>404.33920000000057</v>
      </c>
      <c r="L1087" s="83">
        <f t="shared" si="403"/>
        <v>808.67840000000115</v>
      </c>
      <c r="M1087" s="79">
        <f t="shared" ref="M1087:M1088" si="407">+L1087*0.85</f>
        <v>687.37664000000098</v>
      </c>
      <c r="N1087" s="79">
        <f t="shared" ref="N1087:N1088" si="408">+M1087*0.95</f>
        <v>653.00780800000086</v>
      </c>
      <c r="O1087" s="58"/>
      <c r="P1087" s="92"/>
      <c r="Q1087" s="7">
        <v>1170.24452760331</v>
      </c>
      <c r="R1087" s="75">
        <f t="shared" si="384"/>
        <v>1415.995878400005</v>
      </c>
      <c r="S1087" s="51"/>
      <c r="T1087" s="48"/>
      <c r="U1087" s="55"/>
      <c r="V1087" s="20"/>
      <c r="W1087" s="20"/>
      <c r="X1087" s="20"/>
      <c r="Y1087" s="20"/>
    </row>
    <row r="1088" spans="1:25" customFormat="1" ht="15.75" customHeight="1" x14ac:dyDescent="0.25">
      <c r="A1088" s="3" t="s">
        <v>149</v>
      </c>
      <c r="B1088" s="3" t="s">
        <v>150</v>
      </c>
      <c r="C1088" s="4">
        <v>44033</v>
      </c>
      <c r="D1088" s="3" t="s">
        <v>1730</v>
      </c>
      <c r="E1088" s="3" t="s">
        <v>1731</v>
      </c>
      <c r="F1088" s="3" t="s">
        <v>3049</v>
      </c>
      <c r="G1088" s="24"/>
      <c r="H1088" s="25" t="s">
        <v>1732</v>
      </c>
      <c r="I1088" s="5">
        <v>3</v>
      </c>
      <c r="J1088" s="5">
        <v>176.041818181818</v>
      </c>
      <c r="K1088" s="5">
        <f t="shared" si="395"/>
        <v>213.01059999999978</v>
      </c>
      <c r="L1088" s="83">
        <f t="shared" si="403"/>
        <v>639.03179999999929</v>
      </c>
      <c r="M1088" s="79">
        <f t="shared" si="407"/>
        <v>543.17702999999938</v>
      </c>
      <c r="N1088" s="79">
        <f t="shared" si="408"/>
        <v>516.01817849999941</v>
      </c>
      <c r="O1088" s="58"/>
      <c r="P1088" s="92"/>
      <c r="Q1088" s="7">
        <v>923.95548272727206</v>
      </c>
      <c r="R1088" s="75">
        <f t="shared" si="384"/>
        <v>1117.9861340999992</v>
      </c>
      <c r="S1088" s="51"/>
      <c r="T1088" s="48"/>
      <c r="U1088" s="55"/>
      <c r="V1088" s="20"/>
      <c r="W1088" s="20"/>
      <c r="X1088" s="20"/>
      <c r="Y1088" s="20"/>
    </row>
    <row r="1089" spans="1:25" customFormat="1" ht="15.75" customHeight="1" x14ac:dyDescent="0.25">
      <c r="A1089" s="3" t="s">
        <v>1735</v>
      </c>
      <c r="B1089" s="3" t="s">
        <v>1736</v>
      </c>
      <c r="C1089" s="4">
        <v>44033</v>
      </c>
      <c r="D1089" s="3" t="s">
        <v>1730</v>
      </c>
      <c r="E1089" s="3" t="s">
        <v>1731</v>
      </c>
      <c r="F1089" s="3" t="s">
        <v>3049</v>
      </c>
      <c r="G1089" s="24"/>
      <c r="H1089" s="25" t="s">
        <v>1732</v>
      </c>
      <c r="I1089" s="5">
        <v>1</v>
      </c>
      <c r="J1089" s="5">
        <v>273.86586776859502</v>
      </c>
      <c r="K1089" s="5">
        <f t="shared" si="395"/>
        <v>331.37769999999995</v>
      </c>
      <c r="L1089" s="83">
        <f t="shared" si="403"/>
        <v>331.37769999999995</v>
      </c>
      <c r="M1089" s="79"/>
      <c r="N1089" s="79">
        <f t="shared" si="404"/>
        <v>314.80881499999992</v>
      </c>
      <c r="O1089" s="58"/>
      <c r="P1089" s="92"/>
      <c r="Q1089" s="7">
        <v>479.33647372066099</v>
      </c>
      <c r="R1089" s="75">
        <f t="shared" si="384"/>
        <v>579.99713320199976</v>
      </c>
      <c r="S1089" s="51"/>
      <c r="T1089" s="48"/>
      <c r="U1089" s="55"/>
      <c r="V1089" s="20"/>
      <c r="W1089" s="20"/>
      <c r="X1089" s="20"/>
      <c r="Y1089" s="20"/>
    </row>
    <row r="1090" spans="1:25" customFormat="1" ht="15.75" customHeight="1" x14ac:dyDescent="0.25">
      <c r="A1090" s="3" t="s">
        <v>1550</v>
      </c>
      <c r="B1090" s="3" t="s">
        <v>1551</v>
      </c>
      <c r="C1090" s="4">
        <v>44033</v>
      </c>
      <c r="D1090" s="3" t="s">
        <v>1730</v>
      </c>
      <c r="E1090" s="3" t="s">
        <v>1731</v>
      </c>
      <c r="F1090" s="3" t="s">
        <v>3049</v>
      </c>
      <c r="G1090" s="24"/>
      <c r="H1090" s="25" t="s">
        <v>1732</v>
      </c>
      <c r="I1090" s="5">
        <v>2</v>
      </c>
      <c r="J1090" s="5">
        <v>65.457190082644601</v>
      </c>
      <c r="K1090" s="5">
        <f>+J1090*1.21*0.75</f>
        <v>59.402399999999972</v>
      </c>
      <c r="L1090" s="83">
        <f t="shared" si="403"/>
        <v>118.80479999999994</v>
      </c>
      <c r="M1090" s="79"/>
      <c r="N1090" s="79">
        <f t="shared" si="404"/>
        <v>112.86455999999994</v>
      </c>
      <c r="O1090" s="58"/>
      <c r="P1090" s="92"/>
      <c r="Q1090" s="7">
        <v>171.907600026446</v>
      </c>
      <c r="R1090" s="75">
        <f t="shared" ref="R1090:R1153" si="409">+Q1090*1.21</f>
        <v>208.00819603199966</v>
      </c>
      <c r="S1090" s="51"/>
      <c r="T1090" s="48"/>
      <c r="U1090" s="55"/>
      <c r="V1090" s="20"/>
      <c r="W1090" s="20"/>
      <c r="X1090" s="20"/>
      <c r="Y1090" s="20"/>
    </row>
    <row r="1091" spans="1:25" customFormat="1" ht="15.75" customHeight="1" x14ac:dyDescent="0.25">
      <c r="A1091" s="3" t="s">
        <v>420</v>
      </c>
      <c r="B1091" s="3" t="s">
        <v>421</v>
      </c>
      <c r="C1091" s="4">
        <v>44033</v>
      </c>
      <c r="D1091" s="3" t="s">
        <v>1737</v>
      </c>
      <c r="E1091" s="3" t="s">
        <v>1738</v>
      </c>
      <c r="F1091" s="3" t="s">
        <v>3050</v>
      </c>
      <c r="G1091" s="24">
        <v>1260</v>
      </c>
      <c r="H1091" s="25" t="s">
        <v>1739</v>
      </c>
      <c r="I1091" s="5">
        <v>1</v>
      </c>
      <c r="J1091" s="5">
        <v>294.801900826446</v>
      </c>
      <c r="K1091" s="5">
        <f t="shared" ref="K1091:K1126" si="410">+J1091*1.21</f>
        <v>356.71029999999968</v>
      </c>
      <c r="L1091" s="83">
        <f t="shared" si="403"/>
        <v>356.71029999999968</v>
      </c>
      <c r="M1091" s="79">
        <f t="shared" ref="M1091" si="411">+L1091*0.85</f>
        <v>303.20375499999972</v>
      </c>
      <c r="N1091" s="79">
        <f>+M1091*0.95</f>
        <v>288.04356724999974</v>
      </c>
      <c r="O1091" s="58"/>
      <c r="P1091" s="92">
        <f>+N1091+N1092+N1093+N1094</f>
        <v>855.44738824999979</v>
      </c>
      <c r="Q1091" s="7">
        <v>438.382513406859</v>
      </c>
      <c r="R1091" s="75">
        <f t="shared" si="409"/>
        <v>530.44284122229942</v>
      </c>
      <c r="S1091" s="51">
        <f>+R1091+R1092+R1093+R1094</f>
        <v>1519.8307340296997</v>
      </c>
      <c r="T1091" s="48">
        <v>1519.84</v>
      </c>
      <c r="U1091" s="55">
        <f>+T1091-P1091</f>
        <v>664.39261175000013</v>
      </c>
      <c r="V1091" s="20"/>
      <c r="W1091" s="20"/>
      <c r="X1091" s="20"/>
      <c r="Y1091" s="20"/>
    </row>
    <row r="1092" spans="1:25" customFormat="1" ht="15.75" customHeight="1" x14ac:dyDescent="0.25">
      <c r="A1092" s="3" t="s">
        <v>1631</v>
      </c>
      <c r="B1092" s="3" t="s">
        <v>1632</v>
      </c>
      <c r="C1092" s="4">
        <v>44033</v>
      </c>
      <c r="D1092" s="3" t="s">
        <v>1737</v>
      </c>
      <c r="E1092" s="3" t="s">
        <v>1738</v>
      </c>
      <c r="F1092" s="3" t="s">
        <v>3050</v>
      </c>
      <c r="G1092" s="24"/>
      <c r="H1092" s="25" t="s">
        <v>1739</v>
      </c>
      <c r="I1092" s="5">
        <v>2</v>
      </c>
      <c r="J1092" s="5">
        <v>84.535123966942194</v>
      </c>
      <c r="K1092" s="5">
        <f t="shared" si="410"/>
        <v>102.28750000000005</v>
      </c>
      <c r="L1092" s="83">
        <f t="shared" si="403"/>
        <v>204.5750000000001</v>
      </c>
      <c r="M1092" s="79"/>
      <c r="N1092" s="79">
        <f t="shared" si="404"/>
        <v>194.34625000000008</v>
      </c>
      <c r="O1092" s="58"/>
      <c r="P1092" s="92"/>
      <c r="Q1092" s="7">
        <v>251.48193412190099</v>
      </c>
      <c r="R1092" s="75">
        <f t="shared" si="409"/>
        <v>304.29314028750019</v>
      </c>
      <c r="S1092" s="51"/>
      <c r="T1092" s="48"/>
      <c r="U1092" s="55"/>
      <c r="V1092" s="20"/>
      <c r="W1092" s="20"/>
      <c r="X1092" s="20"/>
      <c r="Y1092" s="20"/>
    </row>
    <row r="1093" spans="1:25" customFormat="1" ht="15.75" customHeight="1" x14ac:dyDescent="0.25">
      <c r="A1093" s="3" t="s">
        <v>803</v>
      </c>
      <c r="B1093" s="3" t="s">
        <v>804</v>
      </c>
      <c r="C1093" s="4">
        <v>44033</v>
      </c>
      <c r="D1093" s="3" t="s">
        <v>1737</v>
      </c>
      <c r="E1093" s="3" t="s">
        <v>1738</v>
      </c>
      <c r="F1093" s="3" t="s">
        <v>3050</v>
      </c>
      <c r="G1093" s="24"/>
      <c r="H1093" s="25" t="s">
        <v>1739</v>
      </c>
      <c r="I1093" s="5">
        <v>1</v>
      </c>
      <c r="J1093" s="5">
        <v>284.54000000000002</v>
      </c>
      <c r="K1093" s="5">
        <f t="shared" si="410"/>
        <v>344.29340000000002</v>
      </c>
      <c r="L1093" s="83">
        <f t="shared" si="403"/>
        <v>344.29340000000002</v>
      </c>
      <c r="M1093" s="79">
        <f t="shared" ref="M1093:M1094" si="412">+L1093*0.85</f>
        <v>292.64938999999998</v>
      </c>
      <c r="N1093" s="79">
        <f t="shared" ref="N1093:N1094" si="413">+M1093*0.95</f>
        <v>278.01692049999997</v>
      </c>
      <c r="O1093" s="58"/>
      <c r="P1093" s="92"/>
      <c r="Q1093" s="7">
        <v>421.48666201156999</v>
      </c>
      <c r="R1093" s="75">
        <f t="shared" si="409"/>
        <v>509.99886103399967</v>
      </c>
      <c r="S1093" s="51"/>
      <c r="T1093" s="48"/>
      <c r="U1093" s="55"/>
      <c r="V1093" s="20"/>
      <c r="W1093" s="20"/>
      <c r="X1093" s="20"/>
      <c r="Y1093" s="20"/>
    </row>
    <row r="1094" spans="1:25" customFormat="1" ht="15.75" customHeight="1" x14ac:dyDescent="0.25">
      <c r="A1094" s="3" t="s">
        <v>1029</v>
      </c>
      <c r="B1094" s="3" t="s">
        <v>1030</v>
      </c>
      <c r="C1094" s="4">
        <v>44033</v>
      </c>
      <c r="D1094" s="3" t="s">
        <v>1737</v>
      </c>
      <c r="E1094" s="3" t="s">
        <v>1738</v>
      </c>
      <c r="F1094" s="3" t="s">
        <v>3050</v>
      </c>
      <c r="G1094" s="24"/>
      <c r="H1094" s="25" t="s">
        <v>1739</v>
      </c>
      <c r="I1094" s="5">
        <v>1</v>
      </c>
      <c r="J1094" s="5">
        <v>97.270578512396696</v>
      </c>
      <c r="K1094" s="5">
        <f t="shared" si="410"/>
        <v>117.6974</v>
      </c>
      <c r="L1094" s="83">
        <f t="shared" si="403"/>
        <v>117.6974</v>
      </c>
      <c r="M1094" s="79">
        <f t="shared" si="412"/>
        <v>100.04279</v>
      </c>
      <c r="N1094" s="79">
        <f t="shared" si="413"/>
        <v>95.040650499999998</v>
      </c>
      <c r="O1094" s="58"/>
      <c r="P1094" s="92"/>
      <c r="Q1094" s="7">
        <v>144.70734833545501</v>
      </c>
      <c r="R1094" s="75">
        <f t="shared" si="409"/>
        <v>175.09589148590055</v>
      </c>
      <c r="S1094" s="51"/>
      <c r="T1094" s="48"/>
      <c r="U1094" s="55"/>
      <c r="V1094" s="20"/>
      <c r="W1094" s="20"/>
      <c r="X1094" s="20"/>
      <c r="Y1094" s="20"/>
    </row>
    <row r="1095" spans="1:25" customFormat="1" ht="15.75" customHeight="1" x14ac:dyDescent="0.25">
      <c r="A1095" s="3" t="s">
        <v>1297</v>
      </c>
      <c r="B1095" s="3" t="s">
        <v>1298</v>
      </c>
      <c r="C1095" s="4">
        <v>44033</v>
      </c>
      <c r="D1095" s="3" t="s">
        <v>1742</v>
      </c>
      <c r="E1095" s="3" t="s">
        <v>1743</v>
      </c>
      <c r="F1095" s="3" t="s">
        <v>3051</v>
      </c>
      <c r="G1095" s="24">
        <v>1261</v>
      </c>
      <c r="H1095" s="25" t="s">
        <v>1744</v>
      </c>
      <c r="I1095" s="5">
        <v>1</v>
      </c>
      <c r="J1095" s="5">
        <v>129.179338842975</v>
      </c>
      <c r="K1095" s="5">
        <f t="shared" si="410"/>
        <v>156.30699999999973</v>
      </c>
      <c r="L1095" s="83">
        <f t="shared" si="403"/>
        <v>156.30699999999973</v>
      </c>
      <c r="M1095" s="79"/>
      <c r="N1095" s="79">
        <f t="shared" si="404"/>
        <v>148.49164999999974</v>
      </c>
      <c r="O1095" s="58"/>
      <c r="P1095" s="92">
        <f>+N1095+N1096+N1097+N1098</f>
        <v>1102.7852130000003</v>
      </c>
      <c r="Q1095" s="7">
        <v>226.44233843801601</v>
      </c>
      <c r="R1095" s="75">
        <f t="shared" si="409"/>
        <v>273.99522950999938</v>
      </c>
      <c r="S1095" s="51">
        <f>+R1095+R1096+R1097+R1098</f>
        <v>2119.9874355330007</v>
      </c>
      <c r="T1095" s="48">
        <v>2120</v>
      </c>
      <c r="U1095" s="55">
        <f>+T1095-P1095</f>
        <v>1017.2147869999997</v>
      </c>
      <c r="V1095" s="20"/>
      <c r="W1095" s="20"/>
      <c r="X1095" s="20"/>
      <c r="Y1095" s="20"/>
    </row>
    <row r="1096" spans="1:25" customFormat="1" ht="15.75" customHeight="1" x14ac:dyDescent="0.25">
      <c r="A1096" s="3" t="s">
        <v>1740</v>
      </c>
      <c r="B1096" s="3" t="s">
        <v>1741</v>
      </c>
      <c r="C1096" s="4">
        <v>44033</v>
      </c>
      <c r="D1096" s="3" t="s">
        <v>1742</v>
      </c>
      <c r="E1096" s="3" t="s">
        <v>1743</v>
      </c>
      <c r="F1096" s="3" t="s">
        <v>3051</v>
      </c>
      <c r="G1096" s="24"/>
      <c r="H1096" s="25" t="s">
        <v>1744</v>
      </c>
      <c r="I1096" s="5">
        <v>1</v>
      </c>
      <c r="J1096" s="5">
        <v>260.847438016529</v>
      </c>
      <c r="K1096" s="5">
        <f t="shared" si="410"/>
        <v>315.62540000000007</v>
      </c>
      <c r="L1096" s="83">
        <f t="shared" si="403"/>
        <v>315.62540000000007</v>
      </c>
      <c r="M1096" s="79"/>
      <c r="N1096" s="79">
        <f t="shared" si="404"/>
        <v>299.84413000000006</v>
      </c>
      <c r="O1096" s="58"/>
      <c r="P1096" s="92"/>
      <c r="Q1096" s="7">
        <v>456.60561482479397</v>
      </c>
      <c r="R1096" s="75">
        <f t="shared" si="409"/>
        <v>552.49279393800066</v>
      </c>
      <c r="S1096" s="51"/>
      <c r="T1096" s="48"/>
      <c r="U1096" s="55"/>
      <c r="V1096" s="20"/>
      <c r="W1096" s="20"/>
      <c r="X1096" s="20"/>
      <c r="Y1096" s="20"/>
    </row>
    <row r="1097" spans="1:25" customFormat="1" ht="15.75" customHeight="1" x14ac:dyDescent="0.25">
      <c r="A1097" s="3" t="s">
        <v>1745</v>
      </c>
      <c r="B1097" s="3" t="s">
        <v>1746</v>
      </c>
      <c r="C1097" s="4">
        <v>44033</v>
      </c>
      <c r="D1097" s="3" t="s">
        <v>1742</v>
      </c>
      <c r="E1097" s="3" t="s">
        <v>1743</v>
      </c>
      <c r="F1097" s="3" t="s">
        <v>3051</v>
      </c>
      <c r="G1097" s="24"/>
      <c r="H1097" s="25" t="s">
        <v>1744</v>
      </c>
      <c r="I1097" s="5">
        <v>1</v>
      </c>
      <c r="J1097" s="5">
        <v>276.17057851239701</v>
      </c>
      <c r="K1097" s="5">
        <f t="shared" si="410"/>
        <v>334.16640000000035</v>
      </c>
      <c r="L1097" s="83">
        <f t="shared" si="403"/>
        <v>334.16640000000035</v>
      </c>
      <c r="M1097" s="79">
        <f t="shared" ref="M1097" si="414">+L1097*0.85</f>
        <v>284.04144000000031</v>
      </c>
      <c r="N1097" s="79">
        <f>+M1097*0.95</f>
        <v>269.83936800000026</v>
      </c>
      <c r="O1097" s="58"/>
      <c r="P1097" s="92"/>
      <c r="Q1097" s="7">
        <v>483.46697644958698</v>
      </c>
      <c r="R1097" s="75">
        <f t="shared" si="409"/>
        <v>584.99504150400026</v>
      </c>
      <c r="S1097" s="51"/>
      <c r="T1097" s="48"/>
      <c r="U1097" s="55"/>
      <c r="V1097" s="20"/>
      <c r="W1097" s="20"/>
      <c r="X1097" s="20"/>
      <c r="Y1097" s="20"/>
    </row>
    <row r="1098" spans="1:25" customFormat="1" ht="15.75" customHeight="1" x14ac:dyDescent="0.25">
      <c r="A1098" s="3" t="s">
        <v>1747</v>
      </c>
      <c r="B1098" s="3" t="s">
        <v>1748</v>
      </c>
      <c r="C1098" s="4">
        <v>44033</v>
      </c>
      <c r="D1098" s="3" t="s">
        <v>1742</v>
      </c>
      <c r="E1098" s="3" t="s">
        <v>1743</v>
      </c>
      <c r="F1098" s="3" t="s">
        <v>3051</v>
      </c>
      <c r="G1098" s="24"/>
      <c r="H1098" s="25" t="s">
        <v>1744</v>
      </c>
      <c r="I1098" s="5">
        <v>1</v>
      </c>
      <c r="J1098" s="5">
        <v>334.58900826446302</v>
      </c>
      <c r="K1098" s="5">
        <f t="shared" si="410"/>
        <v>404.85270000000025</v>
      </c>
      <c r="L1098" s="83">
        <f t="shared" si="403"/>
        <v>404.85270000000025</v>
      </c>
      <c r="M1098" s="79"/>
      <c r="N1098" s="79">
        <f t="shared" si="404"/>
        <v>384.61006500000025</v>
      </c>
      <c r="O1098" s="58"/>
      <c r="P1098" s="92"/>
      <c r="Q1098" s="7">
        <v>585.54080213305804</v>
      </c>
      <c r="R1098" s="75">
        <f t="shared" si="409"/>
        <v>708.50437058100022</v>
      </c>
      <c r="S1098" s="51"/>
      <c r="T1098" s="48"/>
      <c r="U1098" s="55"/>
      <c r="V1098" s="20"/>
      <c r="W1098" s="20"/>
      <c r="X1098" s="20"/>
      <c r="Y1098" s="20"/>
    </row>
    <row r="1099" spans="1:25" customFormat="1" ht="15.75" customHeight="1" x14ac:dyDescent="0.25">
      <c r="A1099" s="3" t="s">
        <v>567</v>
      </c>
      <c r="B1099" s="3" t="s">
        <v>568</v>
      </c>
      <c r="C1099" s="4">
        <v>44033</v>
      </c>
      <c r="D1099" s="3" t="s">
        <v>1749</v>
      </c>
      <c r="E1099" s="3" t="s">
        <v>1750</v>
      </c>
      <c r="F1099" s="3" t="s">
        <v>3052</v>
      </c>
      <c r="G1099" s="24">
        <v>1262</v>
      </c>
      <c r="H1099" s="25" t="s">
        <v>1751</v>
      </c>
      <c r="I1099" s="5">
        <v>1</v>
      </c>
      <c r="J1099" s="5">
        <v>536.91702479338801</v>
      </c>
      <c r="K1099" s="5">
        <f t="shared" si="410"/>
        <v>649.66959999999949</v>
      </c>
      <c r="L1099" s="83">
        <f t="shared" si="403"/>
        <v>649.66959999999949</v>
      </c>
      <c r="M1099" s="79"/>
      <c r="N1099" s="79">
        <f t="shared" si="404"/>
        <v>617.18611999999951</v>
      </c>
      <c r="O1099" s="58"/>
      <c r="P1099" s="92">
        <f>+N1099+N1100+N1101+N1102+N1103+N1104</f>
        <v>1354.1874179999995</v>
      </c>
      <c r="Q1099" s="7">
        <v>939.33096570578402</v>
      </c>
      <c r="R1099" s="75">
        <f t="shared" si="409"/>
        <v>1136.5904685039986</v>
      </c>
      <c r="S1099" s="51">
        <f>+R1099+R1100+R1101+R1102+R1103+R1104</f>
        <v>2640.7743748069988</v>
      </c>
      <c r="T1099" s="48">
        <v>2640.78</v>
      </c>
      <c r="U1099" s="55">
        <f>+T1099-P1099</f>
        <v>1286.5925820000007</v>
      </c>
      <c r="V1099" s="20"/>
      <c r="W1099" s="20"/>
      <c r="X1099" s="20"/>
      <c r="Y1099" s="20"/>
    </row>
    <row r="1100" spans="1:25" customFormat="1" ht="15.75" customHeight="1" x14ac:dyDescent="0.25">
      <c r="A1100" s="3" t="s">
        <v>1094</v>
      </c>
      <c r="B1100" s="3" t="s">
        <v>1095</v>
      </c>
      <c r="C1100" s="4">
        <v>44033</v>
      </c>
      <c r="D1100" s="3" t="s">
        <v>1749</v>
      </c>
      <c r="E1100" s="3" t="s">
        <v>1750</v>
      </c>
      <c r="F1100" s="3" t="s">
        <v>3052</v>
      </c>
      <c r="G1100" s="24"/>
      <c r="H1100" s="25" t="s">
        <v>1751</v>
      </c>
      <c r="I1100" s="5">
        <v>1</v>
      </c>
      <c r="J1100" s="5">
        <v>100.346611570248</v>
      </c>
      <c r="K1100" s="5">
        <f t="shared" si="410"/>
        <v>121.41940000000008</v>
      </c>
      <c r="L1100" s="83">
        <f t="shared" si="403"/>
        <v>121.41940000000008</v>
      </c>
      <c r="M1100" s="79"/>
      <c r="N1100" s="79">
        <f t="shared" si="404"/>
        <v>115.34843000000008</v>
      </c>
      <c r="O1100" s="58"/>
      <c r="P1100" s="92"/>
      <c r="Q1100" s="7">
        <v>175.61861184132201</v>
      </c>
      <c r="R1100" s="75">
        <f t="shared" si="409"/>
        <v>212.49852032799961</v>
      </c>
      <c r="S1100" s="51"/>
      <c r="T1100" s="48"/>
      <c r="U1100" s="55"/>
      <c r="V1100" s="20"/>
      <c r="W1100" s="20"/>
      <c r="X1100" s="20"/>
      <c r="Y1100" s="20"/>
    </row>
    <row r="1101" spans="1:25" customFormat="1" ht="15.75" customHeight="1" x14ac:dyDescent="0.25">
      <c r="A1101" s="3" t="s">
        <v>1631</v>
      </c>
      <c r="B1101" s="3" t="s">
        <v>1632</v>
      </c>
      <c r="C1101" s="4">
        <v>44033</v>
      </c>
      <c r="D1101" s="3" t="s">
        <v>1749</v>
      </c>
      <c r="E1101" s="3" t="s">
        <v>1750</v>
      </c>
      <c r="F1101" s="3" t="s">
        <v>3052</v>
      </c>
      <c r="G1101" s="24"/>
      <c r="H1101" s="25" t="s">
        <v>1751</v>
      </c>
      <c r="I1101" s="5">
        <v>1</v>
      </c>
      <c r="J1101" s="5">
        <v>84.535123966942194</v>
      </c>
      <c r="K1101" s="5">
        <f t="shared" si="410"/>
        <v>102.28750000000005</v>
      </c>
      <c r="L1101" s="83">
        <f t="shared" si="403"/>
        <v>102.28750000000005</v>
      </c>
      <c r="M1101" s="79"/>
      <c r="N1101" s="79">
        <f t="shared" si="404"/>
        <v>97.173125000000041</v>
      </c>
      <c r="O1101" s="58"/>
      <c r="P1101" s="92"/>
      <c r="Q1101" s="7">
        <v>147.930549483471</v>
      </c>
      <c r="R1101" s="75">
        <f t="shared" si="409"/>
        <v>178.99596487499991</v>
      </c>
      <c r="S1101" s="51"/>
      <c r="T1101" s="48"/>
      <c r="U1101" s="55"/>
      <c r="V1101" s="20"/>
      <c r="W1101" s="20"/>
      <c r="X1101" s="20"/>
      <c r="Y1101" s="20"/>
    </row>
    <row r="1102" spans="1:25" customFormat="1" ht="15.75" customHeight="1" x14ac:dyDescent="0.25">
      <c r="A1102" s="3" t="s">
        <v>126</v>
      </c>
      <c r="B1102" s="3" t="s">
        <v>127</v>
      </c>
      <c r="C1102" s="4">
        <v>44033</v>
      </c>
      <c r="D1102" s="3" t="s">
        <v>1749</v>
      </c>
      <c r="E1102" s="3" t="s">
        <v>1750</v>
      </c>
      <c r="F1102" s="3" t="s">
        <v>3052</v>
      </c>
      <c r="G1102" s="24"/>
      <c r="H1102" s="25" t="s">
        <v>1751</v>
      </c>
      <c r="I1102" s="5">
        <v>1</v>
      </c>
      <c r="J1102" s="5">
        <v>63.696694214875997</v>
      </c>
      <c r="K1102" s="5">
        <f t="shared" si="410"/>
        <v>77.072999999999951</v>
      </c>
      <c r="L1102" s="83">
        <f t="shared" si="403"/>
        <v>77.072999999999951</v>
      </c>
      <c r="M1102" s="79"/>
      <c r="N1102" s="79">
        <f t="shared" si="404"/>
        <v>73.219349999999949</v>
      </c>
      <c r="O1102" s="58"/>
      <c r="P1102" s="92"/>
      <c r="Q1102" s="7">
        <v>111.442462264463</v>
      </c>
      <c r="R1102" s="75">
        <f t="shared" si="409"/>
        <v>134.84537934000022</v>
      </c>
      <c r="S1102" s="51"/>
      <c r="T1102" s="48"/>
      <c r="U1102" s="55"/>
      <c r="V1102" s="20"/>
      <c r="W1102" s="20"/>
      <c r="X1102" s="20"/>
      <c r="Y1102" s="20"/>
    </row>
    <row r="1103" spans="1:25" customFormat="1" ht="15.75" customHeight="1" x14ac:dyDescent="0.25">
      <c r="A1103" s="3" t="s">
        <v>713</v>
      </c>
      <c r="B1103" s="3" t="s">
        <v>714</v>
      </c>
      <c r="C1103" s="4">
        <v>44033</v>
      </c>
      <c r="D1103" s="3" t="s">
        <v>1749</v>
      </c>
      <c r="E1103" s="3" t="s">
        <v>1750</v>
      </c>
      <c r="F1103" s="3" t="s">
        <v>3052</v>
      </c>
      <c r="G1103" s="24"/>
      <c r="H1103" s="25" t="s">
        <v>1751</v>
      </c>
      <c r="I1103" s="5">
        <v>1</v>
      </c>
      <c r="J1103" s="5">
        <v>241.793223140496</v>
      </c>
      <c r="K1103" s="5">
        <f t="shared" si="410"/>
        <v>292.56980000000016</v>
      </c>
      <c r="L1103" s="83">
        <f t="shared" si="403"/>
        <v>292.56980000000016</v>
      </c>
      <c r="M1103" s="79">
        <f t="shared" ref="M1103:M1105" si="415">+L1103*0.85</f>
        <v>248.68433000000013</v>
      </c>
      <c r="N1103" s="79">
        <f t="shared" ref="N1103:N1105" si="416">+M1103*0.95</f>
        <v>236.25011350000011</v>
      </c>
      <c r="O1103" s="58"/>
      <c r="P1103" s="92"/>
      <c r="Q1103" s="7">
        <v>423.01724388429801</v>
      </c>
      <c r="R1103" s="75">
        <f t="shared" si="409"/>
        <v>511.85086510000059</v>
      </c>
      <c r="S1103" s="51"/>
      <c r="T1103" s="48"/>
      <c r="U1103" s="55"/>
      <c r="V1103" s="20"/>
      <c r="W1103" s="20"/>
      <c r="X1103" s="20"/>
      <c r="Y1103" s="20"/>
    </row>
    <row r="1104" spans="1:25" customFormat="1" ht="15.75" customHeight="1" x14ac:dyDescent="0.25">
      <c r="A1104" s="3" t="s">
        <v>1639</v>
      </c>
      <c r="B1104" s="3" t="s">
        <v>1640</v>
      </c>
      <c r="C1104" s="4">
        <v>44033</v>
      </c>
      <c r="D1104" s="3" t="s">
        <v>1749</v>
      </c>
      <c r="E1104" s="3" t="s">
        <v>1750</v>
      </c>
      <c r="F1104" s="3" t="s">
        <v>3052</v>
      </c>
      <c r="G1104" s="24"/>
      <c r="H1104" s="25" t="s">
        <v>1751</v>
      </c>
      <c r="I1104" s="5">
        <v>1</v>
      </c>
      <c r="J1104" s="5">
        <v>220.055041322314</v>
      </c>
      <c r="K1104" s="5">
        <f t="shared" si="410"/>
        <v>266.26659999999993</v>
      </c>
      <c r="L1104" s="83">
        <f t="shared" si="403"/>
        <v>266.26659999999993</v>
      </c>
      <c r="M1104" s="79">
        <f t="shared" si="415"/>
        <v>226.32660999999993</v>
      </c>
      <c r="N1104" s="79">
        <f t="shared" si="416"/>
        <v>215.01027949999991</v>
      </c>
      <c r="O1104" s="58"/>
      <c r="P1104" s="92"/>
      <c r="Q1104" s="7">
        <v>385.11832781818202</v>
      </c>
      <c r="R1104" s="75">
        <f t="shared" si="409"/>
        <v>465.99317666000024</v>
      </c>
      <c r="S1104" s="51"/>
      <c r="T1104" s="48"/>
      <c r="U1104" s="55"/>
      <c r="V1104" s="20"/>
      <c r="W1104" s="20"/>
      <c r="X1104" s="20"/>
      <c r="Y1104" s="20"/>
    </row>
    <row r="1105" spans="1:25" customFormat="1" ht="15.75" customHeight="1" x14ac:dyDescent="0.25">
      <c r="A1105" s="3" t="s">
        <v>1755</v>
      </c>
      <c r="B1105" s="3" t="s">
        <v>1756</v>
      </c>
      <c r="C1105" s="4">
        <v>44033</v>
      </c>
      <c r="D1105" s="3" t="s">
        <v>1752</v>
      </c>
      <c r="E1105" s="3" t="s">
        <v>1753</v>
      </c>
      <c r="F1105" s="3" t="s">
        <v>3053</v>
      </c>
      <c r="G1105" s="24">
        <v>1263</v>
      </c>
      <c r="H1105" s="25" t="s">
        <v>1754</v>
      </c>
      <c r="I1105" s="5">
        <v>1</v>
      </c>
      <c r="J1105" s="5">
        <v>201.695785123967</v>
      </c>
      <c r="K1105" s="5">
        <f t="shared" si="410"/>
        <v>244.05190000000007</v>
      </c>
      <c r="L1105" s="83">
        <f t="shared" si="403"/>
        <v>244.05190000000007</v>
      </c>
      <c r="M1105" s="79">
        <f t="shared" si="415"/>
        <v>207.44411500000007</v>
      </c>
      <c r="N1105" s="79">
        <f t="shared" si="416"/>
        <v>197.07190925000006</v>
      </c>
      <c r="O1105" s="58"/>
      <c r="P1105" s="92">
        <f>+N1105+N1106+N1107+N1108</f>
        <v>899.22387749999984</v>
      </c>
      <c r="Q1105" s="7">
        <v>300.66367127281001</v>
      </c>
      <c r="R1105" s="75">
        <f t="shared" si="409"/>
        <v>363.80304224010007</v>
      </c>
      <c r="S1105" s="51">
        <f>+R1105+R1106+R1107+R1108</f>
        <v>1535.93737959695</v>
      </c>
      <c r="T1105" s="48">
        <v>1535.95</v>
      </c>
      <c r="U1105" s="55">
        <f>+T1105-P1105</f>
        <v>636.7261225000002</v>
      </c>
      <c r="V1105" s="20"/>
      <c r="W1105" s="20"/>
      <c r="X1105" s="20"/>
      <c r="Y1105" s="20"/>
    </row>
    <row r="1106" spans="1:25" customFormat="1" ht="15.75" customHeight="1" x14ac:dyDescent="0.25">
      <c r="A1106" s="3" t="s">
        <v>962</v>
      </c>
      <c r="B1106" s="3" t="s">
        <v>963</v>
      </c>
      <c r="C1106" s="4">
        <v>44033</v>
      </c>
      <c r="D1106" s="3" t="s">
        <v>1752</v>
      </c>
      <c r="E1106" s="3" t="s">
        <v>1753</v>
      </c>
      <c r="F1106" s="3" t="s">
        <v>3053</v>
      </c>
      <c r="G1106" s="24"/>
      <c r="H1106" s="25" t="s">
        <v>1754</v>
      </c>
      <c r="I1106" s="5">
        <v>1</v>
      </c>
      <c r="J1106" s="5">
        <v>107.182892561983</v>
      </c>
      <c r="K1106" s="5">
        <f t="shared" si="410"/>
        <v>129.69129999999942</v>
      </c>
      <c r="L1106" s="83">
        <f t="shared" si="403"/>
        <v>129.69129999999942</v>
      </c>
      <c r="M1106" s="79"/>
      <c r="N1106" s="79">
        <f t="shared" si="404"/>
        <v>123.20673499999944</v>
      </c>
      <c r="O1106" s="58"/>
      <c r="P1106" s="92"/>
      <c r="Q1106" s="7">
        <v>175.621259529214</v>
      </c>
      <c r="R1106" s="75">
        <f t="shared" si="409"/>
        <v>212.50172403034892</v>
      </c>
      <c r="S1106" s="51"/>
      <c r="T1106" s="48"/>
      <c r="U1106" s="55"/>
      <c r="V1106" s="20"/>
      <c r="W1106" s="20"/>
      <c r="X1106" s="20"/>
      <c r="Y1106" s="20"/>
    </row>
    <row r="1107" spans="1:25" customFormat="1" ht="15.75" customHeight="1" x14ac:dyDescent="0.25">
      <c r="A1107" s="3" t="s">
        <v>1631</v>
      </c>
      <c r="B1107" s="3" t="s">
        <v>1632</v>
      </c>
      <c r="C1107" s="4">
        <v>44033</v>
      </c>
      <c r="D1107" s="3" t="s">
        <v>1752</v>
      </c>
      <c r="E1107" s="3" t="s">
        <v>1753</v>
      </c>
      <c r="F1107" s="3" t="s">
        <v>3053</v>
      </c>
      <c r="G1107" s="24"/>
      <c r="H1107" s="25" t="s">
        <v>1754</v>
      </c>
      <c r="I1107" s="5">
        <v>4</v>
      </c>
      <c r="J1107" s="5">
        <v>84.535123966942194</v>
      </c>
      <c r="K1107" s="5">
        <f t="shared" si="410"/>
        <v>102.28750000000005</v>
      </c>
      <c r="L1107" s="83">
        <f t="shared" si="403"/>
        <v>409.1500000000002</v>
      </c>
      <c r="M1107" s="79"/>
      <c r="N1107" s="79">
        <f t="shared" si="404"/>
        <v>388.69250000000017</v>
      </c>
      <c r="O1107" s="58"/>
      <c r="P1107" s="92"/>
      <c r="Q1107" s="7">
        <v>502.96386824380198</v>
      </c>
      <c r="R1107" s="75">
        <f t="shared" si="409"/>
        <v>608.58628057500039</v>
      </c>
      <c r="S1107" s="51"/>
      <c r="T1107" s="48"/>
      <c r="U1107" s="55"/>
      <c r="V1107" s="20"/>
      <c r="W1107" s="20"/>
      <c r="X1107" s="20"/>
      <c r="Y1107" s="20"/>
    </row>
    <row r="1108" spans="1:25" customFormat="1" ht="15.75" customHeight="1" x14ac:dyDescent="0.25">
      <c r="A1108" s="3" t="s">
        <v>1200</v>
      </c>
      <c r="B1108" s="3" t="s">
        <v>1201</v>
      </c>
      <c r="C1108" s="4">
        <v>44033</v>
      </c>
      <c r="D1108" s="3" t="s">
        <v>1752</v>
      </c>
      <c r="E1108" s="3" t="s">
        <v>1753</v>
      </c>
      <c r="F1108" s="3" t="s">
        <v>3053</v>
      </c>
      <c r="G1108" s="24"/>
      <c r="H1108" s="25" t="s">
        <v>1754</v>
      </c>
      <c r="I1108" s="5">
        <v>1</v>
      </c>
      <c r="J1108" s="5">
        <v>194.71661157024801</v>
      </c>
      <c r="K1108" s="5">
        <f t="shared" si="410"/>
        <v>235.60710000000009</v>
      </c>
      <c r="L1108" s="83">
        <f t="shared" si="403"/>
        <v>235.60710000000009</v>
      </c>
      <c r="M1108" s="79">
        <f t="shared" ref="M1108:M1109" si="417">+L1108*0.85</f>
        <v>200.26603500000007</v>
      </c>
      <c r="N1108" s="79">
        <f t="shared" ref="N1108:N1109" si="418">+M1108*0.95</f>
        <v>190.25273325000006</v>
      </c>
      <c r="O1108" s="58"/>
      <c r="P1108" s="92"/>
      <c r="Q1108" s="7">
        <v>290.12093615826501</v>
      </c>
      <c r="R1108" s="75">
        <f t="shared" si="409"/>
        <v>351.04633275150064</v>
      </c>
      <c r="S1108" s="51"/>
      <c r="T1108" s="48"/>
      <c r="U1108" s="55"/>
      <c r="V1108" s="20"/>
      <c r="W1108" s="20"/>
      <c r="X1108" s="20"/>
      <c r="Y1108" s="20"/>
    </row>
    <row r="1109" spans="1:25" customFormat="1" ht="15.75" customHeight="1" x14ac:dyDescent="0.25">
      <c r="A1109" s="3" t="s">
        <v>337</v>
      </c>
      <c r="B1109" s="3" t="s">
        <v>338</v>
      </c>
      <c r="C1109" s="4">
        <v>44033</v>
      </c>
      <c r="D1109" s="3" t="s">
        <v>1759</v>
      </c>
      <c r="E1109" s="3" t="s">
        <v>1760</v>
      </c>
      <c r="F1109" s="3" t="s">
        <v>3054</v>
      </c>
      <c r="G1109" s="24">
        <v>1264</v>
      </c>
      <c r="H1109" s="25" t="s">
        <v>1761</v>
      </c>
      <c r="I1109" s="5">
        <v>2</v>
      </c>
      <c r="J1109" s="5">
        <v>66.008760330578497</v>
      </c>
      <c r="K1109" s="5">
        <f t="shared" si="410"/>
        <v>79.870599999999982</v>
      </c>
      <c r="L1109" s="83">
        <f t="shared" si="403"/>
        <v>159.74119999999996</v>
      </c>
      <c r="M1109" s="79">
        <f t="shared" si="417"/>
        <v>135.78001999999998</v>
      </c>
      <c r="N1109" s="79">
        <f t="shared" si="418"/>
        <v>128.99101899999997</v>
      </c>
      <c r="O1109" s="58"/>
      <c r="P1109" s="92">
        <f>+N1109+N1110</f>
        <v>576.73570900000095</v>
      </c>
      <c r="Q1109" s="7">
        <v>254.54694211239701</v>
      </c>
      <c r="R1109" s="75">
        <f t="shared" si="409"/>
        <v>308.00179995600035</v>
      </c>
      <c r="S1109" s="51">
        <f>+R1109+R1110</f>
        <v>1133.9823516600018</v>
      </c>
      <c r="T1109" s="48">
        <v>1134</v>
      </c>
      <c r="U1109" s="55">
        <f>+T1109-P1109</f>
        <v>557.26429099999905</v>
      </c>
      <c r="V1109" s="20"/>
      <c r="W1109" s="20"/>
      <c r="X1109" s="20"/>
      <c r="Y1109" s="20"/>
    </row>
    <row r="1110" spans="1:25" customFormat="1" ht="15.75" customHeight="1" x14ac:dyDescent="0.25">
      <c r="A1110" s="3" t="s">
        <v>1757</v>
      </c>
      <c r="B1110" s="3" t="s">
        <v>1758</v>
      </c>
      <c r="C1110" s="4">
        <v>44033</v>
      </c>
      <c r="D1110" s="3" t="s">
        <v>1759</v>
      </c>
      <c r="E1110" s="3" t="s">
        <v>1760</v>
      </c>
      <c r="F1110" s="3" t="s">
        <v>3054</v>
      </c>
      <c r="G1110" s="24"/>
      <c r="H1110" s="25" t="s">
        <v>1761</v>
      </c>
      <c r="I1110" s="5">
        <v>2</v>
      </c>
      <c r="J1110" s="5">
        <v>194.75628099173599</v>
      </c>
      <c r="K1110" s="5">
        <f t="shared" si="410"/>
        <v>235.65510000000054</v>
      </c>
      <c r="L1110" s="83">
        <f t="shared" si="403"/>
        <v>471.31020000000109</v>
      </c>
      <c r="M1110" s="79"/>
      <c r="N1110" s="79">
        <f t="shared" si="404"/>
        <v>447.74469000000101</v>
      </c>
      <c r="O1110" s="58"/>
      <c r="P1110" s="92"/>
      <c r="Q1110" s="7">
        <v>682.62855512727401</v>
      </c>
      <c r="R1110" s="75">
        <f t="shared" si="409"/>
        <v>825.98055170400153</v>
      </c>
      <c r="S1110" s="51"/>
      <c r="T1110" s="48"/>
      <c r="U1110" s="55"/>
      <c r="V1110" s="20"/>
      <c r="W1110" s="20"/>
      <c r="X1110" s="20"/>
      <c r="Y1110" s="20"/>
    </row>
    <row r="1111" spans="1:25" customFormat="1" ht="15.75" customHeight="1" x14ac:dyDescent="0.25">
      <c r="A1111" s="3" t="s">
        <v>1755</v>
      </c>
      <c r="B1111" s="3" t="s">
        <v>1756</v>
      </c>
      <c r="C1111" s="4">
        <v>44034</v>
      </c>
      <c r="D1111" s="3" t="s">
        <v>1764</v>
      </c>
      <c r="E1111" s="3" t="s">
        <v>1765</v>
      </c>
      <c r="F1111" s="3" t="s">
        <v>3086</v>
      </c>
      <c r="G1111" s="24">
        <v>1310</v>
      </c>
      <c r="H1111" s="25" t="s">
        <v>1766</v>
      </c>
      <c r="I1111" s="5">
        <v>1</v>
      </c>
      <c r="J1111" s="5">
        <v>201.695785123967</v>
      </c>
      <c r="K1111" s="5">
        <f t="shared" si="410"/>
        <v>244.05190000000007</v>
      </c>
      <c r="L1111" s="83">
        <f t="shared" si="403"/>
        <v>244.05190000000007</v>
      </c>
      <c r="M1111" s="79">
        <f t="shared" ref="M1111:M1112" si="419">+L1111*0.85</f>
        <v>207.44411500000007</v>
      </c>
      <c r="N1111" s="79">
        <f t="shared" ref="N1111:N1112" si="420">+M1111*0.95</f>
        <v>197.07190925000006</v>
      </c>
      <c r="O1111" s="58"/>
      <c r="P1111" s="92">
        <f>+N1111+N1112</f>
        <v>480.56739425000046</v>
      </c>
      <c r="Q1111" s="7">
        <v>300.66367127281001</v>
      </c>
      <c r="R1111" s="75">
        <f t="shared" si="409"/>
        <v>363.80304224010007</v>
      </c>
      <c r="S1111" s="51">
        <f>+R1111+R1112</f>
        <v>886.55081160210079</v>
      </c>
      <c r="T1111" s="48">
        <v>886.55</v>
      </c>
      <c r="U1111" s="55">
        <f>+T1111-P1111</f>
        <v>405.98260574999949</v>
      </c>
      <c r="V1111" s="20"/>
      <c r="W1111" s="20"/>
      <c r="X1111" s="20"/>
      <c r="Y1111" s="20"/>
    </row>
    <row r="1112" spans="1:25" customFormat="1" ht="15.75" customHeight="1" x14ac:dyDescent="0.25">
      <c r="A1112" s="3" t="s">
        <v>1762</v>
      </c>
      <c r="B1112" s="3" t="s">
        <v>1763</v>
      </c>
      <c r="C1112" s="4">
        <v>44034</v>
      </c>
      <c r="D1112" s="3" t="s">
        <v>1764</v>
      </c>
      <c r="E1112" s="3" t="s">
        <v>1765</v>
      </c>
      <c r="F1112" s="3" t="s">
        <v>3086</v>
      </c>
      <c r="G1112" s="24"/>
      <c r="H1112" s="25" t="s">
        <v>1766</v>
      </c>
      <c r="I1112" s="5">
        <v>1</v>
      </c>
      <c r="J1112" s="5">
        <v>290.14710743801697</v>
      </c>
      <c r="K1112" s="5">
        <f t="shared" si="410"/>
        <v>351.07800000000054</v>
      </c>
      <c r="L1112" s="83">
        <f t="shared" si="403"/>
        <v>351.07800000000054</v>
      </c>
      <c r="M1112" s="79">
        <f t="shared" si="419"/>
        <v>298.41630000000043</v>
      </c>
      <c r="N1112" s="79">
        <f t="shared" si="420"/>
        <v>283.49548500000037</v>
      </c>
      <c r="O1112" s="58"/>
      <c r="P1112" s="92"/>
      <c r="Q1112" s="7">
        <v>432.02294988595099</v>
      </c>
      <c r="R1112" s="75">
        <f t="shared" si="409"/>
        <v>522.74776936200067</v>
      </c>
      <c r="S1112" s="51"/>
      <c r="T1112" s="48"/>
      <c r="U1112" s="55"/>
      <c r="V1112" s="20"/>
      <c r="W1112" s="20"/>
      <c r="X1112" s="20"/>
      <c r="Y1112" s="20"/>
    </row>
    <row r="1113" spans="1:25" customFormat="1" ht="15.75" customHeight="1" x14ac:dyDescent="0.25">
      <c r="A1113" s="3" t="s">
        <v>498</v>
      </c>
      <c r="B1113" s="3" t="s">
        <v>499</v>
      </c>
      <c r="C1113" s="4">
        <v>44034</v>
      </c>
      <c r="D1113" s="3" t="s">
        <v>1767</v>
      </c>
      <c r="E1113" s="3" t="s">
        <v>1768</v>
      </c>
      <c r="F1113" s="3" t="s">
        <v>3089</v>
      </c>
      <c r="G1113" s="24">
        <v>1313</v>
      </c>
      <c r="H1113" s="25" t="s">
        <v>1769</v>
      </c>
      <c r="I1113" s="5">
        <v>1</v>
      </c>
      <c r="J1113" s="5">
        <v>340.24413223140499</v>
      </c>
      <c r="K1113" s="5">
        <f t="shared" si="410"/>
        <v>411.69540000000001</v>
      </c>
      <c r="L1113" s="83">
        <f t="shared" si="403"/>
        <v>411.69540000000001</v>
      </c>
      <c r="M1113" s="79"/>
      <c r="N1113" s="79">
        <f t="shared" si="404"/>
        <v>391.11063000000001</v>
      </c>
      <c r="O1113" s="58"/>
      <c r="P1113" s="92">
        <f>+N1113+N1114+N1115</f>
        <v>1261.9028029999997</v>
      </c>
      <c r="Q1113" s="7">
        <v>595.44084117024795</v>
      </c>
      <c r="R1113" s="75">
        <f t="shared" si="409"/>
        <v>720.48341781600004</v>
      </c>
      <c r="S1113" s="51">
        <f>+R1113+R1114+R1115</f>
        <v>2605.407270104</v>
      </c>
      <c r="T1113" s="48">
        <v>2605.41</v>
      </c>
      <c r="U1113" s="55">
        <f>+T1113-P1113</f>
        <v>1343.5071970000001</v>
      </c>
      <c r="V1113" s="20"/>
      <c r="W1113" s="20"/>
      <c r="X1113" s="20"/>
      <c r="Y1113" s="20"/>
    </row>
    <row r="1114" spans="1:25" customFormat="1" ht="15.75" customHeight="1" x14ac:dyDescent="0.25">
      <c r="A1114" s="3" t="s">
        <v>326</v>
      </c>
      <c r="B1114" s="3" t="s">
        <v>327</v>
      </c>
      <c r="C1114" s="4">
        <v>44034</v>
      </c>
      <c r="D1114" s="3" t="s">
        <v>1767</v>
      </c>
      <c r="E1114" s="3" t="s">
        <v>1768</v>
      </c>
      <c r="F1114" s="3" t="s">
        <v>3089</v>
      </c>
      <c r="G1114" s="24"/>
      <c r="H1114" s="25" t="s">
        <v>1769</v>
      </c>
      <c r="I1114" s="5">
        <v>2</v>
      </c>
      <c r="J1114" s="5">
        <v>269.56991735537201</v>
      </c>
      <c r="K1114" s="5">
        <f t="shared" si="410"/>
        <v>326.17960000000011</v>
      </c>
      <c r="L1114" s="83">
        <f t="shared" si="403"/>
        <v>652.35920000000021</v>
      </c>
      <c r="M1114" s="79">
        <f t="shared" ref="M1114:M1115" si="421">+L1114*0.85</f>
        <v>554.50532000000021</v>
      </c>
      <c r="N1114" s="79">
        <f t="shared" ref="N1114:N1115" si="422">+M1114*0.95</f>
        <v>526.78005400000018</v>
      </c>
      <c r="O1114" s="58"/>
      <c r="P1114" s="92"/>
      <c r="Q1114" s="7">
        <v>941.81798585785202</v>
      </c>
      <c r="R1114" s="75">
        <f t="shared" si="409"/>
        <v>1139.5997628880009</v>
      </c>
      <c r="S1114" s="51"/>
      <c r="T1114" s="48"/>
      <c r="U1114" s="55"/>
      <c r="V1114" s="20"/>
      <c r="W1114" s="20"/>
      <c r="X1114" s="20"/>
      <c r="Y1114" s="20"/>
    </row>
    <row r="1115" spans="1:25" customFormat="1" ht="15.75" customHeight="1" x14ac:dyDescent="0.25">
      <c r="A1115" s="3" t="s">
        <v>149</v>
      </c>
      <c r="B1115" s="3" t="s">
        <v>150</v>
      </c>
      <c r="C1115" s="4">
        <v>44034</v>
      </c>
      <c r="D1115" s="3" t="s">
        <v>1767</v>
      </c>
      <c r="E1115" s="3" t="s">
        <v>1768</v>
      </c>
      <c r="F1115" s="3" t="s">
        <v>3089</v>
      </c>
      <c r="G1115" s="24"/>
      <c r="H1115" s="25" t="s">
        <v>1769</v>
      </c>
      <c r="I1115" s="5">
        <v>2</v>
      </c>
      <c r="J1115" s="5">
        <v>176.041818181818</v>
      </c>
      <c r="K1115" s="5">
        <f t="shared" si="410"/>
        <v>213.01059999999978</v>
      </c>
      <c r="L1115" s="83">
        <f t="shared" si="403"/>
        <v>426.02119999999957</v>
      </c>
      <c r="M1115" s="79">
        <f t="shared" si="421"/>
        <v>362.1180199999996</v>
      </c>
      <c r="N1115" s="79">
        <f t="shared" si="422"/>
        <v>344.01211899999959</v>
      </c>
      <c r="O1115" s="58"/>
      <c r="P1115" s="92"/>
      <c r="Q1115" s="7">
        <v>615.97032181818099</v>
      </c>
      <c r="R1115" s="75">
        <f t="shared" si="409"/>
        <v>745.32408939999902</v>
      </c>
      <c r="S1115" s="51"/>
      <c r="T1115" s="48"/>
      <c r="U1115" s="55"/>
      <c r="V1115" s="20"/>
      <c r="W1115" s="20"/>
      <c r="X1115" s="20"/>
      <c r="Y1115" s="20"/>
    </row>
    <row r="1116" spans="1:25" customFormat="1" ht="15.75" customHeight="1" x14ac:dyDescent="0.25">
      <c r="A1116" s="3" t="s">
        <v>1475</v>
      </c>
      <c r="B1116" s="3" t="s">
        <v>1476</v>
      </c>
      <c r="C1116" s="4">
        <v>44029</v>
      </c>
      <c r="D1116" s="3" t="s">
        <v>1477</v>
      </c>
      <c r="E1116" s="3" t="s">
        <v>1478</v>
      </c>
      <c r="F1116" s="3" t="s">
        <v>2996</v>
      </c>
      <c r="G1116" s="24">
        <v>1195</v>
      </c>
      <c r="H1116" s="25" t="s">
        <v>1479</v>
      </c>
      <c r="I1116" s="5">
        <v>1</v>
      </c>
      <c r="J1116" s="5">
        <v>111.773636363636</v>
      </c>
      <c r="K1116" s="5">
        <f t="shared" ref="K1116:K1122" si="423">+J1116*1.21</f>
        <v>135.24609999999956</v>
      </c>
      <c r="L1116" s="83">
        <f t="shared" ref="L1116:L1122" si="424">+K1116*I1116</f>
        <v>135.24609999999956</v>
      </c>
      <c r="M1116" s="79"/>
      <c r="N1116" s="79">
        <f t="shared" ref="N1116:N1122" si="425">+L1116*0.95</f>
        <v>128.48379499999956</v>
      </c>
      <c r="O1116" s="58"/>
      <c r="P1116" s="92">
        <f>+SUM(N1116:N1122)</f>
        <v>863.12579649999952</v>
      </c>
      <c r="Q1116" s="7">
        <v>166.13627173731399</v>
      </c>
      <c r="R1116" s="75">
        <f t="shared" si="409"/>
        <v>201.02488880214992</v>
      </c>
      <c r="S1116" s="51">
        <f>+SUM(R1116:R1122)</f>
        <v>1533.423330243249</v>
      </c>
      <c r="T1116" s="48">
        <v>1533.41</v>
      </c>
      <c r="U1116" s="55">
        <f>+T1116-P1116</f>
        <v>670.28420350000056</v>
      </c>
      <c r="V1116" s="20"/>
      <c r="W1116" s="20"/>
      <c r="X1116" s="20"/>
      <c r="Y1116" s="20"/>
    </row>
    <row r="1117" spans="1:25" customFormat="1" ht="15.75" customHeight="1" x14ac:dyDescent="0.25">
      <c r="A1117" s="3" t="s">
        <v>145</v>
      </c>
      <c r="B1117" s="3" t="s">
        <v>146</v>
      </c>
      <c r="C1117" s="4">
        <v>44029</v>
      </c>
      <c r="D1117" s="3" t="s">
        <v>1477</v>
      </c>
      <c r="E1117" s="3" t="s">
        <v>1478</v>
      </c>
      <c r="F1117" s="3" t="s">
        <v>2996</v>
      </c>
      <c r="G1117" s="24"/>
      <c r="H1117" s="25" t="s">
        <v>1479</v>
      </c>
      <c r="I1117" s="5">
        <v>1</v>
      </c>
      <c r="J1117" s="5">
        <v>168.58239669421499</v>
      </c>
      <c r="K1117" s="5">
        <f t="shared" si="423"/>
        <v>203.98470000000015</v>
      </c>
      <c r="L1117" s="83">
        <f t="shared" si="424"/>
        <v>203.98470000000015</v>
      </c>
      <c r="M1117" s="79">
        <f t="shared" ref="M1117:M1118" si="426">+L1117*0.85</f>
        <v>173.38699500000013</v>
      </c>
      <c r="N1117" s="79">
        <f t="shared" ref="N1117:N1118" si="427">+M1117*0.95</f>
        <v>164.71764525000012</v>
      </c>
      <c r="O1117" s="58"/>
      <c r="P1117" s="92"/>
      <c r="Q1117" s="7">
        <v>237.14619702272699</v>
      </c>
      <c r="R1117" s="75">
        <f t="shared" si="409"/>
        <v>286.94689839749964</v>
      </c>
      <c r="S1117" s="51"/>
      <c r="T1117" s="48"/>
      <c r="U1117" s="55"/>
      <c r="V1117" s="20"/>
      <c r="W1117" s="20"/>
      <c r="X1117" s="20"/>
      <c r="Y1117" s="20"/>
    </row>
    <row r="1118" spans="1:25" customFormat="1" ht="15.75" customHeight="1" x14ac:dyDescent="0.25">
      <c r="A1118" s="3" t="s">
        <v>724</v>
      </c>
      <c r="B1118" s="3" t="s">
        <v>725</v>
      </c>
      <c r="C1118" s="4">
        <v>44029</v>
      </c>
      <c r="D1118" s="3" t="s">
        <v>1477</v>
      </c>
      <c r="E1118" s="3" t="s">
        <v>1478</v>
      </c>
      <c r="F1118" s="3" t="s">
        <v>2996</v>
      </c>
      <c r="G1118" s="24"/>
      <c r="H1118" s="25" t="s">
        <v>1479</v>
      </c>
      <c r="I1118" s="5">
        <v>1</v>
      </c>
      <c r="J1118" s="5">
        <v>386.645867768595</v>
      </c>
      <c r="K1118" s="5">
        <f t="shared" si="423"/>
        <v>467.84149999999994</v>
      </c>
      <c r="L1118" s="83">
        <f t="shared" si="424"/>
        <v>467.84149999999994</v>
      </c>
      <c r="M1118" s="79">
        <f t="shared" si="426"/>
        <v>397.66527499999995</v>
      </c>
      <c r="N1118" s="79">
        <f t="shared" si="427"/>
        <v>377.78201124999993</v>
      </c>
      <c r="O1118" s="58"/>
      <c r="P1118" s="92"/>
      <c r="Q1118" s="7">
        <v>575.33025233719002</v>
      </c>
      <c r="R1118" s="75">
        <f t="shared" si="409"/>
        <v>696.14960532799989</v>
      </c>
      <c r="S1118" s="51"/>
      <c r="T1118" s="48"/>
      <c r="U1118" s="55"/>
      <c r="V1118" s="20"/>
      <c r="W1118" s="20"/>
      <c r="X1118" s="20"/>
      <c r="Y1118" s="20"/>
    </row>
    <row r="1119" spans="1:25" customFormat="1" ht="15.75" customHeight="1" x14ac:dyDescent="0.25">
      <c r="A1119" s="3" t="s">
        <v>382</v>
      </c>
      <c r="B1119" s="3" t="s">
        <v>383</v>
      </c>
      <c r="C1119" s="4">
        <v>44029</v>
      </c>
      <c r="D1119" s="3" t="s">
        <v>1477</v>
      </c>
      <c r="E1119" s="3" t="s">
        <v>1478</v>
      </c>
      <c r="F1119" s="3" t="s">
        <v>2996</v>
      </c>
      <c r="G1119" s="24"/>
      <c r="H1119" s="25" t="s">
        <v>1479</v>
      </c>
      <c r="I1119" s="5">
        <v>1</v>
      </c>
      <c r="J1119" s="5">
        <v>89.358512396694195</v>
      </c>
      <c r="K1119" s="5">
        <f t="shared" si="423"/>
        <v>108.12379999999997</v>
      </c>
      <c r="L1119" s="83">
        <f t="shared" si="424"/>
        <v>108.12379999999997</v>
      </c>
      <c r="M1119" s="79"/>
      <c r="N1119" s="79">
        <f t="shared" si="425"/>
        <v>102.71760999999996</v>
      </c>
      <c r="O1119" s="58"/>
      <c r="P1119" s="92"/>
      <c r="Q1119" s="7">
        <v>133.46419641198301</v>
      </c>
      <c r="R1119" s="75">
        <f t="shared" si="409"/>
        <v>161.49167765849944</v>
      </c>
      <c r="S1119" s="51"/>
      <c r="T1119" s="48"/>
      <c r="U1119" s="55"/>
      <c r="V1119" s="20"/>
      <c r="W1119" s="20"/>
      <c r="X1119" s="20"/>
      <c r="Y1119" s="20"/>
    </row>
    <row r="1120" spans="1:25" customFormat="1" ht="15.75" customHeight="1" x14ac:dyDescent="0.25">
      <c r="A1120" s="3" t="s">
        <v>1353</v>
      </c>
      <c r="B1120" s="3" t="s">
        <v>1354</v>
      </c>
      <c r="C1120" s="4">
        <v>44029</v>
      </c>
      <c r="D1120" s="3" t="s">
        <v>1477</v>
      </c>
      <c r="E1120" s="3" t="s">
        <v>1478</v>
      </c>
      <c r="F1120" s="3" t="s">
        <v>2996</v>
      </c>
      <c r="G1120" s="24"/>
      <c r="H1120" s="25" t="s">
        <v>1479</v>
      </c>
      <c r="I1120" s="5">
        <v>3</v>
      </c>
      <c r="J1120" s="5">
        <v>9.76</v>
      </c>
      <c r="K1120" s="5">
        <f t="shared" si="423"/>
        <v>11.8096</v>
      </c>
      <c r="L1120" s="83">
        <f t="shared" si="424"/>
        <v>35.428799999999995</v>
      </c>
      <c r="M1120" s="79"/>
      <c r="N1120" s="79">
        <f t="shared" si="425"/>
        <v>33.657359999999997</v>
      </c>
      <c r="O1120" s="58"/>
      <c r="P1120" s="92"/>
      <c r="Q1120" s="7">
        <v>84.032042479338799</v>
      </c>
      <c r="R1120" s="75">
        <f t="shared" si="409"/>
        <v>101.67877139999995</v>
      </c>
      <c r="S1120" s="51"/>
      <c r="T1120" s="48"/>
      <c r="U1120" s="55"/>
      <c r="V1120" s="20"/>
      <c r="W1120" s="20"/>
      <c r="X1120" s="20"/>
      <c r="Y1120" s="20"/>
    </row>
    <row r="1121" spans="1:25" customFormat="1" ht="15.75" customHeight="1" x14ac:dyDescent="0.25">
      <c r="A1121" s="3" t="s">
        <v>482</v>
      </c>
      <c r="B1121" s="3" t="s">
        <v>483</v>
      </c>
      <c r="C1121" s="4">
        <v>44029</v>
      </c>
      <c r="D1121" s="3" t="s">
        <v>1477</v>
      </c>
      <c r="E1121" s="3" t="s">
        <v>1478</v>
      </c>
      <c r="F1121" s="3" t="s">
        <v>2996</v>
      </c>
      <c r="G1121" s="24"/>
      <c r="H1121" s="25" t="s">
        <v>1479</v>
      </c>
      <c r="I1121" s="5">
        <v>1</v>
      </c>
      <c r="J1121" s="5">
        <v>48.514462809917397</v>
      </c>
      <c r="K1121" s="5">
        <f t="shared" si="423"/>
        <v>58.70250000000005</v>
      </c>
      <c r="L1121" s="83">
        <f t="shared" si="424"/>
        <v>58.70250000000005</v>
      </c>
      <c r="M1121" s="79"/>
      <c r="N1121" s="79">
        <f t="shared" si="425"/>
        <v>55.767375000000044</v>
      </c>
      <c r="O1121" s="58"/>
      <c r="P1121" s="92"/>
      <c r="Q1121" s="7">
        <v>62.477007286942197</v>
      </c>
      <c r="R1121" s="75">
        <f t="shared" si="409"/>
        <v>75.59717881720006</v>
      </c>
      <c r="S1121" s="51"/>
      <c r="T1121" s="48"/>
      <c r="U1121" s="55"/>
      <c r="V1121" s="20"/>
      <c r="W1121" s="20"/>
      <c r="X1121" s="20"/>
      <c r="Y1121" s="20"/>
    </row>
    <row r="1122" spans="1:25" customFormat="1" ht="15.75" customHeight="1" x14ac:dyDescent="0.25">
      <c r="A1122" s="14" t="s">
        <v>1355</v>
      </c>
      <c r="B1122" s="14" t="s">
        <v>1356</v>
      </c>
      <c r="C1122" s="15">
        <v>44029</v>
      </c>
      <c r="D1122" s="14" t="s">
        <v>1477</v>
      </c>
      <c r="E1122" s="14" t="s">
        <v>1478</v>
      </c>
      <c r="F1122" s="3" t="s">
        <v>2996</v>
      </c>
      <c r="G1122" s="24"/>
      <c r="H1122" s="26" t="s">
        <v>1479</v>
      </c>
      <c r="I1122" s="16">
        <v>1</v>
      </c>
      <c r="J1122" s="16">
        <v>0</v>
      </c>
      <c r="K1122" s="16">
        <f t="shared" si="423"/>
        <v>0</v>
      </c>
      <c r="L1122" s="83">
        <f t="shared" si="424"/>
        <v>0</v>
      </c>
      <c r="M1122" s="79"/>
      <c r="N1122" s="79">
        <f t="shared" si="425"/>
        <v>0</v>
      </c>
      <c r="O1122" s="58"/>
      <c r="P1122" s="92"/>
      <c r="Q1122" s="7">
        <v>8.7060411899999792</v>
      </c>
      <c r="R1122" s="75">
        <f t="shared" si="409"/>
        <v>10.534309839899974</v>
      </c>
      <c r="S1122" s="51"/>
      <c r="T1122" s="48"/>
      <c r="U1122" s="55"/>
      <c r="V1122" s="20"/>
      <c r="W1122" s="20"/>
      <c r="X1122" s="20"/>
      <c r="Y1122" s="20"/>
    </row>
    <row r="1123" spans="1:25" customFormat="1" ht="15.75" customHeight="1" x14ac:dyDescent="0.25">
      <c r="A1123" s="14" t="s">
        <v>1355</v>
      </c>
      <c r="B1123" s="14" t="s">
        <v>1356</v>
      </c>
      <c r="C1123" s="15">
        <v>44034</v>
      </c>
      <c r="D1123" s="14" t="s">
        <v>1771</v>
      </c>
      <c r="E1123" s="14" t="s">
        <v>1478</v>
      </c>
      <c r="F1123" s="3" t="s">
        <v>2996</v>
      </c>
      <c r="G1123" s="24"/>
      <c r="H1123" s="87" t="s">
        <v>1479</v>
      </c>
      <c r="I1123" s="90">
        <v>1</v>
      </c>
      <c r="J1123" s="16">
        <v>0</v>
      </c>
      <c r="K1123" s="16">
        <f t="shared" si="410"/>
        <v>0</v>
      </c>
      <c r="L1123" s="83">
        <f t="shared" si="403"/>
        <v>0</v>
      </c>
      <c r="M1123" s="79"/>
      <c r="N1123" s="79">
        <f t="shared" si="404"/>
        <v>0</v>
      </c>
      <c r="O1123" s="58"/>
      <c r="P1123" s="92"/>
      <c r="Q1123" s="7">
        <v>8.7060411899999792</v>
      </c>
      <c r="R1123" s="75">
        <f t="shared" si="409"/>
        <v>10.534309839899974</v>
      </c>
      <c r="S1123" s="51"/>
      <c r="T1123" s="48"/>
      <c r="U1123" s="55"/>
      <c r="V1123" s="20"/>
      <c r="W1123" s="20"/>
      <c r="X1123" s="20"/>
      <c r="Y1123" s="20"/>
    </row>
    <row r="1124" spans="1:25" customFormat="1" ht="15.75" customHeight="1" x14ac:dyDescent="0.25">
      <c r="A1124" s="14" t="s">
        <v>1353</v>
      </c>
      <c r="B1124" s="14" t="s">
        <v>1354</v>
      </c>
      <c r="C1124" s="15">
        <v>44034</v>
      </c>
      <c r="D1124" s="14" t="s">
        <v>1770</v>
      </c>
      <c r="E1124" s="14" t="s">
        <v>1478</v>
      </c>
      <c r="F1124" s="3" t="s">
        <v>2996</v>
      </c>
      <c r="G1124" s="24"/>
      <c r="H1124" s="87" t="s">
        <v>1479</v>
      </c>
      <c r="I1124" s="90">
        <v>-3</v>
      </c>
      <c r="J1124" s="16">
        <v>9.76</v>
      </c>
      <c r="K1124" s="16">
        <f t="shared" si="410"/>
        <v>11.8096</v>
      </c>
      <c r="L1124" s="83">
        <f t="shared" si="403"/>
        <v>-35.428799999999995</v>
      </c>
      <c r="M1124" s="79"/>
      <c r="N1124" s="79">
        <f t="shared" si="404"/>
        <v>-33.657359999999997</v>
      </c>
      <c r="O1124" s="58"/>
      <c r="P1124" s="92"/>
      <c r="Q1124" s="7">
        <v>-84.032042479338799</v>
      </c>
      <c r="R1124" s="75">
        <f t="shared" si="409"/>
        <v>-101.67877139999995</v>
      </c>
      <c r="S1124" s="51"/>
      <c r="T1124" s="48"/>
      <c r="U1124" s="55"/>
      <c r="V1124" s="20"/>
      <c r="W1124" s="20"/>
      <c r="X1124" s="20"/>
      <c r="Y1124" s="20"/>
    </row>
    <row r="1125" spans="1:25" customFormat="1" ht="15.75" customHeight="1" x14ac:dyDescent="0.25">
      <c r="A1125" s="14" t="s">
        <v>1355</v>
      </c>
      <c r="B1125" s="14" t="s">
        <v>1356</v>
      </c>
      <c r="C1125" s="15">
        <v>44034</v>
      </c>
      <c r="D1125" s="14" t="s">
        <v>1770</v>
      </c>
      <c r="E1125" s="14" t="s">
        <v>1478</v>
      </c>
      <c r="F1125" s="3" t="s">
        <v>2996</v>
      </c>
      <c r="G1125" s="24"/>
      <c r="H1125" s="87" t="s">
        <v>1479</v>
      </c>
      <c r="I1125" s="90">
        <v>-1</v>
      </c>
      <c r="J1125" s="16">
        <v>0</v>
      </c>
      <c r="K1125" s="16">
        <f t="shared" si="410"/>
        <v>0</v>
      </c>
      <c r="L1125" s="83">
        <f t="shared" si="403"/>
        <v>0</v>
      </c>
      <c r="M1125" s="79"/>
      <c r="N1125" s="79">
        <f t="shared" si="404"/>
        <v>0</v>
      </c>
      <c r="O1125" s="58"/>
      <c r="P1125" s="92"/>
      <c r="Q1125" s="7">
        <v>-8.7060411899999792</v>
      </c>
      <c r="R1125" s="75">
        <f t="shared" si="409"/>
        <v>-10.534309839899974</v>
      </c>
      <c r="S1125" s="51"/>
      <c r="T1125" s="48"/>
      <c r="U1125" s="55"/>
      <c r="V1125" s="20"/>
      <c r="W1125" s="20"/>
      <c r="X1125" s="20"/>
      <c r="Y1125" s="20"/>
    </row>
    <row r="1126" spans="1:25" customFormat="1" ht="15.75" customHeight="1" x14ac:dyDescent="0.25">
      <c r="A1126" s="14" t="s">
        <v>1353</v>
      </c>
      <c r="B1126" s="14" t="s">
        <v>1354</v>
      </c>
      <c r="C1126" s="15">
        <v>44034</v>
      </c>
      <c r="D1126" s="14" t="s">
        <v>1771</v>
      </c>
      <c r="E1126" s="14" t="s">
        <v>1478</v>
      </c>
      <c r="F1126" s="3" t="s">
        <v>2996</v>
      </c>
      <c r="G1126" s="24"/>
      <c r="H1126" s="87" t="s">
        <v>1479</v>
      </c>
      <c r="I1126" s="90">
        <v>3</v>
      </c>
      <c r="J1126" s="16">
        <v>9.76</v>
      </c>
      <c r="K1126" s="16">
        <f t="shared" si="410"/>
        <v>11.8096</v>
      </c>
      <c r="L1126" s="83">
        <f t="shared" si="403"/>
        <v>35.428799999999995</v>
      </c>
      <c r="M1126" s="79"/>
      <c r="N1126" s="79">
        <f t="shared" si="404"/>
        <v>33.657359999999997</v>
      </c>
      <c r="O1126" s="58"/>
      <c r="P1126" s="92"/>
      <c r="Q1126" s="7">
        <v>84.032042479338799</v>
      </c>
      <c r="R1126" s="75">
        <f t="shared" si="409"/>
        <v>101.67877139999995</v>
      </c>
      <c r="S1126" s="51"/>
      <c r="T1126" s="48"/>
      <c r="U1126" s="55"/>
      <c r="V1126" s="20"/>
      <c r="W1126" s="20"/>
      <c r="X1126" s="20"/>
      <c r="Y1126" s="20"/>
    </row>
    <row r="1127" spans="1:25" customFormat="1" ht="15.75" customHeight="1" x14ac:dyDescent="0.25">
      <c r="A1127" s="3" t="s">
        <v>1565</v>
      </c>
      <c r="B1127" s="3" t="s">
        <v>1566</v>
      </c>
      <c r="C1127" s="4">
        <v>44034</v>
      </c>
      <c r="D1127" s="3" t="s">
        <v>1772</v>
      </c>
      <c r="E1127" s="3" t="s">
        <v>858</v>
      </c>
      <c r="F1127" s="3" t="s">
        <v>2858</v>
      </c>
      <c r="G1127" s="24">
        <v>1299</v>
      </c>
      <c r="H1127" s="25" t="s">
        <v>859</v>
      </c>
      <c r="I1127" s="5">
        <v>1</v>
      </c>
      <c r="J1127" s="5">
        <v>2557.9295867768601</v>
      </c>
      <c r="K1127" s="5">
        <f>+J1127*1.21*0.5</f>
        <v>1547.5474000000004</v>
      </c>
      <c r="L1127" s="83">
        <f t="shared" si="403"/>
        <v>1547.5474000000004</v>
      </c>
      <c r="M1127" s="79">
        <f t="shared" ref="M1127:M1130" si="428">+L1127*0.85</f>
        <v>1315.4152900000004</v>
      </c>
      <c r="N1127" s="79">
        <f t="shared" ref="N1127:N1130" si="429">+M1127*0.95</f>
        <v>1249.6445255000003</v>
      </c>
      <c r="O1127" s="58"/>
      <c r="P1127" s="92">
        <f>+N1127</f>
        <v>1249.6445255000003</v>
      </c>
      <c r="Q1127" s="7">
        <v>2238.0093333586801</v>
      </c>
      <c r="R1127" s="75">
        <f t="shared" si="409"/>
        <v>2707.991293364003</v>
      </c>
      <c r="S1127" s="51">
        <f>+R1127</f>
        <v>2707.991293364003</v>
      </c>
      <c r="T1127" s="48">
        <v>2708</v>
      </c>
      <c r="U1127" s="55">
        <f>+T1127-P1127</f>
        <v>1458.3554744999997</v>
      </c>
      <c r="V1127" s="20"/>
      <c r="W1127" s="20"/>
      <c r="X1127" s="20"/>
      <c r="Y1127" s="20"/>
    </row>
    <row r="1128" spans="1:25" customFormat="1" ht="15.75" customHeight="1" x14ac:dyDescent="0.25">
      <c r="A1128" s="3" t="s">
        <v>36</v>
      </c>
      <c r="B1128" s="3" t="s">
        <v>37</v>
      </c>
      <c r="C1128" s="4">
        <v>44034</v>
      </c>
      <c r="D1128" s="3" t="s">
        <v>1773</v>
      </c>
      <c r="E1128" s="3" t="s">
        <v>1159</v>
      </c>
      <c r="F1128" s="3" t="s">
        <v>2924</v>
      </c>
      <c r="G1128" s="24">
        <v>1321</v>
      </c>
      <c r="H1128" s="25" t="s">
        <v>1160</v>
      </c>
      <c r="I1128" s="5">
        <v>2</v>
      </c>
      <c r="J1128" s="5">
        <v>184.70140495867801</v>
      </c>
      <c r="K1128" s="5">
        <f t="shared" ref="K1128:K1161" si="430">+J1128*1.21</f>
        <v>223.48870000000039</v>
      </c>
      <c r="L1128" s="83">
        <f t="shared" si="403"/>
        <v>446.97740000000078</v>
      </c>
      <c r="M1128" s="79">
        <f t="shared" si="428"/>
        <v>379.93079000000068</v>
      </c>
      <c r="N1128" s="79">
        <f t="shared" si="429"/>
        <v>360.93425050000064</v>
      </c>
      <c r="O1128" s="58"/>
      <c r="P1128" s="92">
        <f>+N1128+N1129</f>
        <v>506.06275325000024</v>
      </c>
      <c r="Q1128" s="7">
        <v>647.26760353719101</v>
      </c>
      <c r="R1128" s="75">
        <f t="shared" si="409"/>
        <v>783.19380028000114</v>
      </c>
      <c r="S1128" s="51">
        <f>+R1128+R1129</f>
        <v>1096.6857442760004</v>
      </c>
      <c r="T1128" s="48">
        <v>1096.7</v>
      </c>
      <c r="U1128" s="55">
        <f>+T1128-P1128</f>
        <v>590.6372467499998</v>
      </c>
      <c r="V1128" s="20"/>
      <c r="W1128" s="20"/>
      <c r="X1128" s="20"/>
      <c r="Y1128" s="20"/>
    </row>
    <row r="1129" spans="1:25" customFormat="1" ht="15.75" customHeight="1" x14ac:dyDescent="0.25">
      <c r="A1129" s="3" t="s">
        <v>377</v>
      </c>
      <c r="B1129" s="3" t="s">
        <v>378</v>
      </c>
      <c r="C1129" s="4">
        <v>44034</v>
      </c>
      <c r="D1129" s="3" t="s">
        <v>1773</v>
      </c>
      <c r="E1129" s="3" t="s">
        <v>1159</v>
      </c>
      <c r="F1129" s="3" t="s">
        <v>2924</v>
      </c>
      <c r="G1129" s="24"/>
      <c r="H1129" s="25" t="s">
        <v>1160</v>
      </c>
      <c r="I1129" s="5">
        <v>1</v>
      </c>
      <c r="J1129" s="5">
        <v>148.53363636363599</v>
      </c>
      <c r="K1129" s="5">
        <f t="shared" si="430"/>
        <v>179.72569999999953</v>
      </c>
      <c r="L1129" s="83">
        <f t="shared" si="403"/>
        <v>179.72569999999953</v>
      </c>
      <c r="M1129" s="79">
        <f t="shared" si="428"/>
        <v>152.76684499999959</v>
      </c>
      <c r="N1129" s="79">
        <f t="shared" si="429"/>
        <v>145.1285027499996</v>
      </c>
      <c r="O1129" s="58"/>
      <c r="P1129" s="92"/>
      <c r="Q1129" s="7">
        <v>259.084251236363</v>
      </c>
      <c r="R1129" s="75">
        <f t="shared" si="409"/>
        <v>313.49194399599924</v>
      </c>
      <c r="S1129" s="51"/>
      <c r="T1129" s="48"/>
      <c r="U1129" s="55"/>
      <c r="V1129" s="20"/>
      <c r="W1129" s="20"/>
      <c r="X1129" s="20"/>
      <c r="Y1129" s="20"/>
    </row>
    <row r="1130" spans="1:25" customFormat="1" ht="15.75" customHeight="1" x14ac:dyDescent="0.25">
      <c r="A1130" s="3" t="s">
        <v>878</v>
      </c>
      <c r="B1130" s="3" t="s">
        <v>879</v>
      </c>
      <c r="C1130" s="4">
        <v>44034</v>
      </c>
      <c r="D1130" s="3" t="s">
        <v>1776</v>
      </c>
      <c r="E1130" s="3" t="s">
        <v>1279</v>
      </c>
      <c r="F1130" s="3" t="s">
        <v>2949</v>
      </c>
      <c r="G1130" s="24">
        <v>1298</v>
      </c>
      <c r="H1130" s="25" t="s">
        <v>1280</v>
      </c>
      <c r="I1130" s="5">
        <v>1</v>
      </c>
      <c r="J1130" s="5">
        <v>66.538429752066094</v>
      </c>
      <c r="K1130" s="5">
        <f t="shared" si="430"/>
        <v>80.51149999999997</v>
      </c>
      <c r="L1130" s="83">
        <f t="shared" si="403"/>
        <v>80.51149999999997</v>
      </c>
      <c r="M1130" s="79">
        <f t="shared" si="428"/>
        <v>68.434774999999973</v>
      </c>
      <c r="N1130" s="79">
        <f t="shared" si="429"/>
        <v>65.013036249999971</v>
      </c>
      <c r="O1130" s="58"/>
      <c r="P1130" s="92">
        <f>+N1130+N1131</f>
        <v>356.82235124999983</v>
      </c>
      <c r="Q1130" s="7">
        <v>98.981004446074394</v>
      </c>
      <c r="R1130" s="75">
        <f t="shared" si="409"/>
        <v>119.76701537975001</v>
      </c>
      <c r="S1130" s="51">
        <f>+R1130+R1131</f>
        <v>576.53536823000013</v>
      </c>
      <c r="T1130" s="48">
        <v>576.54</v>
      </c>
      <c r="U1130" s="55">
        <f>+T1130-P1130</f>
        <v>219.71764875000014</v>
      </c>
      <c r="V1130" s="20"/>
      <c r="W1130" s="20"/>
      <c r="X1130" s="20"/>
      <c r="Y1130" s="20"/>
    </row>
    <row r="1131" spans="1:25" customFormat="1" ht="15.75" customHeight="1" x14ac:dyDescent="0.25">
      <c r="A1131" s="3" t="s">
        <v>1774</v>
      </c>
      <c r="B1131" s="3" t="s">
        <v>1775</v>
      </c>
      <c r="C1131" s="4">
        <v>44034</v>
      </c>
      <c r="D1131" s="3" t="s">
        <v>1776</v>
      </c>
      <c r="E1131" s="3" t="s">
        <v>1279</v>
      </c>
      <c r="F1131" s="3" t="s">
        <v>2949</v>
      </c>
      <c r="G1131" s="24"/>
      <c r="H1131" s="25" t="s">
        <v>1280</v>
      </c>
      <c r="I1131" s="5">
        <v>1</v>
      </c>
      <c r="J1131" s="5">
        <v>253.85760330578501</v>
      </c>
      <c r="K1131" s="5">
        <f t="shared" si="430"/>
        <v>307.16769999999985</v>
      </c>
      <c r="L1131" s="83">
        <f t="shared" si="403"/>
        <v>307.16769999999985</v>
      </c>
      <c r="M1131" s="79"/>
      <c r="N1131" s="79">
        <f t="shared" si="404"/>
        <v>291.80931499999986</v>
      </c>
      <c r="O1131" s="58"/>
      <c r="P1131" s="92"/>
      <c r="Q1131" s="7">
        <v>377.49450648780999</v>
      </c>
      <c r="R1131" s="75">
        <f t="shared" si="409"/>
        <v>456.7683528502501</v>
      </c>
      <c r="S1131" s="51"/>
      <c r="T1131" s="48"/>
      <c r="U1131" s="55"/>
      <c r="V1131" s="20"/>
      <c r="W1131" s="20"/>
      <c r="X1131" s="20"/>
      <c r="Y1131" s="20"/>
    </row>
    <row r="1132" spans="1:25" customFormat="1" ht="15.75" customHeight="1" x14ac:dyDescent="0.25">
      <c r="A1132" s="87" t="s">
        <v>1778</v>
      </c>
      <c r="B1132" s="87" t="s">
        <v>1779</v>
      </c>
      <c r="C1132" s="11">
        <v>44034</v>
      </c>
      <c r="D1132" s="10" t="s">
        <v>1780</v>
      </c>
      <c r="E1132" s="10" t="s">
        <v>1664</v>
      </c>
      <c r="F1132" s="3" t="s">
        <v>3030</v>
      </c>
      <c r="G1132" s="24">
        <v>1236</v>
      </c>
      <c r="H1132" s="27" t="s">
        <v>1665</v>
      </c>
      <c r="I1132" s="5">
        <v>2</v>
      </c>
      <c r="J1132" s="12">
        <v>284.52</v>
      </c>
      <c r="K1132" s="5">
        <f t="shared" si="430"/>
        <v>344.26919999999996</v>
      </c>
      <c r="L1132" s="83">
        <f t="shared" si="403"/>
        <v>688.53839999999991</v>
      </c>
      <c r="M1132" s="79"/>
      <c r="N1132" s="79">
        <f t="shared" si="404"/>
        <v>654.11147999999991</v>
      </c>
      <c r="O1132" s="58"/>
      <c r="P1132" s="92">
        <f>+N1132</f>
        <v>654.11147999999991</v>
      </c>
      <c r="Q1132" s="7">
        <v>853.82380165289203</v>
      </c>
      <c r="R1132" s="75">
        <f t="shared" si="409"/>
        <v>1033.1267999999993</v>
      </c>
      <c r="S1132" s="51">
        <f>+R1132</f>
        <v>1033.1267999999993</v>
      </c>
      <c r="T1132" s="48">
        <v>1807.42</v>
      </c>
      <c r="U1132" s="55">
        <f>+T1132-P1132</f>
        <v>1153.30852</v>
      </c>
      <c r="V1132" s="20"/>
      <c r="W1132" s="20"/>
      <c r="X1132" s="20"/>
      <c r="Y1132" s="20"/>
    </row>
    <row r="1133" spans="1:25" customFormat="1" ht="15.75" customHeight="1" x14ac:dyDescent="0.25">
      <c r="A1133" s="87" t="s">
        <v>1661</v>
      </c>
      <c r="B1133" s="87" t="s">
        <v>1662</v>
      </c>
      <c r="C1133" s="11">
        <v>44034</v>
      </c>
      <c r="D1133" s="10" t="s">
        <v>1777</v>
      </c>
      <c r="E1133" s="10" t="s">
        <v>1664</v>
      </c>
      <c r="F1133" s="3" t="s">
        <v>3030</v>
      </c>
      <c r="G1133" s="24"/>
      <c r="H1133" s="27" t="s">
        <v>1665</v>
      </c>
      <c r="I1133" s="5">
        <v>-2</v>
      </c>
      <c r="J1133" s="12">
        <v>284.52</v>
      </c>
      <c r="K1133" s="5">
        <f t="shared" si="430"/>
        <v>344.26919999999996</v>
      </c>
      <c r="L1133" s="83">
        <f t="shared" si="403"/>
        <v>-688.53839999999991</v>
      </c>
      <c r="M1133" s="79"/>
      <c r="N1133" s="79">
        <f t="shared" si="404"/>
        <v>-654.11147999999991</v>
      </c>
      <c r="O1133" s="58"/>
      <c r="P1133" s="92"/>
      <c r="Q1133" s="7">
        <v>-1493.7476645157001</v>
      </c>
      <c r="R1133" s="75">
        <f t="shared" si="409"/>
        <v>-1807.4346740639971</v>
      </c>
      <c r="S1133" s="51"/>
      <c r="T1133" s="48"/>
      <c r="U1133" s="55"/>
      <c r="V1133" s="20"/>
      <c r="W1133" s="20"/>
      <c r="X1133" s="20"/>
      <c r="Y1133" s="20"/>
    </row>
    <row r="1134" spans="1:25" customFormat="1" ht="15.75" customHeight="1" x14ac:dyDescent="0.25">
      <c r="A1134" s="87" t="s">
        <v>1661</v>
      </c>
      <c r="B1134" s="87" t="s">
        <v>1662</v>
      </c>
      <c r="C1134" s="11">
        <v>44033</v>
      </c>
      <c r="D1134" s="10" t="s">
        <v>1663</v>
      </c>
      <c r="E1134" s="10" t="s">
        <v>1664</v>
      </c>
      <c r="F1134" s="3" t="s">
        <v>3030</v>
      </c>
      <c r="G1134" s="24"/>
      <c r="H1134" s="27" t="s">
        <v>1665</v>
      </c>
      <c r="I1134" s="5">
        <v>2</v>
      </c>
      <c r="J1134" s="12">
        <v>284.52</v>
      </c>
      <c r="K1134" s="5">
        <f>+J1134*1.21</f>
        <v>344.26919999999996</v>
      </c>
      <c r="L1134" s="83">
        <f>+K1134*I1134</f>
        <v>688.53839999999991</v>
      </c>
      <c r="M1134" s="79"/>
      <c r="N1134" s="79">
        <f>+L1134*0.95</f>
        <v>654.11147999999991</v>
      </c>
      <c r="O1134" s="58"/>
      <c r="P1134" s="92"/>
      <c r="Q1134" s="7">
        <v>1493.7476645157001</v>
      </c>
      <c r="R1134" s="75">
        <f t="shared" si="409"/>
        <v>1807.4346740639971</v>
      </c>
      <c r="S1134" s="51"/>
      <c r="T1134" s="48"/>
      <c r="U1134" s="55"/>
      <c r="V1134" s="20"/>
      <c r="W1134" s="20"/>
      <c r="X1134" s="20"/>
      <c r="Y1134" s="20"/>
    </row>
    <row r="1135" spans="1:25" customFormat="1" ht="15.75" customHeight="1" x14ac:dyDescent="0.25">
      <c r="A1135" s="3" t="s">
        <v>632</v>
      </c>
      <c r="B1135" s="3" t="s">
        <v>633</v>
      </c>
      <c r="C1135" s="4">
        <v>44034</v>
      </c>
      <c r="D1135" s="3" t="s">
        <v>1781</v>
      </c>
      <c r="E1135" s="3" t="s">
        <v>1782</v>
      </c>
      <c r="F1135" s="3" t="s">
        <v>3055</v>
      </c>
      <c r="G1135" s="24">
        <v>1265</v>
      </c>
      <c r="H1135" s="25" t="s">
        <v>1783</v>
      </c>
      <c r="I1135" s="5">
        <v>4</v>
      </c>
      <c r="J1135" s="5">
        <v>232.53270000000001</v>
      </c>
      <c r="K1135" s="5">
        <f t="shared" si="430"/>
        <v>281.36456700000002</v>
      </c>
      <c r="L1135" s="83">
        <f t="shared" si="403"/>
        <v>1125.4582680000001</v>
      </c>
      <c r="M1135" s="79">
        <f t="shared" ref="M1135:M1139" si="431">+L1135*0.85</f>
        <v>956.6395278</v>
      </c>
      <c r="N1135" s="79">
        <f t="shared" ref="N1135:N1139" si="432">+M1135*0.95</f>
        <v>908.80755140999997</v>
      </c>
      <c r="O1135" s="58"/>
      <c r="P1135" s="92">
        <f>+N1135+N1136+N1137+N1138</f>
        <v>2450.7661515149998</v>
      </c>
      <c r="Q1135" s="7">
        <v>1625.4779834640001</v>
      </c>
      <c r="R1135" s="75">
        <f t="shared" si="409"/>
        <v>1966.82835999144</v>
      </c>
      <c r="S1135" s="51">
        <f>+R1135+R1136+R1137+R1138</f>
        <v>5307.8583478311593</v>
      </c>
      <c r="T1135" s="48">
        <v>5307.84</v>
      </c>
      <c r="U1135" s="55">
        <f>+T1135-P1135</f>
        <v>2857.0738484850003</v>
      </c>
      <c r="V1135" s="20"/>
      <c r="W1135" s="20"/>
      <c r="X1135" s="20"/>
      <c r="Y1135" s="20"/>
    </row>
    <row r="1136" spans="1:25" customFormat="1" ht="15.75" customHeight="1" x14ac:dyDescent="0.25">
      <c r="A1136" s="3" t="s">
        <v>207</v>
      </c>
      <c r="B1136" s="3" t="s">
        <v>208</v>
      </c>
      <c r="C1136" s="4">
        <v>44034</v>
      </c>
      <c r="D1136" s="3" t="s">
        <v>1781</v>
      </c>
      <c r="E1136" s="3" t="s">
        <v>1782</v>
      </c>
      <c r="F1136" s="3" t="s">
        <v>3055</v>
      </c>
      <c r="G1136" s="24"/>
      <c r="H1136" s="25" t="s">
        <v>1783</v>
      </c>
      <c r="I1136" s="5">
        <v>1</v>
      </c>
      <c r="J1136" s="5">
        <v>465.07650000000001</v>
      </c>
      <c r="K1136" s="5">
        <f t="shared" si="430"/>
        <v>562.74256500000001</v>
      </c>
      <c r="L1136" s="83">
        <f t="shared" si="403"/>
        <v>562.74256500000001</v>
      </c>
      <c r="M1136" s="79">
        <f t="shared" si="431"/>
        <v>478.33118024999999</v>
      </c>
      <c r="N1136" s="79">
        <f t="shared" si="432"/>
        <v>454.41462123749994</v>
      </c>
      <c r="O1136" s="58"/>
      <c r="P1136" s="92"/>
      <c r="Q1136" s="7">
        <v>813.72109822499999</v>
      </c>
      <c r="R1136" s="75">
        <f t="shared" si="409"/>
        <v>984.60252885224997</v>
      </c>
      <c r="S1136" s="51"/>
      <c r="T1136" s="48"/>
      <c r="U1136" s="55"/>
      <c r="V1136" s="20"/>
      <c r="W1136" s="20"/>
      <c r="X1136" s="20"/>
      <c r="Y1136" s="20"/>
    </row>
    <row r="1137" spans="1:25" customFormat="1" ht="15.75" customHeight="1" x14ac:dyDescent="0.25">
      <c r="A1137" s="3" t="s">
        <v>214</v>
      </c>
      <c r="B1137" s="3" t="s">
        <v>215</v>
      </c>
      <c r="C1137" s="4">
        <v>44034</v>
      </c>
      <c r="D1137" s="3" t="s">
        <v>1781</v>
      </c>
      <c r="E1137" s="3" t="s">
        <v>1782</v>
      </c>
      <c r="F1137" s="3" t="s">
        <v>3055</v>
      </c>
      <c r="G1137" s="24"/>
      <c r="H1137" s="25" t="s">
        <v>1783</v>
      </c>
      <c r="I1137" s="5">
        <v>1</v>
      </c>
      <c r="J1137" s="5">
        <v>483.68310000000002</v>
      </c>
      <c r="K1137" s="5">
        <f t="shared" si="430"/>
        <v>585.25655100000006</v>
      </c>
      <c r="L1137" s="83">
        <f t="shared" si="403"/>
        <v>585.25655100000006</v>
      </c>
      <c r="M1137" s="79">
        <f t="shared" si="431"/>
        <v>497.46806835000001</v>
      </c>
      <c r="N1137" s="79">
        <f t="shared" si="432"/>
        <v>472.5946649325</v>
      </c>
      <c r="O1137" s="58"/>
      <c r="P1137" s="92"/>
      <c r="Q1137" s="7">
        <v>846.27613591500005</v>
      </c>
      <c r="R1137" s="75">
        <f t="shared" si="409"/>
        <v>1023.9941244571501</v>
      </c>
      <c r="S1137" s="51"/>
      <c r="T1137" s="48"/>
      <c r="U1137" s="55"/>
      <c r="V1137" s="20"/>
      <c r="W1137" s="20"/>
      <c r="X1137" s="20"/>
      <c r="Y1137" s="20"/>
    </row>
    <row r="1138" spans="1:25" customFormat="1" ht="15.75" customHeight="1" x14ac:dyDescent="0.25">
      <c r="A1138" s="3" t="s">
        <v>216</v>
      </c>
      <c r="B1138" s="3" t="s">
        <v>217</v>
      </c>
      <c r="C1138" s="4">
        <v>44034</v>
      </c>
      <c r="D1138" s="3" t="s">
        <v>1781</v>
      </c>
      <c r="E1138" s="3" t="s">
        <v>1782</v>
      </c>
      <c r="F1138" s="3" t="s">
        <v>3055</v>
      </c>
      <c r="G1138" s="24"/>
      <c r="H1138" s="25" t="s">
        <v>1783</v>
      </c>
      <c r="I1138" s="5">
        <v>1</v>
      </c>
      <c r="J1138" s="5">
        <v>629.37779999999998</v>
      </c>
      <c r="K1138" s="5">
        <f t="shared" si="430"/>
        <v>761.5471379999999</v>
      </c>
      <c r="L1138" s="83">
        <f t="shared" si="403"/>
        <v>761.5471379999999</v>
      </c>
      <c r="M1138" s="79">
        <f t="shared" si="431"/>
        <v>647.3150672999999</v>
      </c>
      <c r="N1138" s="79">
        <f t="shared" si="432"/>
        <v>614.94931393499985</v>
      </c>
      <c r="O1138" s="58"/>
      <c r="P1138" s="92"/>
      <c r="Q1138" s="7">
        <v>1101.184573992</v>
      </c>
      <c r="R1138" s="75">
        <f t="shared" si="409"/>
        <v>1332.4333345303198</v>
      </c>
      <c r="S1138" s="51"/>
      <c r="T1138" s="48"/>
      <c r="U1138" s="55"/>
      <c r="V1138" s="20"/>
      <c r="W1138" s="20"/>
      <c r="X1138" s="20"/>
      <c r="Y1138" s="20"/>
    </row>
    <row r="1139" spans="1:25" customFormat="1" ht="15.75" customHeight="1" x14ac:dyDescent="0.25">
      <c r="A1139" s="3" t="s">
        <v>789</v>
      </c>
      <c r="B1139" s="3" t="s">
        <v>790</v>
      </c>
      <c r="C1139" s="4">
        <v>44034</v>
      </c>
      <c r="D1139" s="3" t="s">
        <v>1784</v>
      </c>
      <c r="E1139" s="3" t="s">
        <v>1785</v>
      </c>
      <c r="F1139" s="3" t="s">
        <v>3056</v>
      </c>
      <c r="G1139" s="24">
        <v>1266</v>
      </c>
      <c r="H1139" s="25" t="s">
        <v>1786</v>
      </c>
      <c r="I1139" s="5">
        <v>1</v>
      </c>
      <c r="J1139" s="5">
        <v>659.09768595041305</v>
      </c>
      <c r="K1139" s="5">
        <f t="shared" si="430"/>
        <v>797.50819999999976</v>
      </c>
      <c r="L1139" s="83">
        <f t="shared" si="403"/>
        <v>797.50819999999976</v>
      </c>
      <c r="M1139" s="79">
        <f t="shared" si="431"/>
        <v>677.8819699999998</v>
      </c>
      <c r="N1139" s="79">
        <f t="shared" si="432"/>
        <v>643.98787149999976</v>
      </c>
      <c r="O1139" s="58"/>
      <c r="P1139" s="92">
        <f>+N1139+N1140</f>
        <v>998.12744650000013</v>
      </c>
      <c r="Q1139" s="7">
        <v>980.21732861999999</v>
      </c>
      <c r="R1139" s="75">
        <f t="shared" si="409"/>
        <v>1186.0629676301999</v>
      </c>
      <c r="S1139" s="51">
        <f>+R1139+R1140</f>
        <v>1740.6850566012006</v>
      </c>
      <c r="T1139" s="48">
        <v>1740.69</v>
      </c>
      <c r="U1139" s="55">
        <f>+T1139-P1139</f>
        <v>742.56255349999992</v>
      </c>
      <c r="V1139" s="20"/>
      <c r="W1139" s="20"/>
      <c r="X1139" s="20"/>
      <c r="Y1139" s="20"/>
    </row>
    <row r="1140" spans="1:25" customFormat="1" ht="15.75" customHeight="1" x14ac:dyDescent="0.25">
      <c r="A1140" s="3" t="s">
        <v>1148</v>
      </c>
      <c r="B1140" s="3" t="s">
        <v>1149</v>
      </c>
      <c r="C1140" s="4">
        <v>44034</v>
      </c>
      <c r="D1140" s="3" t="s">
        <v>1784</v>
      </c>
      <c r="E1140" s="3" t="s">
        <v>1785</v>
      </c>
      <c r="F1140" s="3" t="s">
        <v>3056</v>
      </c>
      <c r="G1140" s="24"/>
      <c r="H1140" s="25" t="s">
        <v>1786</v>
      </c>
      <c r="I1140" s="5">
        <v>1</v>
      </c>
      <c r="J1140" s="5">
        <v>308.08140495867798</v>
      </c>
      <c r="K1140" s="5">
        <f t="shared" si="430"/>
        <v>372.77850000000035</v>
      </c>
      <c r="L1140" s="83">
        <f t="shared" si="403"/>
        <v>372.77850000000035</v>
      </c>
      <c r="M1140" s="79"/>
      <c r="N1140" s="79">
        <f t="shared" si="404"/>
        <v>354.13957500000032</v>
      </c>
      <c r="O1140" s="58"/>
      <c r="P1140" s="92"/>
      <c r="Q1140" s="7">
        <v>458.36536278595099</v>
      </c>
      <c r="R1140" s="75">
        <f t="shared" si="409"/>
        <v>554.62208897100072</v>
      </c>
      <c r="S1140" s="51"/>
      <c r="T1140" s="48"/>
      <c r="U1140" s="55"/>
      <c r="V1140" s="20"/>
      <c r="W1140" s="20"/>
      <c r="X1140" s="20"/>
      <c r="Y1140" s="20"/>
    </row>
    <row r="1141" spans="1:25" customFormat="1" ht="15.75" customHeight="1" x14ac:dyDescent="0.25">
      <c r="A1141" s="3" t="s">
        <v>363</v>
      </c>
      <c r="B1141" s="3" t="s">
        <v>364</v>
      </c>
      <c r="C1141" s="4">
        <v>44034</v>
      </c>
      <c r="D1141" s="3" t="s">
        <v>1787</v>
      </c>
      <c r="E1141" s="3" t="s">
        <v>1788</v>
      </c>
      <c r="F1141" s="3" t="s">
        <v>3057</v>
      </c>
      <c r="G1141" s="24">
        <v>1268</v>
      </c>
      <c r="H1141" s="25" t="s">
        <v>1789</v>
      </c>
      <c r="I1141" s="5">
        <v>1</v>
      </c>
      <c r="J1141" s="5">
        <v>641.48140495867801</v>
      </c>
      <c r="K1141" s="5">
        <f t="shared" si="430"/>
        <v>776.19250000000034</v>
      </c>
      <c r="L1141" s="83">
        <f t="shared" si="403"/>
        <v>776.19250000000034</v>
      </c>
      <c r="M1141" s="79">
        <f t="shared" ref="M1141:M1146" si="433">+L1141*0.85</f>
        <v>659.76362500000027</v>
      </c>
      <c r="N1141" s="79">
        <f t="shared" ref="N1141:N1146" si="434">+M1141*0.95</f>
        <v>626.77544375000025</v>
      </c>
      <c r="O1141" s="58"/>
      <c r="P1141" s="92">
        <f>+N1141+N1142+N1143+N1144</f>
        <v>2393.4847484999996</v>
      </c>
      <c r="Q1141" s="7">
        <v>954.67251278305798</v>
      </c>
      <c r="R1141" s="75">
        <f t="shared" si="409"/>
        <v>1155.1537404675</v>
      </c>
      <c r="S1141" s="51">
        <f>+R1141+R1142+R1143+R1144</f>
        <v>4404.9950887284986</v>
      </c>
      <c r="T1141" s="48">
        <v>4405</v>
      </c>
      <c r="U1141" s="55">
        <f>+T1141-P1141</f>
        <v>2011.5152515000004</v>
      </c>
      <c r="V1141" s="20"/>
      <c r="W1141" s="20"/>
      <c r="X1141" s="20"/>
      <c r="Y1141" s="20"/>
    </row>
    <row r="1142" spans="1:25" customFormat="1" ht="15.75" customHeight="1" x14ac:dyDescent="0.25">
      <c r="A1142" s="3" t="s">
        <v>611</v>
      </c>
      <c r="B1142" s="3" t="s">
        <v>612</v>
      </c>
      <c r="C1142" s="4">
        <v>44034</v>
      </c>
      <c r="D1142" s="3" t="s">
        <v>1787</v>
      </c>
      <c r="E1142" s="3" t="s">
        <v>1788</v>
      </c>
      <c r="F1142" s="3" t="s">
        <v>3057</v>
      </c>
      <c r="G1142" s="24"/>
      <c r="H1142" s="25" t="s">
        <v>1789</v>
      </c>
      <c r="I1142" s="5">
        <v>1</v>
      </c>
      <c r="J1142" s="5">
        <v>922.07661157024802</v>
      </c>
      <c r="K1142" s="5">
        <f t="shared" si="430"/>
        <v>1115.7127</v>
      </c>
      <c r="L1142" s="83">
        <f t="shared" si="403"/>
        <v>1115.7127</v>
      </c>
      <c r="M1142" s="79">
        <f t="shared" si="433"/>
        <v>948.35579500000006</v>
      </c>
      <c r="N1142" s="79">
        <f t="shared" si="434"/>
        <v>900.93800525000006</v>
      </c>
      <c r="O1142" s="58"/>
      <c r="P1142" s="92"/>
      <c r="Q1142" s="7">
        <v>1371.1814018484299</v>
      </c>
      <c r="R1142" s="75">
        <f t="shared" si="409"/>
        <v>1659.1294962366001</v>
      </c>
      <c r="S1142" s="51"/>
      <c r="T1142" s="48"/>
      <c r="U1142" s="55"/>
      <c r="V1142" s="20"/>
      <c r="W1142" s="20"/>
      <c r="X1142" s="20"/>
      <c r="Y1142" s="20"/>
    </row>
    <row r="1143" spans="1:25" customFormat="1" ht="15.75" customHeight="1" x14ac:dyDescent="0.25">
      <c r="A1143" s="3" t="s">
        <v>212</v>
      </c>
      <c r="B1143" s="3" t="s">
        <v>213</v>
      </c>
      <c r="C1143" s="4">
        <v>44034</v>
      </c>
      <c r="D1143" s="3" t="s">
        <v>1787</v>
      </c>
      <c r="E1143" s="3" t="s">
        <v>1788</v>
      </c>
      <c r="F1143" s="3" t="s">
        <v>3057</v>
      </c>
      <c r="G1143" s="24"/>
      <c r="H1143" s="25" t="s">
        <v>1789</v>
      </c>
      <c r="I1143" s="5">
        <v>1</v>
      </c>
      <c r="J1143" s="5">
        <v>256.70702479338797</v>
      </c>
      <c r="K1143" s="5">
        <f t="shared" si="430"/>
        <v>310.61549999999943</v>
      </c>
      <c r="L1143" s="83">
        <f t="shared" si="403"/>
        <v>310.61549999999943</v>
      </c>
      <c r="M1143" s="79">
        <f t="shared" si="433"/>
        <v>264.02317499999953</v>
      </c>
      <c r="N1143" s="79">
        <f t="shared" si="434"/>
        <v>250.82201624999954</v>
      </c>
      <c r="O1143" s="58"/>
      <c r="P1143" s="92"/>
      <c r="Q1143" s="7">
        <v>378.631053047107</v>
      </c>
      <c r="R1143" s="75">
        <f t="shared" si="409"/>
        <v>458.14357418699944</v>
      </c>
      <c r="S1143" s="51"/>
      <c r="T1143" s="48"/>
      <c r="U1143" s="55"/>
      <c r="V1143" s="20"/>
      <c r="W1143" s="20"/>
      <c r="X1143" s="20"/>
      <c r="Y1143" s="20"/>
    </row>
    <row r="1144" spans="1:25" customFormat="1" ht="15.75" customHeight="1" x14ac:dyDescent="0.25">
      <c r="A1144" s="3" t="s">
        <v>216</v>
      </c>
      <c r="B1144" s="3" t="s">
        <v>217</v>
      </c>
      <c r="C1144" s="4">
        <v>44034</v>
      </c>
      <c r="D1144" s="3" t="s">
        <v>1787</v>
      </c>
      <c r="E1144" s="3" t="s">
        <v>1788</v>
      </c>
      <c r="F1144" s="3" t="s">
        <v>3057</v>
      </c>
      <c r="G1144" s="24"/>
      <c r="H1144" s="25" t="s">
        <v>1789</v>
      </c>
      <c r="I1144" s="5">
        <v>1</v>
      </c>
      <c r="J1144" s="5">
        <v>629.37776859504095</v>
      </c>
      <c r="K1144" s="5">
        <f t="shared" si="430"/>
        <v>761.54709999999955</v>
      </c>
      <c r="L1144" s="83">
        <f t="shared" si="403"/>
        <v>761.54709999999955</v>
      </c>
      <c r="M1144" s="79">
        <f t="shared" si="433"/>
        <v>647.31503499999963</v>
      </c>
      <c r="N1144" s="79">
        <f t="shared" si="434"/>
        <v>614.94928324999967</v>
      </c>
      <c r="O1144" s="58"/>
      <c r="P1144" s="92"/>
      <c r="Q1144" s="7">
        <v>936.00684118793299</v>
      </c>
      <c r="R1144" s="75">
        <f t="shared" si="409"/>
        <v>1132.5682778373989</v>
      </c>
      <c r="S1144" s="51"/>
      <c r="T1144" s="48"/>
      <c r="U1144" s="55"/>
      <c r="V1144" s="20"/>
      <c r="W1144" s="20"/>
      <c r="X1144" s="20"/>
      <c r="Y1144" s="20"/>
    </row>
    <row r="1145" spans="1:25" customFormat="1" ht="15.75" customHeight="1" x14ac:dyDescent="0.25">
      <c r="A1145" s="3" t="s">
        <v>363</v>
      </c>
      <c r="B1145" s="3" t="s">
        <v>364</v>
      </c>
      <c r="C1145" s="4">
        <v>44034</v>
      </c>
      <c r="D1145" s="3" t="s">
        <v>1790</v>
      </c>
      <c r="E1145" s="3" t="s">
        <v>1791</v>
      </c>
      <c r="F1145" s="3" t="s">
        <v>3058</v>
      </c>
      <c r="G1145" s="24">
        <v>1270</v>
      </c>
      <c r="H1145" s="25" t="s">
        <v>1792</v>
      </c>
      <c r="I1145" s="5">
        <v>1</v>
      </c>
      <c r="J1145" s="5">
        <v>641.48140495867801</v>
      </c>
      <c r="K1145" s="5">
        <f t="shared" si="430"/>
        <v>776.19250000000034</v>
      </c>
      <c r="L1145" s="83">
        <f t="shared" si="403"/>
        <v>776.19250000000034</v>
      </c>
      <c r="M1145" s="79">
        <f t="shared" si="433"/>
        <v>659.76362500000027</v>
      </c>
      <c r="N1145" s="79">
        <f t="shared" si="434"/>
        <v>626.77544375000025</v>
      </c>
      <c r="O1145" s="58"/>
      <c r="P1145" s="92">
        <f>+N1145+N1146+N1147+N1148+N1149+N1150+N1151</f>
        <v>1840.9062854999991</v>
      </c>
      <c r="Q1145" s="7">
        <v>1123.1441326859499</v>
      </c>
      <c r="R1145" s="75">
        <f t="shared" si="409"/>
        <v>1359.0044005499994</v>
      </c>
      <c r="S1145" s="51">
        <f>+R1145+R1146+R1147+R1148+R1149+R1150+R1151</f>
        <v>3729.3014461849989</v>
      </c>
      <c r="T1145" s="48">
        <v>3729.31</v>
      </c>
      <c r="U1145" s="55">
        <f>+T1145-P1145</f>
        <v>1888.4037145000009</v>
      </c>
      <c r="V1145" s="20"/>
      <c r="W1145" s="20"/>
      <c r="X1145" s="20"/>
      <c r="Y1145" s="20"/>
    </row>
    <row r="1146" spans="1:25" customFormat="1" ht="15.75" customHeight="1" x14ac:dyDescent="0.25">
      <c r="A1146" s="3" t="s">
        <v>212</v>
      </c>
      <c r="B1146" s="3" t="s">
        <v>213</v>
      </c>
      <c r="C1146" s="4">
        <v>44034</v>
      </c>
      <c r="D1146" s="3" t="s">
        <v>1790</v>
      </c>
      <c r="E1146" s="3" t="s">
        <v>1791</v>
      </c>
      <c r="F1146" s="3" t="s">
        <v>3058</v>
      </c>
      <c r="G1146" s="24"/>
      <c r="H1146" s="25" t="s">
        <v>1792</v>
      </c>
      <c r="I1146" s="5">
        <v>1</v>
      </c>
      <c r="J1146" s="5">
        <v>256.70702479338797</v>
      </c>
      <c r="K1146" s="5">
        <f t="shared" si="430"/>
        <v>310.61549999999943</v>
      </c>
      <c r="L1146" s="83">
        <f t="shared" si="403"/>
        <v>310.61549999999943</v>
      </c>
      <c r="M1146" s="79">
        <f t="shared" si="433"/>
        <v>264.02317499999953</v>
      </c>
      <c r="N1146" s="79">
        <f t="shared" si="434"/>
        <v>250.82201624999954</v>
      </c>
      <c r="O1146" s="58"/>
      <c r="P1146" s="92"/>
      <c r="Q1146" s="7">
        <v>445.44829770247901</v>
      </c>
      <c r="R1146" s="75">
        <f t="shared" si="409"/>
        <v>538.99244021999959</v>
      </c>
      <c r="S1146" s="51"/>
      <c r="T1146" s="48"/>
      <c r="U1146" s="55"/>
      <c r="V1146" s="20"/>
      <c r="W1146" s="20"/>
      <c r="X1146" s="20"/>
      <c r="Y1146" s="20"/>
    </row>
    <row r="1147" spans="1:25" customFormat="1" ht="15.75" customHeight="1" x14ac:dyDescent="0.25">
      <c r="A1147" s="3" t="s">
        <v>962</v>
      </c>
      <c r="B1147" s="3" t="s">
        <v>963</v>
      </c>
      <c r="C1147" s="4">
        <v>44034</v>
      </c>
      <c r="D1147" s="3" t="s">
        <v>1790</v>
      </c>
      <c r="E1147" s="3" t="s">
        <v>1791</v>
      </c>
      <c r="F1147" s="3" t="s">
        <v>3058</v>
      </c>
      <c r="G1147" s="24"/>
      <c r="H1147" s="25" t="s">
        <v>1792</v>
      </c>
      <c r="I1147" s="5">
        <v>1</v>
      </c>
      <c r="J1147" s="5">
        <v>107.182892561983</v>
      </c>
      <c r="K1147" s="5">
        <f t="shared" si="430"/>
        <v>129.69129999999942</v>
      </c>
      <c r="L1147" s="83">
        <f t="shared" si="403"/>
        <v>129.69129999999942</v>
      </c>
      <c r="M1147" s="79"/>
      <c r="N1147" s="79">
        <f t="shared" si="404"/>
        <v>123.20673499999944</v>
      </c>
      <c r="O1147" s="58"/>
      <c r="P1147" s="92"/>
      <c r="Q1147" s="7">
        <v>206.613246504958</v>
      </c>
      <c r="R1147" s="75">
        <f t="shared" si="409"/>
        <v>250.00202827099918</v>
      </c>
      <c r="S1147" s="51"/>
      <c r="T1147" s="48"/>
      <c r="U1147" s="55"/>
      <c r="V1147" s="20"/>
      <c r="W1147" s="20"/>
      <c r="X1147" s="20"/>
      <c r="Y1147" s="20"/>
    </row>
    <row r="1148" spans="1:25" customFormat="1" ht="15.75" customHeight="1" x14ac:dyDescent="0.25">
      <c r="A1148" s="3" t="s">
        <v>967</v>
      </c>
      <c r="B1148" s="3" t="s">
        <v>968</v>
      </c>
      <c r="C1148" s="4">
        <v>44034</v>
      </c>
      <c r="D1148" s="3" t="s">
        <v>1790</v>
      </c>
      <c r="E1148" s="3" t="s">
        <v>1791</v>
      </c>
      <c r="F1148" s="3" t="s">
        <v>3058</v>
      </c>
      <c r="G1148" s="24"/>
      <c r="H1148" s="25" t="s">
        <v>1792</v>
      </c>
      <c r="I1148" s="5">
        <v>2</v>
      </c>
      <c r="J1148" s="5">
        <v>284.54000000000002</v>
      </c>
      <c r="K1148" s="5">
        <f t="shared" si="430"/>
        <v>344.29340000000002</v>
      </c>
      <c r="L1148" s="83">
        <f t="shared" si="403"/>
        <v>688.58680000000004</v>
      </c>
      <c r="M1148" s="79">
        <f t="shared" ref="M1148" si="435">+L1148*0.85</f>
        <v>585.29877999999997</v>
      </c>
      <c r="N1148" s="79">
        <f>+M1148*0.95</f>
        <v>556.03384099999994</v>
      </c>
      <c r="O1148" s="58"/>
      <c r="P1148" s="92"/>
      <c r="Q1148" s="7">
        <v>896.19702585124003</v>
      </c>
      <c r="R1148" s="75">
        <f t="shared" si="409"/>
        <v>1084.3984012800004</v>
      </c>
      <c r="S1148" s="51"/>
      <c r="T1148" s="48"/>
      <c r="U1148" s="55"/>
      <c r="V1148" s="20"/>
      <c r="W1148" s="20"/>
      <c r="X1148" s="20"/>
      <c r="Y1148" s="20"/>
    </row>
    <row r="1149" spans="1:25" customFormat="1" ht="15.75" customHeight="1" x14ac:dyDescent="0.25">
      <c r="A1149" s="3" t="s">
        <v>275</v>
      </c>
      <c r="B1149" s="3" t="s">
        <v>276</v>
      </c>
      <c r="C1149" s="4">
        <v>44034</v>
      </c>
      <c r="D1149" s="3" t="s">
        <v>1790</v>
      </c>
      <c r="E1149" s="3" t="s">
        <v>1791</v>
      </c>
      <c r="F1149" s="3" t="s">
        <v>3058</v>
      </c>
      <c r="G1149" s="24"/>
      <c r="H1149" s="25" t="s">
        <v>1792</v>
      </c>
      <c r="I1149" s="5">
        <v>1</v>
      </c>
      <c r="J1149" s="5">
        <v>127.319173553719</v>
      </c>
      <c r="K1149" s="5">
        <f t="shared" si="430"/>
        <v>154.05619999999999</v>
      </c>
      <c r="L1149" s="83">
        <f t="shared" si="403"/>
        <v>154.05619999999999</v>
      </c>
      <c r="M1149" s="79"/>
      <c r="N1149" s="79">
        <f t="shared" si="404"/>
        <v>146.35338999999999</v>
      </c>
      <c r="O1149" s="58"/>
      <c r="P1149" s="92"/>
      <c r="Q1149" s="7">
        <v>245.010471203306</v>
      </c>
      <c r="R1149" s="75">
        <f t="shared" si="409"/>
        <v>296.46267015600023</v>
      </c>
      <c r="S1149" s="51"/>
      <c r="T1149" s="48"/>
      <c r="U1149" s="55"/>
      <c r="V1149" s="20"/>
      <c r="W1149" s="20"/>
      <c r="X1149" s="20"/>
      <c r="Y1149" s="20"/>
    </row>
    <row r="1150" spans="1:25" customFormat="1" ht="15.75" customHeight="1" x14ac:dyDescent="0.25">
      <c r="A1150" s="3" t="s">
        <v>337</v>
      </c>
      <c r="B1150" s="3" t="s">
        <v>338</v>
      </c>
      <c r="C1150" s="4">
        <v>44034</v>
      </c>
      <c r="D1150" s="3" t="s">
        <v>1790</v>
      </c>
      <c r="E1150" s="3" t="s">
        <v>1791</v>
      </c>
      <c r="F1150" s="3" t="s">
        <v>3058</v>
      </c>
      <c r="G1150" s="24"/>
      <c r="H1150" s="25" t="s">
        <v>1792</v>
      </c>
      <c r="I1150" s="5">
        <v>1</v>
      </c>
      <c r="J1150" s="5">
        <v>66.008760330578497</v>
      </c>
      <c r="K1150" s="5">
        <f t="shared" si="430"/>
        <v>79.870599999999982</v>
      </c>
      <c r="L1150" s="83">
        <f t="shared" si="403"/>
        <v>79.870599999999982</v>
      </c>
      <c r="M1150" s="79">
        <f t="shared" ref="M1150" si="436">+L1150*0.85</f>
        <v>67.89000999999999</v>
      </c>
      <c r="N1150" s="79">
        <f>+M1150*0.95</f>
        <v>64.495509499999983</v>
      </c>
      <c r="O1150" s="58"/>
      <c r="P1150" s="92"/>
      <c r="Q1150" s="7">
        <v>54.211674684297499</v>
      </c>
      <c r="R1150" s="75">
        <f t="shared" si="409"/>
        <v>65.596126367999972</v>
      </c>
      <c r="S1150" s="51"/>
      <c r="T1150" s="48"/>
      <c r="U1150" s="55"/>
      <c r="V1150" s="20"/>
      <c r="W1150" s="20"/>
      <c r="X1150" s="20"/>
      <c r="Y1150" s="20"/>
    </row>
    <row r="1151" spans="1:25" customFormat="1" ht="15.75" customHeight="1" x14ac:dyDescent="0.25">
      <c r="A1151" s="3" t="s">
        <v>126</v>
      </c>
      <c r="B1151" s="3" t="s">
        <v>127</v>
      </c>
      <c r="C1151" s="4">
        <v>44034</v>
      </c>
      <c r="D1151" s="3" t="s">
        <v>1790</v>
      </c>
      <c r="E1151" s="3" t="s">
        <v>1791</v>
      </c>
      <c r="F1151" s="3" t="s">
        <v>3058</v>
      </c>
      <c r="G1151" s="24"/>
      <c r="H1151" s="25" t="s">
        <v>1792</v>
      </c>
      <c r="I1151" s="5">
        <v>1</v>
      </c>
      <c r="J1151" s="5">
        <v>63.696694214875997</v>
      </c>
      <c r="K1151" s="5">
        <f t="shared" si="430"/>
        <v>77.072999999999951</v>
      </c>
      <c r="L1151" s="83">
        <f t="shared" si="403"/>
        <v>77.072999999999951</v>
      </c>
      <c r="M1151" s="79"/>
      <c r="N1151" s="79">
        <f t="shared" si="404"/>
        <v>73.219349999999949</v>
      </c>
      <c r="O1151" s="58"/>
      <c r="P1151" s="92"/>
      <c r="Q1151" s="7">
        <v>111.442462264463</v>
      </c>
      <c r="R1151" s="75">
        <f t="shared" si="409"/>
        <v>134.84537934000022</v>
      </c>
      <c r="S1151" s="51"/>
      <c r="T1151" s="48"/>
      <c r="U1151" s="55"/>
      <c r="V1151" s="20"/>
      <c r="W1151" s="20"/>
      <c r="X1151" s="20"/>
      <c r="Y1151" s="20"/>
    </row>
    <row r="1152" spans="1:25" customFormat="1" ht="15.75" customHeight="1" x14ac:dyDescent="0.25">
      <c r="A1152" s="3" t="s">
        <v>932</v>
      </c>
      <c r="B1152" s="3" t="s">
        <v>933</v>
      </c>
      <c r="C1152" s="4">
        <v>44034</v>
      </c>
      <c r="D1152" s="3" t="s">
        <v>1793</v>
      </c>
      <c r="E1152" s="3" t="s">
        <v>1791</v>
      </c>
      <c r="F1152" s="3" t="s">
        <v>3058</v>
      </c>
      <c r="G1152" s="24">
        <v>1308</v>
      </c>
      <c r="H1152" s="25" t="s">
        <v>1792</v>
      </c>
      <c r="I1152" s="5">
        <v>1</v>
      </c>
      <c r="J1152" s="5">
        <v>186.18</v>
      </c>
      <c r="K1152" s="5">
        <f>+J1152*1.21</f>
        <v>225.27780000000001</v>
      </c>
      <c r="L1152" s="83">
        <f>+K1152*I1152</f>
        <v>225.27780000000001</v>
      </c>
      <c r="M1152" s="79">
        <f t="shared" ref="M1152" si="437">+L1152*0.85</f>
        <v>191.48613</v>
      </c>
      <c r="N1152" s="79">
        <f>+M1152*0.95</f>
        <v>181.9118235</v>
      </c>
      <c r="O1152" s="58"/>
      <c r="P1152" s="92">
        <f>+N1152+N1153+N1154+N1155</f>
        <v>768.82903875000102</v>
      </c>
      <c r="Q1152" s="7">
        <v>326.44242659999998</v>
      </c>
      <c r="R1152" s="75">
        <f t="shared" si="409"/>
        <v>394.99533618599997</v>
      </c>
      <c r="S1152" s="51">
        <f>+R1152+R1153+R1154+R1155</f>
        <v>1504.9242863820018</v>
      </c>
      <c r="T1152" s="48">
        <v>1504.93</v>
      </c>
      <c r="U1152" s="55">
        <f>+T1152-P1152</f>
        <v>736.10096124999905</v>
      </c>
      <c r="V1152" s="20"/>
      <c r="W1152" s="20"/>
      <c r="X1152" s="20"/>
      <c r="Y1152" s="20"/>
    </row>
    <row r="1153" spans="1:25" customFormat="1" ht="15.75" customHeight="1" x14ac:dyDescent="0.25">
      <c r="A1153" s="3" t="s">
        <v>896</v>
      </c>
      <c r="B1153" s="3" t="s">
        <v>897</v>
      </c>
      <c r="C1153" s="4">
        <v>44034</v>
      </c>
      <c r="D1153" s="3" t="s">
        <v>1793</v>
      </c>
      <c r="E1153" s="3" t="s">
        <v>1791</v>
      </c>
      <c r="F1153" s="3" t="s">
        <v>3058</v>
      </c>
      <c r="G1153" s="24"/>
      <c r="H1153" s="25" t="s">
        <v>1792</v>
      </c>
      <c r="I1153" s="5">
        <v>1</v>
      </c>
      <c r="J1153" s="5">
        <v>198.71727272727301</v>
      </c>
      <c r="K1153" s="5">
        <f t="shared" si="430"/>
        <v>240.44790000000035</v>
      </c>
      <c r="L1153" s="83">
        <f t="shared" si="403"/>
        <v>240.44790000000035</v>
      </c>
      <c r="M1153" s="79"/>
      <c r="N1153" s="79">
        <f t="shared" si="404"/>
        <v>228.42550500000033</v>
      </c>
      <c r="O1153" s="58"/>
      <c r="P1153" s="92"/>
      <c r="Q1153" s="7">
        <v>366.112728927273</v>
      </c>
      <c r="R1153" s="75">
        <f t="shared" si="409"/>
        <v>442.99640200200031</v>
      </c>
      <c r="S1153" s="51"/>
      <c r="T1153" s="48"/>
      <c r="U1153" s="55"/>
      <c r="V1153" s="20"/>
      <c r="W1153" s="20"/>
      <c r="X1153" s="20"/>
      <c r="Y1153" s="20"/>
    </row>
    <row r="1154" spans="1:25" customFormat="1" ht="15.75" customHeight="1" x14ac:dyDescent="0.25">
      <c r="A1154" s="3" t="s">
        <v>373</v>
      </c>
      <c r="B1154" s="3" t="s">
        <v>374</v>
      </c>
      <c r="C1154" s="4">
        <v>44034</v>
      </c>
      <c r="D1154" s="3" t="s">
        <v>1793</v>
      </c>
      <c r="E1154" s="3" t="s">
        <v>1791</v>
      </c>
      <c r="F1154" s="3" t="s">
        <v>3058</v>
      </c>
      <c r="G1154" s="24"/>
      <c r="H1154" s="25" t="s">
        <v>1792</v>
      </c>
      <c r="I1154" s="5">
        <v>1</v>
      </c>
      <c r="J1154" s="5">
        <v>198.71727272727301</v>
      </c>
      <c r="K1154" s="5">
        <f t="shared" si="430"/>
        <v>240.44790000000035</v>
      </c>
      <c r="L1154" s="83">
        <f t="shared" ref="L1154:L1217" si="438">+K1154*I1154</f>
        <v>240.44790000000035</v>
      </c>
      <c r="M1154" s="79"/>
      <c r="N1154" s="79">
        <f t="shared" ref="N1154:N1216" si="439">+L1154*0.95</f>
        <v>228.42550500000033</v>
      </c>
      <c r="O1154" s="58"/>
      <c r="P1154" s="92"/>
      <c r="Q1154" s="7">
        <v>318.28744289999997</v>
      </c>
      <c r="R1154" s="75">
        <f t="shared" ref="R1154:R1217" si="440">+Q1154*1.21</f>
        <v>385.12780590899996</v>
      </c>
      <c r="S1154" s="51"/>
      <c r="T1154" s="48"/>
      <c r="U1154" s="55"/>
      <c r="V1154" s="20"/>
      <c r="W1154" s="20"/>
      <c r="X1154" s="20"/>
      <c r="Y1154" s="20"/>
    </row>
    <row r="1155" spans="1:25" customFormat="1" ht="15.75" customHeight="1" x14ac:dyDescent="0.25">
      <c r="A1155" s="3" t="s">
        <v>147</v>
      </c>
      <c r="B1155" s="3" t="s">
        <v>148</v>
      </c>
      <c r="C1155" s="4">
        <v>44034</v>
      </c>
      <c r="D1155" s="3" t="s">
        <v>1793</v>
      </c>
      <c r="E1155" s="3" t="s">
        <v>1791</v>
      </c>
      <c r="F1155" s="3" t="s">
        <v>3058</v>
      </c>
      <c r="G1155" s="24"/>
      <c r="H1155" s="25" t="s">
        <v>1792</v>
      </c>
      <c r="I1155" s="5">
        <v>1</v>
      </c>
      <c r="J1155" s="5">
        <v>133.117933884298</v>
      </c>
      <c r="K1155" s="5">
        <f t="shared" si="430"/>
        <v>161.07270000000057</v>
      </c>
      <c r="L1155" s="83">
        <f t="shared" si="438"/>
        <v>161.07270000000057</v>
      </c>
      <c r="M1155" s="79">
        <f t="shared" ref="M1155" si="441">+L1155*0.85</f>
        <v>136.91179500000047</v>
      </c>
      <c r="N1155" s="79">
        <f>+M1155*0.95</f>
        <v>130.06620525000045</v>
      </c>
      <c r="O1155" s="58"/>
      <c r="P1155" s="92"/>
      <c r="Q1155" s="7">
        <v>232.89648122727399</v>
      </c>
      <c r="R1155" s="75">
        <f t="shared" si="440"/>
        <v>281.80474228500151</v>
      </c>
      <c r="S1155" s="51"/>
      <c r="T1155" s="48"/>
      <c r="U1155" s="55"/>
      <c r="V1155" s="20"/>
      <c r="W1155" s="20"/>
      <c r="X1155" s="20"/>
      <c r="Y1155" s="20"/>
    </row>
    <row r="1156" spans="1:25" customFormat="1" ht="15.75" customHeight="1" x14ac:dyDescent="0.25">
      <c r="A1156" s="3" t="s">
        <v>275</v>
      </c>
      <c r="B1156" s="3" t="s">
        <v>276</v>
      </c>
      <c r="C1156" s="4">
        <v>44034</v>
      </c>
      <c r="D1156" s="3" t="s">
        <v>1799</v>
      </c>
      <c r="E1156" s="3" t="s">
        <v>1795</v>
      </c>
      <c r="F1156" s="3" t="s">
        <v>3059</v>
      </c>
      <c r="G1156" s="24">
        <v>1307</v>
      </c>
      <c r="H1156" s="25" t="s">
        <v>1796</v>
      </c>
      <c r="I1156" s="5">
        <v>2</v>
      </c>
      <c r="J1156" s="5">
        <v>127.319173553719</v>
      </c>
      <c r="K1156" s="5">
        <f t="shared" si="430"/>
        <v>154.05619999999999</v>
      </c>
      <c r="L1156" s="83">
        <f t="shared" si="438"/>
        <v>308.11239999999998</v>
      </c>
      <c r="M1156" s="79"/>
      <c r="N1156" s="79">
        <f t="shared" si="439"/>
        <v>292.70677999999998</v>
      </c>
      <c r="O1156" s="58"/>
      <c r="P1156" s="92">
        <f>+N1156</f>
        <v>292.70677999999998</v>
      </c>
      <c r="Q1156" s="7">
        <v>490.02094240661199</v>
      </c>
      <c r="R1156" s="75">
        <f t="shared" si="440"/>
        <v>592.92534031200046</v>
      </c>
      <c r="S1156" s="51">
        <f>+R1156</f>
        <v>592.92534031200046</v>
      </c>
      <c r="T1156" s="48">
        <v>592.94000000000005</v>
      </c>
      <c r="U1156" s="55">
        <f>+T1156-P1156</f>
        <v>300.23322000000007</v>
      </c>
      <c r="V1156" s="20"/>
      <c r="W1156" s="20"/>
      <c r="X1156" s="20"/>
      <c r="Y1156" s="20"/>
    </row>
    <row r="1157" spans="1:25" customFormat="1" ht="15.75" customHeight="1" x14ac:dyDescent="0.25">
      <c r="A1157" s="3" t="s">
        <v>496</v>
      </c>
      <c r="B1157" s="3" t="s">
        <v>497</v>
      </c>
      <c r="C1157" s="4">
        <v>44034</v>
      </c>
      <c r="D1157" s="3" t="s">
        <v>1794</v>
      </c>
      <c r="E1157" s="3" t="s">
        <v>1795</v>
      </c>
      <c r="F1157" s="3" t="s">
        <v>3059</v>
      </c>
      <c r="G1157" s="24">
        <v>1271</v>
      </c>
      <c r="H1157" s="25" t="s">
        <v>1796</v>
      </c>
      <c r="I1157" s="5">
        <v>1</v>
      </c>
      <c r="J1157" s="5">
        <v>108.45396694214899</v>
      </c>
      <c r="K1157" s="5">
        <f>+J1157*1.21</f>
        <v>131.22930000000028</v>
      </c>
      <c r="L1157" s="83">
        <f>+K1157*I1157</f>
        <v>131.22930000000028</v>
      </c>
      <c r="M1157" s="79"/>
      <c r="N1157" s="79">
        <f>+L1157*0.95</f>
        <v>124.66783500000025</v>
      </c>
      <c r="O1157" s="58"/>
      <c r="P1157" s="92">
        <f>+N1157+N1158+N1159+N1160</f>
        <v>510.00522000000126</v>
      </c>
      <c r="Q1157" s="7">
        <v>189.99942014628101</v>
      </c>
      <c r="R1157" s="75">
        <f t="shared" si="440"/>
        <v>229.89929837700001</v>
      </c>
      <c r="S1157" s="51">
        <f>+R1157+R1158+R1159+R1160</f>
        <v>939.37843545600208</v>
      </c>
      <c r="T1157" s="48">
        <v>939.4</v>
      </c>
      <c r="U1157" s="55">
        <f>+T1157-P1157</f>
        <v>429.39477999999872</v>
      </c>
      <c r="V1157" s="20"/>
      <c r="W1157" s="20"/>
      <c r="X1157" s="20"/>
      <c r="Y1157" s="20"/>
    </row>
    <row r="1158" spans="1:25" customFormat="1" ht="15.75" customHeight="1" x14ac:dyDescent="0.25">
      <c r="A1158" s="3" t="s">
        <v>512</v>
      </c>
      <c r="B1158" s="3" t="s">
        <v>513</v>
      </c>
      <c r="C1158" s="4">
        <v>44034</v>
      </c>
      <c r="D1158" s="3" t="s">
        <v>1794</v>
      </c>
      <c r="E1158" s="3" t="s">
        <v>1795</v>
      </c>
      <c r="F1158" s="3" t="s">
        <v>3059</v>
      </c>
      <c r="G1158" s="24"/>
      <c r="H1158" s="25" t="s">
        <v>1796</v>
      </c>
      <c r="I1158" s="5">
        <v>1</v>
      </c>
      <c r="J1158" s="5">
        <v>111.74057851239699</v>
      </c>
      <c r="K1158" s="5">
        <f t="shared" si="430"/>
        <v>135.20610000000036</v>
      </c>
      <c r="L1158" s="83">
        <f t="shared" si="438"/>
        <v>135.20610000000036</v>
      </c>
      <c r="M1158" s="79"/>
      <c r="N1158" s="79">
        <f t="shared" si="439"/>
        <v>128.44579500000034</v>
      </c>
      <c r="O1158" s="58"/>
      <c r="P1158" s="92"/>
      <c r="Q1158" s="7">
        <v>195.448798093389</v>
      </c>
      <c r="R1158" s="75">
        <f t="shared" si="440"/>
        <v>236.49304569300068</v>
      </c>
      <c r="S1158" s="51"/>
      <c r="T1158" s="48"/>
      <c r="U1158" s="55"/>
      <c r="V1158" s="20"/>
      <c r="W1158" s="20"/>
      <c r="X1158" s="20"/>
      <c r="Y1158" s="20"/>
    </row>
    <row r="1159" spans="1:25" customFormat="1" ht="15.75" customHeight="1" x14ac:dyDescent="0.25">
      <c r="A1159" s="3" t="s">
        <v>1797</v>
      </c>
      <c r="B1159" s="3" t="s">
        <v>1798</v>
      </c>
      <c r="C1159" s="4">
        <v>44034</v>
      </c>
      <c r="D1159" s="3" t="s">
        <v>1794</v>
      </c>
      <c r="E1159" s="3" t="s">
        <v>1795</v>
      </c>
      <c r="F1159" s="3" t="s">
        <v>3059</v>
      </c>
      <c r="G1159" s="24"/>
      <c r="H1159" s="25" t="s">
        <v>1796</v>
      </c>
      <c r="I1159" s="5">
        <v>1</v>
      </c>
      <c r="J1159" s="5">
        <v>111.74057851239699</v>
      </c>
      <c r="K1159" s="5">
        <f t="shared" si="430"/>
        <v>135.20610000000036</v>
      </c>
      <c r="L1159" s="83">
        <f t="shared" si="438"/>
        <v>135.20610000000036</v>
      </c>
      <c r="M1159" s="79"/>
      <c r="N1159" s="79">
        <f t="shared" si="439"/>
        <v>128.44579500000034</v>
      </c>
      <c r="O1159" s="58"/>
      <c r="P1159" s="92"/>
      <c r="Q1159" s="7">
        <v>195.448798093389</v>
      </c>
      <c r="R1159" s="75">
        <f t="shared" si="440"/>
        <v>236.49304569300068</v>
      </c>
      <c r="S1159" s="51"/>
      <c r="T1159" s="48"/>
      <c r="U1159" s="55"/>
      <c r="V1159" s="20"/>
      <c r="W1159" s="20"/>
      <c r="X1159" s="20"/>
      <c r="Y1159" s="20"/>
    </row>
    <row r="1160" spans="1:25" customFormat="1" ht="15.75" customHeight="1" x14ac:dyDescent="0.25">
      <c r="A1160" s="3" t="s">
        <v>140</v>
      </c>
      <c r="B1160" s="3" t="s">
        <v>141</v>
      </c>
      <c r="C1160" s="4">
        <v>44034</v>
      </c>
      <c r="D1160" s="3" t="s">
        <v>1794</v>
      </c>
      <c r="E1160" s="3" t="s">
        <v>1795</v>
      </c>
      <c r="F1160" s="3" t="s">
        <v>3059</v>
      </c>
      <c r="G1160" s="24"/>
      <c r="H1160" s="25" t="s">
        <v>1796</v>
      </c>
      <c r="I1160" s="5">
        <v>1</v>
      </c>
      <c r="J1160" s="5">
        <v>111.74057851239699</v>
      </c>
      <c r="K1160" s="5">
        <f t="shared" si="430"/>
        <v>135.20610000000036</v>
      </c>
      <c r="L1160" s="83">
        <f t="shared" si="438"/>
        <v>135.20610000000036</v>
      </c>
      <c r="M1160" s="79"/>
      <c r="N1160" s="79">
        <f t="shared" si="439"/>
        <v>128.44579500000034</v>
      </c>
      <c r="O1160" s="58"/>
      <c r="P1160" s="92"/>
      <c r="Q1160" s="7">
        <v>195.448798093389</v>
      </c>
      <c r="R1160" s="75">
        <f t="shared" si="440"/>
        <v>236.49304569300068</v>
      </c>
      <c r="S1160" s="51"/>
      <c r="T1160" s="48"/>
      <c r="U1160" s="55"/>
      <c r="V1160" s="20"/>
      <c r="W1160" s="20"/>
      <c r="X1160" s="20"/>
      <c r="Y1160" s="20"/>
    </row>
    <row r="1161" spans="1:25" customFormat="1" ht="15.75" customHeight="1" x14ac:dyDescent="0.25">
      <c r="A1161" s="3" t="s">
        <v>551</v>
      </c>
      <c r="B1161" s="3" t="s">
        <v>552</v>
      </c>
      <c r="C1161" s="4">
        <v>44034</v>
      </c>
      <c r="D1161" s="3" t="s">
        <v>1800</v>
      </c>
      <c r="E1161" s="3" t="s">
        <v>1801</v>
      </c>
      <c r="F1161" s="3" t="s">
        <v>3060</v>
      </c>
      <c r="G1161" s="24">
        <v>1272</v>
      </c>
      <c r="H1161" s="25" t="s">
        <v>1802</v>
      </c>
      <c r="I1161" s="5">
        <v>1</v>
      </c>
      <c r="J1161" s="5">
        <v>641.48140495867801</v>
      </c>
      <c r="K1161" s="5">
        <f t="shared" si="430"/>
        <v>776.19250000000034</v>
      </c>
      <c r="L1161" s="83">
        <f t="shared" si="438"/>
        <v>776.19250000000034</v>
      </c>
      <c r="M1161" s="79">
        <f t="shared" ref="M1161:M1169" si="442">+L1161*0.85</f>
        <v>659.76362500000027</v>
      </c>
      <c r="N1161" s="79">
        <f t="shared" ref="N1161:N1169" si="443">+M1161*0.95</f>
        <v>626.77544375000025</v>
      </c>
      <c r="O1161" s="58"/>
      <c r="P1161" s="92">
        <f>+N1161+N1162+N1163+N1164+N1165+N1166</f>
        <v>5271.3558817500016</v>
      </c>
      <c r="Q1161" s="7">
        <v>1123.1441326859499</v>
      </c>
      <c r="R1161" s="75">
        <f t="shared" si="440"/>
        <v>1359.0044005499994</v>
      </c>
      <c r="S1161" s="51">
        <f>+R1161+R1162+R1163+R1164+R1165+R1166</f>
        <v>11422.574419382008</v>
      </c>
      <c r="T1161" s="48">
        <v>11422.56</v>
      </c>
      <c r="U1161" s="55">
        <f>+T1161-P1161</f>
        <v>6151.2041182499979</v>
      </c>
      <c r="V1161" s="20"/>
      <c r="W1161" s="20"/>
      <c r="X1161" s="20"/>
      <c r="Y1161" s="20"/>
    </row>
    <row r="1162" spans="1:25" customFormat="1" ht="15.75" customHeight="1" x14ac:dyDescent="0.25">
      <c r="A1162" s="3" t="s">
        <v>1408</v>
      </c>
      <c r="B1162" s="3" t="s">
        <v>1409</v>
      </c>
      <c r="C1162" s="4">
        <v>44034</v>
      </c>
      <c r="D1162" s="3" t="s">
        <v>1800</v>
      </c>
      <c r="E1162" s="3" t="s">
        <v>1801</v>
      </c>
      <c r="F1162" s="3" t="s">
        <v>3060</v>
      </c>
      <c r="G1162" s="24"/>
      <c r="H1162" s="25" t="s">
        <v>1802</v>
      </c>
      <c r="I1162" s="5">
        <v>1</v>
      </c>
      <c r="J1162" s="5">
        <v>2702.7209917355399</v>
      </c>
      <c r="K1162" s="5">
        <f>+J1162*1.21*0.5</f>
        <v>1635.1462000000015</v>
      </c>
      <c r="L1162" s="83">
        <f t="shared" si="438"/>
        <v>1635.1462000000015</v>
      </c>
      <c r="M1162" s="79">
        <f t="shared" si="442"/>
        <v>1389.8742700000012</v>
      </c>
      <c r="N1162" s="79">
        <f t="shared" si="443"/>
        <v>1320.3805565000011</v>
      </c>
      <c r="O1162" s="58"/>
      <c r="P1162" s="92"/>
      <c r="Q1162" s="7">
        <v>2364.47545961984</v>
      </c>
      <c r="R1162" s="75">
        <f t="shared" si="440"/>
        <v>2861.0153061400065</v>
      </c>
      <c r="S1162" s="51"/>
      <c r="T1162" s="48"/>
      <c r="U1162" s="55"/>
      <c r="V1162" s="20"/>
      <c r="W1162" s="20"/>
      <c r="X1162" s="20"/>
      <c r="Y1162" s="20"/>
    </row>
    <row r="1163" spans="1:25" customFormat="1" ht="15.75" customHeight="1" x14ac:dyDescent="0.25">
      <c r="A1163" s="3" t="s">
        <v>1565</v>
      </c>
      <c r="B1163" s="3" t="s">
        <v>1566</v>
      </c>
      <c r="C1163" s="4">
        <v>44034</v>
      </c>
      <c r="D1163" s="3" t="s">
        <v>1800</v>
      </c>
      <c r="E1163" s="3" t="s">
        <v>1801</v>
      </c>
      <c r="F1163" s="3" t="s">
        <v>3060</v>
      </c>
      <c r="G1163" s="24"/>
      <c r="H1163" s="25" t="s">
        <v>1802</v>
      </c>
      <c r="I1163" s="5">
        <v>1</v>
      </c>
      <c r="J1163" s="5">
        <v>2557.9295867768601</v>
      </c>
      <c r="K1163" s="5">
        <f>+J1163*1.21*0.5</f>
        <v>1547.5474000000004</v>
      </c>
      <c r="L1163" s="83">
        <f t="shared" si="438"/>
        <v>1547.5474000000004</v>
      </c>
      <c r="M1163" s="79">
        <f t="shared" si="442"/>
        <v>1315.4152900000004</v>
      </c>
      <c r="N1163" s="79">
        <f t="shared" si="443"/>
        <v>1249.6445255000003</v>
      </c>
      <c r="O1163" s="58"/>
      <c r="P1163" s="92"/>
      <c r="Q1163" s="7">
        <v>2238.0093333586801</v>
      </c>
      <c r="R1163" s="75">
        <f t="shared" si="440"/>
        <v>2707.991293364003</v>
      </c>
      <c r="S1163" s="51"/>
      <c r="T1163" s="48"/>
      <c r="U1163" s="55"/>
      <c r="V1163" s="20"/>
      <c r="W1163" s="20"/>
      <c r="X1163" s="20"/>
      <c r="Y1163" s="20"/>
    </row>
    <row r="1164" spans="1:25" customFormat="1" ht="15.75" customHeight="1" x14ac:dyDescent="0.25">
      <c r="A1164" s="3" t="s">
        <v>1216</v>
      </c>
      <c r="B1164" s="3" t="s">
        <v>1217</v>
      </c>
      <c r="C1164" s="4">
        <v>44034</v>
      </c>
      <c r="D1164" s="3" t="s">
        <v>1800</v>
      </c>
      <c r="E1164" s="3" t="s">
        <v>1801</v>
      </c>
      <c r="F1164" s="3" t="s">
        <v>3060</v>
      </c>
      <c r="G1164" s="24"/>
      <c r="H1164" s="25" t="s">
        <v>1802</v>
      </c>
      <c r="I1164" s="5">
        <v>1</v>
      </c>
      <c r="J1164" s="5">
        <v>937.66380165289297</v>
      </c>
      <c r="K1164" s="5">
        <f t="shared" ref="K1164:K1195" si="444">+J1164*1.21</f>
        <v>1134.5732000000005</v>
      </c>
      <c r="L1164" s="83">
        <f t="shared" si="438"/>
        <v>1134.5732000000005</v>
      </c>
      <c r="M1164" s="79">
        <f t="shared" si="442"/>
        <v>964.38722000000041</v>
      </c>
      <c r="N1164" s="79">
        <f t="shared" si="443"/>
        <v>916.16785900000036</v>
      </c>
      <c r="O1164" s="58"/>
      <c r="P1164" s="92"/>
      <c r="Q1164" s="7">
        <v>1640.4053144396701</v>
      </c>
      <c r="R1164" s="75">
        <f t="shared" si="440"/>
        <v>1984.8904304720006</v>
      </c>
      <c r="S1164" s="51"/>
      <c r="T1164" s="48"/>
      <c r="U1164" s="55"/>
      <c r="V1164" s="20"/>
      <c r="W1164" s="20"/>
      <c r="X1164" s="20"/>
      <c r="Y1164" s="20"/>
    </row>
    <row r="1165" spans="1:25" customFormat="1" ht="15.75" customHeight="1" x14ac:dyDescent="0.25">
      <c r="A1165" s="3" t="s">
        <v>1221</v>
      </c>
      <c r="B1165" s="3" t="s">
        <v>1222</v>
      </c>
      <c r="C1165" s="4">
        <v>44034</v>
      </c>
      <c r="D1165" s="3" t="s">
        <v>1800</v>
      </c>
      <c r="E1165" s="3" t="s">
        <v>1801</v>
      </c>
      <c r="F1165" s="3" t="s">
        <v>3060</v>
      </c>
      <c r="G1165" s="24"/>
      <c r="H1165" s="25" t="s">
        <v>1802</v>
      </c>
      <c r="I1165" s="5">
        <v>1</v>
      </c>
      <c r="J1165" s="5">
        <v>806.38</v>
      </c>
      <c r="K1165" s="5">
        <f t="shared" si="444"/>
        <v>975.71979999999996</v>
      </c>
      <c r="L1165" s="83">
        <f t="shared" si="438"/>
        <v>975.71979999999996</v>
      </c>
      <c r="M1165" s="79">
        <f t="shared" si="442"/>
        <v>829.36182999999994</v>
      </c>
      <c r="N1165" s="79">
        <f t="shared" si="443"/>
        <v>787.89373849999993</v>
      </c>
      <c r="O1165" s="58"/>
      <c r="P1165" s="92"/>
      <c r="Q1165" s="7">
        <v>1410.7456824000001</v>
      </c>
      <c r="R1165" s="75">
        <f t="shared" si="440"/>
        <v>1707.0022757040001</v>
      </c>
      <c r="S1165" s="51"/>
      <c r="T1165" s="48"/>
      <c r="U1165" s="55"/>
      <c r="V1165" s="20"/>
      <c r="W1165" s="20"/>
      <c r="X1165" s="20"/>
      <c r="Y1165" s="20"/>
    </row>
    <row r="1166" spans="1:25" customFormat="1" ht="15.75" customHeight="1" x14ac:dyDescent="0.25">
      <c r="A1166" s="3" t="s">
        <v>1803</v>
      </c>
      <c r="B1166" s="3" t="s">
        <v>1804</v>
      </c>
      <c r="C1166" s="4">
        <v>44034</v>
      </c>
      <c r="D1166" s="3" t="s">
        <v>1800</v>
      </c>
      <c r="E1166" s="3" t="s">
        <v>1801</v>
      </c>
      <c r="F1166" s="3" t="s">
        <v>3060</v>
      </c>
      <c r="G1166" s="24"/>
      <c r="H1166" s="25" t="s">
        <v>1802</v>
      </c>
      <c r="I1166" s="5">
        <v>1</v>
      </c>
      <c r="J1166" s="5">
        <v>379.18661157024798</v>
      </c>
      <c r="K1166" s="5">
        <f t="shared" si="444"/>
        <v>458.81580000000002</v>
      </c>
      <c r="L1166" s="83">
        <f t="shared" si="438"/>
        <v>458.81580000000002</v>
      </c>
      <c r="M1166" s="79">
        <f t="shared" si="442"/>
        <v>389.99342999999999</v>
      </c>
      <c r="N1166" s="79">
        <f t="shared" si="443"/>
        <v>370.49375849999996</v>
      </c>
      <c r="O1166" s="58"/>
      <c r="P1166" s="92"/>
      <c r="Q1166" s="7">
        <v>663.36422574545395</v>
      </c>
      <c r="R1166" s="75">
        <f t="shared" si="440"/>
        <v>802.67071315199928</v>
      </c>
      <c r="S1166" s="51"/>
      <c r="T1166" s="48"/>
      <c r="U1166" s="55"/>
      <c r="V1166" s="20"/>
      <c r="W1166" s="20"/>
      <c r="X1166" s="20"/>
      <c r="Y1166" s="20"/>
    </row>
    <row r="1167" spans="1:25" customFormat="1" ht="15.75" customHeight="1" x14ac:dyDescent="0.25">
      <c r="A1167" s="3" t="s">
        <v>611</v>
      </c>
      <c r="B1167" s="3" t="s">
        <v>612</v>
      </c>
      <c r="C1167" s="4">
        <v>44034</v>
      </c>
      <c r="D1167" s="3" t="s">
        <v>1805</v>
      </c>
      <c r="E1167" s="3" t="s">
        <v>1806</v>
      </c>
      <c r="F1167" s="3" t="s">
        <v>3061</v>
      </c>
      <c r="G1167" s="24">
        <v>1273</v>
      </c>
      <c r="H1167" s="25" t="s">
        <v>1807</v>
      </c>
      <c r="I1167" s="5">
        <v>1</v>
      </c>
      <c r="J1167" s="5">
        <v>922.07661157024802</v>
      </c>
      <c r="K1167" s="5">
        <f t="shared" si="444"/>
        <v>1115.7127</v>
      </c>
      <c r="L1167" s="83">
        <f t="shared" si="438"/>
        <v>1115.7127</v>
      </c>
      <c r="M1167" s="79">
        <f t="shared" si="442"/>
        <v>948.35579500000006</v>
      </c>
      <c r="N1167" s="79">
        <f t="shared" si="443"/>
        <v>900.93800525000006</v>
      </c>
      <c r="O1167" s="58"/>
      <c r="P1167" s="92">
        <f>+N1167</f>
        <v>900.93800525000006</v>
      </c>
      <c r="Q1167" s="7">
        <v>1613.15459040992</v>
      </c>
      <c r="R1167" s="75">
        <f t="shared" si="440"/>
        <v>1951.9170543960031</v>
      </c>
      <c r="S1167" s="51">
        <f>+R1167</f>
        <v>1951.9170543960031</v>
      </c>
      <c r="T1167" s="48">
        <v>1951.91</v>
      </c>
      <c r="U1167" s="55">
        <f>+T1167-P1167</f>
        <v>1050.97199475</v>
      </c>
      <c r="V1167" s="20"/>
      <c r="W1167" s="20"/>
      <c r="X1167" s="20"/>
      <c r="Y1167" s="20"/>
    </row>
    <row r="1168" spans="1:25" customFormat="1" ht="15.75" customHeight="1" x14ac:dyDescent="0.25">
      <c r="A1168" s="3" t="s">
        <v>149</v>
      </c>
      <c r="B1168" s="3" t="s">
        <v>150</v>
      </c>
      <c r="C1168" s="4">
        <v>44034</v>
      </c>
      <c r="D1168" s="3" t="s">
        <v>1810</v>
      </c>
      <c r="E1168" s="3" t="s">
        <v>1811</v>
      </c>
      <c r="F1168" s="3" t="s">
        <v>3062</v>
      </c>
      <c r="G1168" s="24">
        <v>1276</v>
      </c>
      <c r="H1168" s="25" t="s">
        <v>1812</v>
      </c>
      <c r="I1168" s="5">
        <v>2</v>
      </c>
      <c r="J1168" s="5">
        <v>176.041818181818</v>
      </c>
      <c r="K1168" s="5">
        <f t="shared" si="444"/>
        <v>213.01059999999978</v>
      </c>
      <c r="L1168" s="83">
        <f t="shared" si="438"/>
        <v>426.02119999999957</v>
      </c>
      <c r="M1168" s="79">
        <f t="shared" si="442"/>
        <v>362.1180199999996</v>
      </c>
      <c r="N1168" s="79">
        <f t="shared" si="443"/>
        <v>344.01211899999959</v>
      </c>
      <c r="O1168" s="58"/>
      <c r="P1168" s="92">
        <f>+N1168+N1169+N1170+N1171</f>
        <v>1654.361421249999</v>
      </c>
      <c r="Q1168" s="7">
        <v>560.633336690909</v>
      </c>
      <c r="R1168" s="75">
        <f t="shared" si="440"/>
        <v>678.36633739599984</v>
      </c>
      <c r="S1168" s="51">
        <f>+R1168+R1169+R1170+R1171</f>
        <v>3077.0061381589976</v>
      </c>
      <c r="T1168" s="48">
        <v>3077</v>
      </c>
      <c r="U1168" s="55">
        <f>+T1168-P1168</f>
        <v>1422.638578750001</v>
      </c>
      <c r="V1168" s="20"/>
      <c r="W1168" s="20"/>
      <c r="X1168" s="20"/>
      <c r="Y1168" s="20"/>
    </row>
    <row r="1169" spans="1:25" customFormat="1" ht="15.75" customHeight="1" x14ac:dyDescent="0.25">
      <c r="A1169" s="3" t="s">
        <v>1808</v>
      </c>
      <c r="B1169" s="3" t="s">
        <v>1809</v>
      </c>
      <c r="C1169" s="4">
        <v>44034</v>
      </c>
      <c r="D1169" s="3" t="s">
        <v>1810</v>
      </c>
      <c r="E1169" s="3" t="s">
        <v>1811</v>
      </c>
      <c r="F1169" s="3" t="s">
        <v>3062</v>
      </c>
      <c r="G1169" s="24"/>
      <c r="H1169" s="25" t="s">
        <v>1812</v>
      </c>
      <c r="I1169" s="5">
        <v>1</v>
      </c>
      <c r="J1169" s="5">
        <v>489.34239669421498</v>
      </c>
      <c r="K1169" s="5">
        <f t="shared" si="444"/>
        <v>592.10430000000008</v>
      </c>
      <c r="L1169" s="83">
        <f t="shared" si="438"/>
        <v>592.10430000000008</v>
      </c>
      <c r="M1169" s="79">
        <f t="shared" si="442"/>
        <v>503.28865500000006</v>
      </c>
      <c r="N1169" s="79">
        <f t="shared" si="443"/>
        <v>478.12422225000006</v>
      </c>
      <c r="O1169" s="58"/>
      <c r="P1169" s="92"/>
      <c r="Q1169" s="7">
        <v>779.19457852809899</v>
      </c>
      <c r="R1169" s="75">
        <f t="shared" si="440"/>
        <v>942.82544001899976</v>
      </c>
      <c r="S1169" s="51"/>
      <c r="T1169" s="48"/>
      <c r="U1169" s="55"/>
      <c r="V1169" s="20"/>
      <c r="W1169" s="20"/>
      <c r="X1169" s="20"/>
      <c r="Y1169" s="20"/>
    </row>
    <row r="1170" spans="1:25" customFormat="1" ht="15.75" customHeight="1" x14ac:dyDescent="0.25">
      <c r="A1170" s="3" t="s">
        <v>1813</v>
      </c>
      <c r="B1170" s="3" t="s">
        <v>1814</v>
      </c>
      <c r="C1170" s="4">
        <v>44034</v>
      </c>
      <c r="D1170" s="3" t="s">
        <v>1810</v>
      </c>
      <c r="E1170" s="3" t="s">
        <v>1811</v>
      </c>
      <c r="F1170" s="3" t="s">
        <v>3062</v>
      </c>
      <c r="G1170" s="24"/>
      <c r="H1170" s="25" t="s">
        <v>1812</v>
      </c>
      <c r="I1170" s="5">
        <v>1</v>
      </c>
      <c r="J1170" s="5">
        <v>320.286033057851</v>
      </c>
      <c r="K1170" s="5">
        <f t="shared" si="444"/>
        <v>387.54609999999968</v>
      </c>
      <c r="L1170" s="83">
        <f t="shared" si="438"/>
        <v>387.54609999999968</v>
      </c>
      <c r="M1170" s="79"/>
      <c r="N1170" s="79">
        <f t="shared" si="439"/>
        <v>368.1687949999997</v>
      </c>
      <c r="O1170" s="58"/>
      <c r="P1170" s="92"/>
      <c r="Q1170" s="7">
        <v>560.32440053305697</v>
      </c>
      <c r="R1170" s="75">
        <f t="shared" si="440"/>
        <v>677.99252464499887</v>
      </c>
      <c r="S1170" s="51"/>
      <c r="T1170" s="48"/>
      <c r="U1170" s="55"/>
      <c r="V1170" s="20"/>
      <c r="W1170" s="20"/>
      <c r="X1170" s="20"/>
      <c r="Y1170" s="20"/>
    </row>
    <row r="1171" spans="1:25" customFormat="1" ht="15.75" customHeight="1" x14ac:dyDescent="0.25">
      <c r="A1171" s="3" t="s">
        <v>674</v>
      </c>
      <c r="B1171" s="3" t="s">
        <v>675</v>
      </c>
      <c r="C1171" s="4">
        <v>44034</v>
      </c>
      <c r="D1171" s="3" t="s">
        <v>1810</v>
      </c>
      <c r="E1171" s="3" t="s">
        <v>1811</v>
      </c>
      <c r="F1171" s="3" t="s">
        <v>3062</v>
      </c>
      <c r="G1171" s="24"/>
      <c r="H1171" s="25" t="s">
        <v>1812</v>
      </c>
      <c r="I1171" s="5">
        <v>1</v>
      </c>
      <c r="J1171" s="5">
        <v>403.70272727272697</v>
      </c>
      <c r="K1171" s="5">
        <f t="shared" si="444"/>
        <v>488.4802999999996</v>
      </c>
      <c r="L1171" s="83">
        <f t="shared" si="438"/>
        <v>488.4802999999996</v>
      </c>
      <c r="M1171" s="79"/>
      <c r="N1171" s="79">
        <f t="shared" si="439"/>
        <v>464.0562849999996</v>
      </c>
      <c r="O1171" s="58"/>
      <c r="P1171" s="92"/>
      <c r="Q1171" s="7">
        <v>642.82796371818097</v>
      </c>
      <c r="R1171" s="75">
        <f t="shared" si="440"/>
        <v>777.82183609899892</v>
      </c>
      <c r="S1171" s="51"/>
      <c r="T1171" s="48"/>
      <c r="U1171" s="55"/>
      <c r="V1171" s="20"/>
      <c r="W1171" s="20"/>
      <c r="X1171" s="20"/>
      <c r="Y1171" s="20"/>
    </row>
    <row r="1172" spans="1:25" customFormat="1" ht="15.75" customHeight="1" x14ac:dyDescent="0.25">
      <c r="A1172" s="3" t="s">
        <v>149</v>
      </c>
      <c r="B1172" s="3" t="s">
        <v>150</v>
      </c>
      <c r="C1172" s="4">
        <v>44034</v>
      </c>
      <c r="D1172" s="3" t="s">
        <v>1815</v>
      </c>
      <c r="E1172" s="3" t="s">
        <v>1816</v>
      </c>
      <c r="F1172" s="3" t="s">
        <v>3063</v>
      </c>
      <c r="G1172" s="24">
        <v>1277</v>
      </c>
      <c r="H1172" s="25" t="s">
        <v>1817</v>
      </c>
      <c r="I1172" s="5">
        <v>2</v>
      </c>
      <c r="J1172" s="5">
        <v>176.041818181818</v>
      </c>
      <c r="K1172" s="5">
        <f>+J1172*1.21</f>
        <v>213.01059999999978</v>
      </c>
      <c r="L1172" s="83">
        <f>+K1172*I1172</f>
        <v>426.02119999999957</v>
      </c>
      <c r="M1172" s="79">
        <f t="shared" ref="M1172:M1173" si="445">+L1172*0.85</f>
        <v>362.1180199999996</v>
      </c>
      <c r="N1172" s="79">
        <f t="shared" ref="N1172:N1173" si="446">+M1172*0.95</f>
        <v>344.01211899999959</v>
      </c>
      <c r="O1172" s="58"/>
      <c r="P1172" s="92">
        <f>+N1172+N1173+N1174</f>
        <v>1286.1926262499992</v>
      </c>
      <c r="Q1172" s="7">
        <v>560.633336690909</v>
      </c>
      <c r="R1172" s="75">
        <f t="shared" si="440"/>
        <v>678.36633739599984</v>
      </c>
      <c r="S1172" s="51">
        <f>+R1172+R1173+R1174</f>
        <v>2399.0136135139987</v>
      </c>
      <c r="T1172" s="48">
        <v>2399</v>
      </c>
      <c r="U1172" s="55">
        <f>+T1172-P1172</f>
        <v>1112.8073737500008</v>
      </c>
      <c r="V1172" s="20"/>
      <c r="W1172" s="20"/>
      <c r="X1172" s="20"/>
      <c r="Y1172" s="20"/>
    </row>
    <row r="1173" spans="1:25" customFormat="1" ht="15.75" customHeight="1" x14ac:dyDescent="0.25">
      <c r="A1173" s="3" t="s">
        <v>1808</v>
      </c>
      <c r="B1173" s="3" t="s">
        <v>1809</v>
      </c>
      <c r="C1173" s="4">
        <v>44034</v>
      </c>
      <c r="D1173" s="3" t="s">
        <v>1815</v>
      </c>
      <c r="E1173" s="3" t="s">
        <v>1816</v>
      </c>
      <c r="F1173" s="3" t="s">
        <v>3063</v>
      </c>
      <c r="G1173" s="24"/>
      <c r="H1173" s="25" t="s">
        <v>1817</v>
      </c>
      <c r="I1173" s="5">
        <v>1</v>
      </c>
      <c r="J1173" s="5">
        <v>489.34239669421498</v>
      </c>
      <c r="K1173" s="5">
        <f t="shared" si="444"/>
        <v>592.10430000000008</v>
      </c>
      <c r="L1173" s="83">
        <f t="shared" si="438"/>
        <v>592.10430000000008</v>
      </c>
      <c r="M1173" s="79">
        <f t="shared" si="445"/>
        <v>503.28865500000006</v>
      </c>
      <c r="N1173" s="79">
        <f t="shared" si="446"/>
        <v>478.12422225000006</v>
      </c>
      <c r="O1173" s="58"/>
      <c r="P1173" s="92"/>
      <c r="Q1173" s="7">
        <v>779.19457852809899</v>
      </c>
      <c r="R1173" s="75">
        <f t="shared" si="440"/>
        <v>942.82544001899976</v>
      </c>
      <c r="S1173" s="51"/>
      <c r="T1173" s="48"/>
      <c r="U1173" s="55"/>
      <c r="V1173" s="20"/>
      <c r="W1173" s="20"/>
      <c r="X1173" s="20"/>
      <c r="Y1173" s="20"/>
    </row>
    <row r="1174" spans="1:25" customFormat="1" ht="15.75" customHeight="1" x14ac:dyDescent="0.25">
      <c r="A1174" s="3" t="s">
        <v>674</v>
      </c>
      <c r="B1174" s="3" t="s">
        <v>675</v>
      </c>
      <c r="C1174" s="4">
        <v>44034</v>
      </c>
      <c r="D1174" s="3" t="s">
        <v>1815</v>
      </c>
      <c r="E1174" s="3" t="s">
        <v>1816</v>
      </c>
      <c r="F1174" s="3" t="s">
        <v>3063</v>
      </c>
      <c r="G1174" s="24"/>
      <c r="H1174" s="25" t="s">
        <v>1817</v>
      </c>
      <c r="I1174" s="5">
        <v>1</v>
      </c>
      <c r="J1174" s="5">
        <v>403.70272727272697</v>
      </c>
      <c r="K1174" s="5">
        <f t="shared" si="444"/>
        <v>488.4802999999996</v>
      </c>
      <c r="L1174" s="83">
        <f t="shared" si="438"/>
        <v>488.4802999999996</v>
      </c>
      <c r="M1174" s="79"/>
      <c r="N1174" s="79">
        <f t="shared" si="439"/>
        <v>464.0562849999996</v>
      </c>
      <c r="O1174" s="58"/>
      <c r="P1174" s="92"/>
      <c r="Q1174" s="7">
        <v>642.82796371818097</v>
      </c>
      <c r="R1174" s="75">
        <f t="shared" si="440"/>
        <v>777.82183609899892</v>
      </c>
      <c r="S1174" s="51"/>
      <c r="T1174" s="48"/>
      <c r="U1174" s="55"/>
      <c r="V1174" s="20"/>
      <c r="W1174" s="20"/>
      <c r="X1174" s="20"/>
      <c r="Y1174" s="20"/>
    </row>
    <row r="1175" spans="1:25" customFormat="1" ht="15.75" customHeight="1" x14ac:dyDescent="0.25">
      <c r="A1175" s="3" t="s">
        <v>149</v>
      </c>
      <c r="B1175" s="3" t="s">
        <v>150</v>
      </c>
      <c r="C1175" s="4">
        <v>44034</v>
      </c>
      <c r="D1175" s="3" t="s">
        <v>1818</v>
      </c>
      <c r="E1175" s="3" t="s">
        <v>1816</v>
      </c>
      <c r="F1175" s="3" t="s">
        <v>3063</v>
      </c>
      <c r="G1175" s="24">
        <v>1280</v>
      </c>
      <c r="H1175" s="25" t="s">
        <v>1817</v>
      </c>
      <c r="I1175" s="5">
        <v>2</v>
      </c>
      <c r="J1175" s="5">
        <v>176.041818181818</v>
      </c>
      <c r="K1175" s="5">
        <f>+J1175*1.21</f>
        <v>213.01059999999978</v>
      </c>
      <c r="L1175" s="83">
        <f>+K1175*I1175</f>
        <v>426.02119999999957</v>
      </c>
      <c r="M1175" s="79">
        <f t="shared" ref="M1175:M1176" si="447">+L1175*0.85</f>
        <v>362.1180199999996</v>
      </c>
      <c r="N1175" s="79">
        <f t="shared" ref="N1175:N1176" si="448">+M1175*0.95</f>
        <v>344.01211899999959</v>
      </c>
      <c r="O1175" s="58"/>
      <c r="P1175" s="92">
        <f>+N1175+N1176+N1177</f>
        <v>1286.1926262499992</v>
      </c>
      <c r="Q1175" s="7">
        <v>560.633336690909</v>
      </c>
      <c r="R1175" s="75">
        <f t="shared" si="440"/>
        <v>678.36633739599984</v>
      </c>
      <c r="S1175" s="51">
        <f>+R1175+R1176+R1177</f>
        <v>2399.0136135139987</v>
      </c>
      <c r="T1175" s="48">
        <v>2399</v>
      </c>
      <c r="U1175" s="55">
        <f>+T1175-P1175</f>
        <v>1112.8073737500008</v>
      </c>
      <c r="V1175" s="20"/>
      <c r="W1175" s="20"/>
      <c r="X1175" s="20"/>
      <c r="Y1175" s="20"/>
    </row>
    <row r="1176" spans="1:25" customFormat="1" ht="15.75" customHeight="1" x14ac:dyDescent="0.25">
      <c r="A1176" s="3" t="s">
        <v>1808</v>
      </c>
      <c r="B1176" s="3" t="s">
        <v>1809</v>
      </c>
      <c r="C1176" s="4">
        <v>44034</v>
      </c>
      <c r="D1176" s="3" t="s">
        <v>1818</v>
      </c>
      <c r="E1176" s="3" t="s">
        <v>1816</v>
      </c>
      <c r="F1176" s="3" t="s">
        <v>3063</v>
      </c>
      <c r="G1176" s="24"/>
      <c r="H1176" s="25" t="s">
        <v>1817</v>
      </c>
      <c r="I1176" s="5">
        <v>1</v>
      </c>
      <c r="J1176" s="5">
        <v>489.34239669421498</v>
      </c>
      <c r="K1176" s="5">
        <f t="shared" si="444"/>
        <v>592.10430000000008</v>
      </c>
      <c r="L1176" s="83">
        <f t="shared" si="438"/>
        <v>592.10430000000008</v>
      </c>
      <c r="M1176" s="79">
        <f t="shared" si="447"/>
        <v>503.28865500000006</v>
      </c>
      <c r="N1176" s="79">
        <f t="shared" si="448"/>
        <v>478.12422225000006</v>
      </c>
      <c r="O1176" s="58"/>
      <c r="P1176" s="92"/>
      <c r="Q1176" s="7">
        <v>779.19457852809899</v>
      </c>
      <c r="R1176" s="75">
        <f t="shared" si="440"/>
        <v>942.82544001899976</v>
      </c>
      <c r="S1176" s="51"/>
      <c r="T1176" s="48"/>
      <c r="U1176" s="55"/>
      <c r="V1176" s="20"/>
      <c r="W1176" s="20"/>
      <c r="X1176" s="20"/>
      <c r="Y1176" s="20"/>
    </row>
    <row r="1177" spans="1:25" customFormat="1" ht="15.75" customHeight="1" x14ac:dyDescent="0.25">
      <c r="A1177" s="3" t="s">
        <v>674</v>
      </c>
      <c r="B1177" s="3" t="s">
        <v>675</v>
      </c>
      <c r="C1177" s="4">
        <v>44034</v>
      </c>
      <c r="D1177" s="3" t="s">
        <v>1818</v>
      </c>
      <c r="E1177" s="3" t="s">
        <v>1816</v>
      </c>
      <c r="F1177" s="3" t="s">
        <v>3063</v>
      </c>
      <c r="G1177" s="24"/>
      <c r="H1177" s="25" t="s">
        <v>1817</v>
      </c>
      <c r="I1177" s="5">
        <v>1</v>
      </c>
      <c r="J1177" s="5">
        <v>403.70272727272697</v>
      </c>
      <c r="K1177" s="5">
        <f t="shared" si="444"/>
        <v>488.4802999999996</v>
      </c>
      <c r="L1177" s="83">
        <f t="shared" si="438"/>
        <v>488.4802999999996</v>
      </c>
      <c r="M1177" s="79"/>
      <c r="N1177" s="79">
        <f t="shared" si="439"/>
        <v>464.0562849999996</v>
      </c>
      <c r="O1177" s="58"/>
      <c r="P1177" s="92"/>
      <c r="Q1177" s="7">
        <v>642.82796371818097</v>
      </c>
      <c r="R1177" s="75">
        <f t="shared" si="440"/>
        <v>777.82183609899892</v>
      </c>
      <c r="S1177" s="51"/>
      <c r="T1177" s="48"/>
      <c r="U1177" s="55"/>
      <c r="V1177" s="20"/>
      <c r="W1177" s="20"/>
      <c r="X1177" s="20"/>
      <c r="Y1177" s="20"/>
    </row>
    <row r="1178" spans="1:25" customFormat="1" ht="15.75" customHeight="1" x14ac:dyDescent="0.25">
      <c r="A1178" s="3" t="s">
        <v>149</v>
      </c>
      <c r="B1178" s="3" t="s">
        <v>150</v>
      </c>
      <c r="C1178" s="4">
        <v>44034</v>
      </c>
      <c r="D1178" s="3" t="s">
        <v>1819</v>
      </c>
      <c r="E1178" s="3" t="s">
        <v>1820</v>
      </c>
      <c r="F1178" s="3" t="s">
        <v>3064</v>
      </c>
      <c r="G1178" s="24">
        <v>1278</v>
      </c>
      <c r="H1178" s="25" t="s">
        <v>1821</v>
      </c>
      <c r="I1178" s="5">
        <v>2</v>
      </c>
      <c r="J1178" s="5">
        <v>176.041818181818</v>
      </c>
      <c r="K1178" s="5">
        <f t="shared" si="444"/>
        <v>213.01059999999978</v>
      </c>
      <c r="L1178" s="83">
        <f t="shared" si="438"/>
        <v>426.02119999999957</v>
      </c>
      <c r="M1178" s="79">
        <f t="shared" ref="M1178:M1179" si="449">+L1178*0.85</f>
        <v>362.1180199999996</v>
      </c>
      <c r="N1178" s="79">
        <f t="shared" ref="N1178:N1179" si="450">+M1178*0.95</f>
        <v>344.01211899999959</v>
      </c>
      <c r="O1178" s="58"/>
      <c r="P1178" s="92">
        <f>+N1178+N1179+N1180</f>
        <v>1286.1926262499992</v>
      </c>
      <c r="Q1178" s="7">
        <v>560.633336690909</v>
      </c>
      <c r="R1178" s="75">
        <f t="shared" si="440"/>
        <v>678.36633739599984</v>
      </c>
      <c r="S1178" s="51">
        <f>+R1178+R1179+R1180</f>
        <v>2399.0136135139987</v>
      </c>
      <c r="T1178" s="48">
        <v>2399</v>
      </c>
      <c r="U1178" s="55">
        <f>+T1178-P1178</f>
        <v>1112.8073737500008</v>
      </c>
      <c r="V1178" s="20"/>
      <c r="W1178" s="20"/>
      <c r="X1178" s="20"/>
      <c r="Y1178" s="20"/>
    </row>
    <row r="1179" spans="1:25" customFormat="1" ht="15.75" customHeight="1" x14ac:dyDescent="0.25">
      <c r="A1179" s="3" t="s">
        <v>1808</v>
      </c>
      <c r="B1179" s="3" t="s">
        <v>1809</v>
      </c>
      <c r="C1179" s="4">
        <v>44034</v>
      </c>
      <c r="D1179" s="3" t="s">
        <v>1819</v>
      </c>
      <c r="E1179" s="3" t="s">
        <v>1820</v>
      </c>
      <c r="F1179" s="3" t="s">
        <v>3064</v>
      </c>
      <c r="G1179" s="24"/>
      <c r="H1179" s="25" t="s">
        <v>1821</v>
      </c>
      <c r="I1179" s="5">
        <v>1</v>
      </c>
      <c r="J1179" s="5">
        <v>489.34239669421498</v>
      </c>
      <c r="K1179" s="5">
        <f t="shared" si="444"/>
        <v>592.10430000000008</v>
      </c>
      <c r="L1179" s="83">
        <f t="shared" si="438"/>
        <v>592.10430000000008</v>
      </c>
      <c r="M1179" s="79">
        <f t="shared" si="449"/>
        <v>503.28865500000006</v>
      </c>
      <c r="N1179" s="79">
        <f t="shared" si="450"/>
        <v>478.12422225000006</v>
      </c>
      <c r="O1179" s="58"/>
      <c r="P1179" s="92"/>
      <c r="Q1179" s="7">
        <v>779.19457852809899</v>
      </c>
      <c r="R1179" s="75">
        <f t="shared" si="440"/>
        <v>942.82544001899976</v>
      </c>
      <c r="S1179" s="51"/>
      <c r="T1179" s="48"/>
      <c r="U1179" s="55"/>
      <c r="V1179" s="20"/>
      <c r="W1179" s="20"/>
      <c r="X1179" s="20"/>
      <c r="Y1179" s="20"/>
    </row>
    <row r="1180" spans="1:25" customFormat="1" ht="15.75" customHeight="1" x14ac:dyDescent="0.25">
      <c r="A1180" s="3" t="s">
        <v>674</v>
      </c>
      <c r="B1180" s="3" t="s">
        <v>675</v>
      </c>
      <c r="C1180" s="4">
        <v>44034</v>
      </c>
      <c r="D1180" s="3" t="s">
        <v>1819</v>
      </c>
      <c r="E1180" s="3" t="s">
        <v>1820</v>
      </c>
      <c r="F1180" s="3" t="s">
        <v>3064</v>
      </c>
      <c r="G1180" s="24"/>
      <c r="H1180" s="25" t="s">
        <v>1821</v>
      </c>
      <c r="I1180" s="5">
        <v>1</v>
      </c>
      <c r="J1180" s="5">
        <v>403.70272727272697</v>
      </c>
      <c r="K1180" s="5">
        <f t="shared" si="444"/>
        <v>488.4802999999996</v>
      </c>
      <c r="L1180" s="83">
        <f t="shared" si="438"/>
        <v>488.4802999999996</v>
      </c>
      <c r="M1180" s="79"/>
      <c r="N1180" s="79">
        <f t="shared" si="439"/>
        <v>464.0562849999996</v>
      </c>
      <c r="O1180" s="58"/>
      <c r="P1180" s="92"/>
      <c r="Q1180" s="7">
        <v>642.82796371818097</v>
      </c>
      <c r="R1180" s="75">
        <f t="shared" si="440"/>
        <v>777.82183609899892</v>
      </c>
      <c r="S1180" s="51"/>
      <c r="T1180" s="48"/>
      <c r="U1180" s="55"/>
      <c r="V1180" s="20"/>
      <c r="W1180" s="20"/>
      <c r="X1180" s="20"/>
      <c r="Y1180" s="20"/>
    </row>
    <row r="1181" spans="1:25" customFormat="1" ht="15.75" customHeight="1" x14ac:dyDescent="0.25">
      <c r="A1181" s="3" t="s">
        <v>1825</v>
      </c>
      <c r="B1181" s="3" t="s">
        <v>1826</v>
      </c>
      <c r="C1181" s="4">
        <v>44034</v>
      </c>
      <c r="D1181" s="3" t="s">
        <v>1822</v>
      </c>
      <c r="E1181" s="3" t="s">
        <v>1823</v>
      </c>
      <c r="F1181" s="3" t="s">
        <v>3065</v>
      </c>
      <c r="G1181" s="24">
        <v>1279</v>
      </c>
      <c r="H1181" s="25" t="s">
        <v>1824</v>
      </c>
      <c r="I1181" s="5">
        <v>1</v>
      </c>
      <c r="J1181" s="5">
        <v>175.18297520661201</v>
      </c>
      <c r="K1181" s="5">
        <f t="shared" si="444"/>
        <v>211.97140000000053</v>
      </c>
      <c r="L1181" s="83">
        <f t="shared" si="438"/>
        <v>211.97140000000053</v>
      </c>
      <c r="M1181" s="79"/>
      <c r="N1181" s="79">
        <f t="shared" si="439"/>
        <v>201.3728300000005</v>
      </c>
      <c r="O1181" s="58"/>
      <c r="P1181" s="92">
        <f>+N1181+N1182</f>
        <v>400.94569500000102</v>
      </c>
      <c r="Q1181" s="7">
        <v>306.48086329421602</v>
      </c>
      <c r="R1181" s="75">
        <f t="shared" si="440"/>
        <v>370.8418445860014</v>
      </c>
      <c r="S1181" s="51">
        <f>+R1181+R1182</f>
        <v>775.08613609500253</v>
      </c>
      <c r="T1181" s="48">
        <v>775.09</v>
      </c>
      <c r="U1181" s="55">
        <f>+T1181-P1181</f>
        <v>374.14430499999901</v>
      </c>
      <c r="V1181" s="20"/>
      <c r="W1181" s="20"/>
      <c r="X1181" s="20"/>
      <c r="Y1181" s="20"/>
    </row>
    <row r="1182" spans="1:25" customFormat="1" ht="15.75" customHeight="1" x14ac:dyDescent="0.25">
      <c r="A1182" s="3" t="s">
        <v>71</v>
      </c>
      <c r="B1182" s="3" t="s">
        <v>72</v>
      </c>
      <c r="C1182" s="4">
        <v>44034</v>
      </c>
      <c r="D1182" s="3" t="s">
        <v>1822</v>
      </c>
      <c r="E1182" s="3" t="s">
        <v>1823</v>
      </c>
      <c r="F1182" s="3" t="s">
        <v>3065</v>
      </c>
      <c r="G1182" s="24"/>
      <c r="H1182" s="25" t="s">
        <v>1824</v>
      </c>
      <c r="I1182" s="5">
        <v>1</v>
      </c>
      <c r="J1182" s="5">
        <v>173.617107438017</v>
      </c>
      <c r="K1182" s="5">
        <f t="shared" si="444"/>
        <v>210.07670000000056</v>
      </c>
      <c r="L1182" s="83">
        <f t="shared" si="438"/>
        <v>210.07670000000056</v>
      </c>
      <c r="M1182" s="79"/>
      <c r="N1182" s="79">
        <f t="shared" si="439"/>
        <v>199.57286500000052</v>
      </c>
      <c r="O1182" s="58"/>
      <c r="P1182" s="92"/>
      <c r="Q1182" s="7">
        <v>334.08619132975298</v>
      </c>
      <c r="R1182" s="75">
        <f t="shared" si="440"/>
        <v>404.24429150900107</v>
      </c>
      <c r="S1182" s="51"/>
      <c r="T1182" s="48"/>
      <c r="U1182" s="55"/>
      <c r="V1182" s="20"/>
      <c r="W1182" s="20"/>
      <c r="X1182" s="20"/>
      <c r="Y1182" s="20"/>
    </row>
    <row r="1183" spans="1:25" customFormat="1" ht="15.75" customHeight="1" x14ac:dyDescent="0.25">
      <c r="A1183" s="3" t="s">
        <v>149</v>
      </c>
      <c r="B1183" s="3" t="s">
        <v>150</v>
      </c>
      <c r="C1183" s="4">
        <v>44034</v>
      </c>
      <c r="D1183" s="3" t="s">
        <v>1827</v>
      </c>
      <c r="E1183" s="3" t="s">
        <v>1828</v>
      </c>
      <c r="F1183" s="3" t="s">
        <v>3066</v>
      </c>
      <c r="G1183" s="24">
        <v>1281</v>
      </c>
      <c r="H1183" s="25" t="s">
        <v>1829</v>
      </c>
      <c r="I1183" s="5">
        <v>4</v>
      </c>
      <c r="J1183" s="5">
        <v>176.041818181818</v>
      </c>
      <c r="K1183" s="5">
        <f t="shared" si="444"/>
        <v>213.01059999999978</v>
      </c>
      <c r="L1183" s="83">
        <f t="shared" si="438"/>
        <v>852.04239999999913</v>
      </c>
      <c r="M1183" s="79">
        <f t="shared" ref="M1183:M1184" si="451">+L1183*0.85</f>
        <v>724.23603999999921</v>
      </c>
      <c r="N1183" s="79">
        <f t="shared" ref="N1183:N1184" si="452">+M1183*0.95</f>
        <v>688.02423799999917</v>
      </c>
      <c r="O1183" s="58"/>
      <c r="P1183" s="92">
        <f>+N1183+N1184+N1185</f>
        <v>2572.3852524999984</v>
      </c>
      <c r="Q1183" s="7">
        <v>1121.2666733818201</v>
      </c>
      <c r="R1183" s="75">
        <f t="shared" si="440"/>
        <v>1356.7326747920022</v>
      </c>
      <c r="S1183" s="51">
        <f>+R1183+R1184+R1185</f>
        <v>4798.0272270279993</v>
      </c>
      <c r="T1183" s="48">
        <v>4798</v>
      </c>
      <c r="U1183" s="55">
        <f>+T1183-P1183</f>
        <v>2225.6147475000016</v>
      </c>
      <c r="V1183" s="20"/>
      <c r="W1183" s="20"/>
      <c r="X1183" s="20"/>
      <c r="Y1183" s="20"/>
    </row>
    <row r="1184" spans="1:25" customFormat="1" ht="15.75" customHeight="1" x14ac:dyDescent="0.25">
      <c r="A1184" s="3" t="s">
        <v>1808</v>
      </c>
      <c r="B1184" s="3" t="s">
        <v>1809</v>
      </c>
      <c r="C1184" s="4">
        <v>44034</v>
      </c>
      <c r="D1184" s="3" t="s">
        <v>1827</v>
      </c>
      <c r="E1184" s="3" t="s">
        <v>1828</v>
      </c>
      <c r="F1184" s="3" t="s">
        <v>3066</v>
      </c>
      <c r="G1184" s="24"/>
      <c r="H1184" s="25" t="s">
        <v>1829</v>
      </c>
      <c r="I1184" s="5">
        <v>2</v>
      </c>
      <c r="J1184" s="5">
        <v>489.34239669421498</v>
      </c>
      <c r="K1184" s="5">
        <f t="shared" si="444"/>
        <v>592.10430000000008</v>
      </c>
      <c r="L1184" s="83">
        <f t="shared" si="438"/>
        <v>1184.2086000000002</v>
      </c>
      <c r="M1184" s="79">
        <f t="shared" si="451"/>
        <v>1006.5773100000001</v>
      </c>
      <c r="N1184" s="79">
        <f t="shared" si="452"/>
        <v>956.24844450000012</v>
      </c>
      <c r="O1184" s="58"/>
      <c r="P1184" s="92"/>
      <c r="Q1184" s="7">
        <v>1558.3891570562</v>
      </c>
      <c r="R1184" s="75">
        <f t="shared" si="440"/>
        <v>1885.650880038002</v>
      </c>
      <c r="S1184" s="51"/>
      <c r="T1184" s="48"/>
      <c r="U1184" s="55"/>
      <c r="V1184" s="20"/>
      <c r="W1184" s="20"/>
      <c r="X1184" s="20"/>
      <c r="Y1184" s="20"/>
    </row>
    <row r="1185" spans="1:25" customFormat="1" ht="15.75" customHeight="1" x14ac:dyDescent="0.25">
      <c r="A1185" s="3" t="s">
        <v>674</v>
      </c>
      <c r="B1185" s="3" t="s">
        <v>675</v>
      </c>
      <c r="C1185" s="4">
        <v>44034</v>
      </c>
      <c r="D1185" s="3" t="s">
        <v>1827</v>
      </c>
      <c r="E1185" s="3" t="s">
        <v>1828</v>
      </c>
      <c r="F1185" s="3" t="s">
        <v>3066</v>
      </c>
      <c r="G1185" s="24"/>
      <c r="H1185" s="25" t="s">
        <v>1829</v>
      </c>
      <c r="I1185" s="5">
        <v>2</v>
      </c>
      <c r="J1185" s="5">
        <v>403.70272727272697</v>
      </c>
      <c r="K1185" s="5">
        <f t="shared" si="444"/>
        <v>488.4802999999996</v>
      </c>
      <c r="L1185" s="83">
        <f t="shared" si="438"/>
        <v>976.9605999999992</v>
      </c>
      <c r="M1185" s="79"/>
      <c r="N1185" s="79">
        <f t="shared" si="439"/>
        <v>928.11256999999921</v>
      </c>
      <c r="O1185" s="58"/>
      <c r="P1185" s="92"/>
      <c r="Q1185" s="7">
        <v>1285.6559274363599</v>
      </c>
      <c r="R1185" s="75">
        <f t="shared" si="440"/>
        <v>1555.6436721979953</v>
      </c>
      <c r="S1185" s="51"/>
      <c r="T1185" s="48"/>
      <c r="U1185" s="55"/>
      <c r="V1185" s="20"/>
      <c r="W1185" s="20"/>
      <c r="X1185" s="20"/>
      <c r="Y1185" s="20"/>
    </row>
    <row r="1186" spans="1:25" customFormat="1" ht="15.75" customHeight="1" x14ac:dyDescent="0.25">
      <c r="A1186" s="3" t="s">
        <v>149</v>
      </c>
      <c r="B1186" s="3" t="s">
        <v>150</v>
      </c>
      <c r="C1186" s="4">
        <v>44034</v>
      </c>
      <c r="D1186" s="3" t="s">
        <v>1830</v>
      </c>
      <c r="E1186" s="3" t="s">
        <v>1831</v>
      </c>
      <c r="F1186" s="3" t="s">
        <v>3067</v>
      </c>
      <c r="G1186" s="24">
        <v>1282</v>
      </c>
      <c r="H1186" s="25" t="s">
        <v>1832</v>
      </c>
      <c r="I1186" s="5">
        <v>1</v>
      </c>
      <c r="J1186" s="5">
        <v>176.041818181818</v>
      </c>
      <c r="K1186" s="5">
        <f t="shared" si="444"/>
        <v>213.01059999999978</v>
      </c>
      <c r="L1186" s="83">
        <f t="shared" si="438"/>
        <v>213.01059999999978</v>
      </c>
      <c r="M1186" s="79">
        <f t="shared" ref="M1186" si="453">+L1186*0.85</f>
        <v>181.0590099999998</v>
      </c>
      <c r="N1186" s="79">
        <f>+M1186*0.95</f>
        <v>172.00605949999979</v>
      </c>
      <c r="O1186" s="58"/>
      <c r="P1186" s="92">
        <f>+N1186+N1187</f>
        <v>248.43251449999974</v>
      </c>
      <c r="Q1186" s="7">
        <v>307.98516090909101</v>
      </c>
      <c r="R1186" s="75">
        <f t="shared" si="440"/>
        <v>372.66204470000008</v>
      </c>
      <c r="S1186" s="51">
        <f>+R1186+R1187</f>
        <v>513.66000479599961</v>
      </c>
      <c r="T1186" s="48">
        <v>513.66</v>
      </c>
      <c r="U1186" s="55">
        <f>+T1186-P1186</f>
        <v>265.22748550000023</v>
      </c>
      <c r="V1186" s="20"/>
      <c r="W1186" s="20"/>
      <c r="X1186" s="20"/>
      <c r="Y1186" s="20"/>
    </row>
    <row r="1187" spans="1:25" customFormat="1" ht="15.75" customHeight="1" x14ac:dyDescent="0.25">
      <c r="A1187" s="3" t="s">
        <v>703</v>
      </c>
      <c r="B1187" s="3" t="s">
        <v>704</v>
      </c>
      <c r="C1187" s="4">
        <v>44034</v>
      </c>
      <c r="D1187" s="3" t="s">
        <v>1830</v>
      </c>
      <c r="E1187" s="3" t="s">
        <v>1831</v>
      </c>
      <c r="F1187" s="3" t="s">
        <v>3067</v>
      </c>
      <c r="G1187" s="24"/>
      <c r="H1187" s="25" t="s">
        <v>1832</v>
      </c>
      <c r="I1187" s="5">
        <v>1</v>
      </c>
      <c r="J1187" s="5">
        <v>66.486694214875996</v>
      </c>
      <c r="K1187" s="5">
        <f t="shared" si="444"/>
        <v>80.448899999999952</v>
      </c>
      <c r="L1187" s="83">
        <f t="shared" si="438"/>
        <v>80.448899999999952</v>
      </c>
      <c r="M1187" s="79"/>
      <c r="N1187" s="79">
        <f t="shared" si="439"/>
        <v>76.426454999999947</v>
      </c>
      <c r="O1187" s="58"/>
      <c r="P1187" s="92"/>
      <c r="Q1187" s="7">
        <v>116.52723974876</v>
      </c>
      <c r="R1187" s="75">
        <f t="shared" si="440"/>
        <v>140.99796009599959</v>
      </c>
      <c r="S1187" s="51"/>
      <c r="T1187" s="48"/>
      <c r="U1187" s="55"/>
      <c r="V1187" s="20"/>
      <c r="W1187" s="20"/>
      <c r="X1187" s="20"/>
      <c r="Y1187" s="20"/>
    </row>
    <row r="1188" spans="1:25" customFormat="1" ht="15.75" customHeight="1" x14ac:dyDescent="0.25">
      <c r="A1188" s="3" t="s">
        <v>75</v>
      </c>
      <c r="B1188" s="3" t="s">
        <v>76</v>
      </c>
      <c r="C1188" s="4">
        <v>44034</v>
      </c>
      <c r="D1188" s="3" t="s">
        <v>1833</v>
      </c>
      <c r="E1188" s="3" t="s">
        <v>1834</v>
      </c>
      <c r="F1188" s="3" t="s">
        <v>3068</v>
      </c>
      <c r="G1188" s="24">
        <v>1283</v>
      </c>
      <c r="H1188" s="25" t="s">
        <v>1835</v>
      </c>
      <c r="I1188" s="5">
        <v>1</v>
      </c>
      <c r="J1188" s="5">
        <v>1066.2198347107401</v>
      </c>
      <c r="K1188" s="5">
        <f t="shared" si="444"/>
        <v>1290.1259999999954</v>
      </c>
      <c r="L1188" s="83">
        <f t="shared" si="438"/>
        <v>1290.1259999999954</v>
      </c>
      <c r="M1188" s="79">
        <f t="shared" ref="M1188:M1189" si="454">+L1188*0.85</f>
        <v>1096.6070999999961</v>
      </c>
      <c r="N1188" s="79">
        <f t="shared" ref="N1188:N1189" si="455">+M1188*0.95</f>
        <v>1041.7767449999963</v>
      </c>
      <c r="O1188" s="58"/>
      <c r="P1188" s="92">
        <f>+SUM(N1188:N1196)</f>
        <v>3998.0200282499968</v>
      </c>
      <c r="Q1188" s="7">
        <v>1865.5115338016501</v>
      </c>
      <c r="R1188" s="75">
        <f t="shared" si="440"/>
        <v>2257.2689558999964</v>
      </c>
      <c r="S1188" s="51">
        <f>+SUM(R1188:R1196)</f>
        <v>7829.082146674994</v>
      </c>
      <c r="T1188" s="48">
        <v>7829.12</v>
      </c>
      <c r="U1188" s="55">
        <f>+T1188-P1188</f>
        <v>3831.0999717500031</v>
      </c>
      <c r="V1188" s="20"/>
      <c r="W1188" s="20"/>
      <c r="X1188" s="20"/>
      <c r="Y1188" s="20"/>
    </row>
    <row r="1189" spans="1:25" customFormat="1" ht="15.75" customHeight="1" x14ac:dyDescent="0.25">
      <c r="A1189" s="3" t="s">
        <v>1808</v>
      </c>
      <c r="B1189" s="3" t="s">
        <v>1809</v>
      </c>
      <c r="C1189" s="4">
        <v>44034</v>
      </c>
      <c r="D1189" s="3" t="s">
        <v>1833</v>
      </c>
      <c r="E1189" s="3" t="s">
        <v>1834</v>
      </c>
      <c r="F1189" s="3" t="s">
        <v>3068</v>
      </c>
      <c r="G1189" s="24"/>
      <c r="H1189" s="25" t="s">
        <v>1835</v>
      </c>
      <c r="I1189" s="5">
        <v>1</v>
      </c>
      <c r="J1189" s="5">
        <v>489.34239669421498</v>
      </c>
      <c r="K1189" s="5">
        <f t="shared" si="444"/>
        <v>592.10430000000008</v>
      </c>
      <c r="L1189" s="83">
        <f t="shared" si="438"/>
        <v>592.10430000000008</v>
      </c>
      <c r="M1189" s="79">
        <f t="shared" si="454"/>
        <v>503.28865500000006</v>
      </c>
      <c r="N1189" s="79">
        <f t="shared" si="455"/>
        <v>478.12422225000006</v>
      </c>
      <c r="O1189" s="58"/>
      <c r="P1189" s="92"/>
      <c r="Q1189" s="7">
        <v>779.19457852809899</v>
      </c>
      <c r="R1189" s="75">
        <f t="shared" si="440"/>
        <v>942.82544001899976</v>
      </c>
      <c r="S1189" s="51"/>
      <c r="T1189" s="48"/>
      <c r="U1189" s="55"/>
      <c r="V1189" s="20"/>
      <c r="W1189" s="20"/>
      <c r="X1189" s="20"/>
      <c r="Y1189" s="20"/>
    </row>
    <row r="1190" spans="1:25" customFormat="1" ht="15.75" customHeight="1" x14ac:dyDescent="0.25">
      <c r="A1190" s="3" t="s">
        <v>1631</v>
      </c>
      <c r="B1190" s="3" t="s">
        <v>1632</v>
      </c>
      <c r="C1190" s="4">
        <v>44034</v>
      </c>
      <c r="D1190" s="3" t="s">
        <v>1833</v>
      </c>
      <c r="E1190" s="3" t="s">
        <v>1834</v>
      </c>
      <c r="F1190" s="3" t="s">
        <v>3068</v>
      </c>
      <c r="G1190" s="24"/>
      <c r="H1190" s="25" t="s">
        <v>1835</v>
      </c>
      <c r="I1190" s="5">
        <v>3</v>
      </c>
      <c r="J1190" s="5">
        <v>84.535123966942194</v>
      </c>
      <c r="K1190" s="5">
        <f t="shared" si="444"/>
        <v>102.28750000000005</v>
      </c>
      <c r="L1190" s="83">
        <f t="shared" si="438"/>
        <v>306.86250000000018</v>
      </c>
      <c r="M1190" s="79"/>
      <c r="N1190" s="79">
        <f t="shared" si="439"/>
        <v>291.51937500000014</v>
      </c>
      <c r="O1190" s="58"/>
      <c r="P1190" s="92"/>
      <c r="Q1190" s="7">
        <v>443.79164845041299</v>
      </c>
      <c r="R1190" s="75">
        <f t="shared" si="440"/>
        <v>536.98789462499974</v>
      </c>
      <c r="S1190" s="51"/>
      <c r="T1190" s="48"/>
      <c r="U1190" s="55"/>
      <c r="V1190" s="20"/>
      <c r="W1190" s="20"/>
      <c r="X1190" s="20"/>
      <c r="Y1190" s="20"/>
    </row>
    <row r="1191" spans="1:25" customFormat="1" ht="15.75" customHeight="1" x14ac:dyDescent="0.25">
      <c r="A1191" s="3" t="s">
        <v>1836</v>
      </c>
      <c r="B1191" s="3" t="s">
        <v>1837</v>
      </c>
      <c r="C1191" s="4">
        <v>44034</v>
      </c>
      <c r="D1191" s="3" t="s">
        <v>1833</v>
      </c>
      <c r="E1191" s="3" t="s">
        <v>1834</v>
      </c>
      <c r="F1191" s="3" t="s">
        <v>3068</v>
      </c>
      <c r="G1191" s="24"/>
      <c r="H1191" s="25" t="s">
        <v>1835</v>
      </c>
      <c r="I1191" s="5">
        <v>2</v>
      </c>
      <c r="J1191" s="5">
        <v>151.71933884297499</v>
      </c>
      <c r="K1191" s="5">
        <f t="shared" si="444"/>
        <v>183.58039999999974</v>
      </c>
      <c r="L1191" s="83">
        <f t="shared" si="438"/>
        <v>367.16079999999948</v>
      </c>
      <c r="M1191" s="79"/>
      <c r="N1191" s="79">
        <f t="shared" si="439"/>
        <v>348.80275999999947</v>
      </c>
      <c r="O1191" s="58"/>
      <c r="P1191" s="92"/>
      <c r="Q1191" s="7">
        <v>532.23144066115594</v>
      </c>
      <c r="R1191" s="75">
        <f t="shared" si="440"/>
        <v>644.00004319999869</v>
      </c>
      <c r="S1191" s="51"/>
      <c r="T1191" s="48"/>
      <c r="U1191" s="55"/>
      <c r="V1191" s="20"/>
      <c r="W1191" s="20"/>
      <c r="X1191" s="20"/>
      <c r="Y1191" s="20"/>
    </row>
    <row r="1192" spans="1:25" customFormat="1" ht="15.75" customHeight="1" x14ac:dyDescent="0.25">
      <c r="A1192" s="3" t="s">
        <v>1757</v>
      </c>
      <c r="B1192" s="3" t="s">
        <v>1758</v>
      </c>
      <c r="C1192" s="4">
        <v>44034</v>
      </c>
      <c r="D1192" s="3" t="s">
        <v>1833</v>
      </c>
      <c r="E1192" s="3" t="s">
        <v>1834</v>
      </c>
      <c r="F1192" s="3" t="s">
        <v>3068</v>
      </c>
      <c r="G1192" s="24"/>
      <c r="H1192" s="25" t="s">
        <v>1835</v>
      </c>
      <c r="I1192" s="5">
        <v>3</v>
      </c>
      <c r="J1192" s="5">
        <v>194.75628099173599</v>
      </c>
      <c r="K1192" s="5">
        <f t="shared" si="444"/>
        <v>235.65510000000054</v>
      </c>
      <c r="L1192" s="83">
        <f t="shared" si="438"/>
        <v>706.96530000000166</v>
      </c>
      <c r="M1192" s="79"/>
      <c r="N1192" s="79">
        <f t="shared" si="439"/>
        <v>671.61703500000158</v>
      </c>
      <c r="O1192" s="58"/>
      <c r="P1192" s="92"/>
      <c r="Q1192" s="7">
        <v>1023.94283269091</v>
      </c>
      <c r="R1192" s="75">
        <f t="shared" si="440"/>
        <v>1238.970827556001</v>
      </c>
      <c r="S1192" s="51"/>
      <c r="T1192" s="48"/>
      <c r="U1192" s="55"/>
      <c r="V1192" s="20"/>
      <c r="W1192" s="20"/>
      <c r="X1192" s="20"/>
      <c r="Y1192" s="20"/>
    </row>
    <row r="1193" spans="1:25" customFormat="1" ht="15.75" customHeight="1" x14ac:dyDescent="0.25">
      <c r="A1193" s="3" t="s">
        <v>674</v>
      </c>
      <c r="B1193" s="3" t="s">
        <v>675</v>
      </c>
      <c r="C1193" s="4">
        <v>44034</v>
      </c>
      <c r="D1193" s="3" t="s">
        <v>1833</v>
      </c>
      <c r="E1193" s="3" t="s">
        <v>1834</v>
      </c>
      <c r="F1193" s="3" t="s">
        <v>3068</v>
      </c>
      <c r="G1193" s="24"/>
      <c r="H1193" s="25" t="s">
        <v>1835</v>
      </c>
      <c r="I1193" s="5">
        <v>1</v>
      </c>
      <c r="J1193" s="5">
        <v>403.70272727272697</v>
      </c>
      <c r="K1193" s="5">
        <f t="shared" si="444"/>
        <v>488.4802999999996</v>
      </c>
      <c r="L1193" s="83">
        <f t="shared" si="438"/>
        <v>488.4802999999996</v>
      </c>
      <c r="M1193" s="79"/>
      <c r="N1193" s="79">
        <f t="shared" si="439"/>
        <v>464.0562849999996</v>
      </c>
      <c r="O1193" s="58"/>
      <c r="P1193" s="92"/>
      <c r="Q1193" s="7">
        <v>642.82796371818097</v>
      </c>
      <c r="R1193" s="75">
        <f t="shared" si="440"/>
        <v>777.82183609899892</v>
      </c>
      <c r="S1193" s="51"/>
      <c r="T1193" s="48"/>
      <c r="U1193" s="55"/>
      <c r="V1193" s="20"/>
      <c r="W1193" s="20"/>
      <c r="X1193" s="20"/>
      <c r="Y1193" s="20"/>
    </row>
    <row r="1194" spans="1:25" customFormat="1" ht="15.75" customHeight="1" x14ac:dyDescent="0.25">
      <c r="A1194" s="3" t="s">
        <v>126</v>
      </c>
      <c r="B1194" s="3" t="s">
        <v>127</v>
      </c>
      <c r="C1194" s="4">
        <v>44034</v>
      </c>
      <c r="D1194" s="3" t="s">
        <v>1833</v>
      </c>
      <c r="E1194" s="3" t="s">
        <v>1834</v>
      </c>
      <c r="F1194" s="3" t="s">
        <v>3068</v>
      </c>
      <c r="G1194" s="24"/>
      <c r="H1194" s="25" t="s">
        <v>1835</v>
      </c>
      <c r="I1194" s="5">
        <v>1</v>
      </c>
      <c r="J1194" s="5">
        <v>63.696694214875997</v>
      </c>
      <c r="K1194" s="5">
        <f t="shared" si="444"/>
        <v>77.072999999999951</v>
      </c>
      <c r="L1194" s="83">
        <f t="shared" si="438"/>
        <v>77.072999999999951</v>
      </c>
      <c r="M1194" s="79"/>
      <c r="N1194" s="79">
        <f t="shared" si="439"/>
        <v>73.219349999999949</v>
      </c>
      <c r="O1194" s="58"/>
      <c r="P1194" s="92"/>
      <c r="Q1194" s="7">
        <v>111.442462264463</v>
      </c>
      <c r="R1194" s="75">
        <f t="shared" si="440"/>
        <v>134.84537934000022</v>
      </c>
      <c r="S1194" s="51"/>
      <c r="T1194" s="48"/>
      <c r="U1194" s="55"/>
      <c r="V1194" s="20"/>
      <c r="W1194" s="20"/>
      <c r="X1194" s="20"/>
      <c r="Y1194" s="20"/>
    </row>
    <row r="1195" spans="1:25" customFormat="1" ht="15.75" customHeight="1" x14ac:dyDescent="0.25">
      <c r="A1195" s="3" t="s">
        <v>149</v>
      </c>
      <c r="B1195" s="3" t="s">
        <v>150</v>
      </c>
      <c r="C1195" s="4">
        <v>44034</v>
      </c>
      <c r="D1195" s="3" t="s">
        <v>1833</v>
      </c>
      <c r="E1195" s="3" t="s">
        <v>1834</v>
      </c>
      <c r="F1195" s="3" t="s">
        <v>3068</v>
      </c>
      <c r="G1195" s="24"/>
      <c r="H1195" s="25" t="s">
        <v>1835</v>
      </c>
      <c r="I1195" s="5">
        <v>2</v>
      </c>
      <c r="J1195" s="5">
        <v>176.041818181818</v>
      </c>
      <c r="K1195" s="5">
        <f t="shared" si="444"/>
        <v>213.01059999999978</v>
      </c>
      <c r="L1195" s="83">
        <f t="shared" si="438"/>
        <v>426.02119999999957</v>
      </c>
      <c r="M1195" s="79">
        <f t="shared" ref="M1195:M1197" si="456">+L1195*0.85</f>
        <v>362.1180199999996</v>
      </c>
      <c r="N1195" s="79">
        <f t="shared" ref="N1195:N1197" si="457">+M1195*0.95</f>
        <v>344.01211899999959</v>
      </c>
      <c r="O1195" s="58"/>
      <c r="P1195" s="92"/>
      <c r="Q1195" s="7">
        <v>560.633336690909</v>
      </c>
      <c r="R1195" s="75">
        <f t="shared" si="440"/>
        <v>678.36633739599984</v>
      </c>
      <c r="S1195" s="51"/>
      <c r="T1195" s="48"/>
      <c r="U1195" s="55"/>
      <c r="V1195" s="20"/>
      <c r="W1195" s="20"/>
      <c r="X1195" s="20"/>
      <c r="Y1195" s="20"/>
    </row>
    <row r="1196" spans="1:25" customFormat="1" ht="15.75" customHeight="1" x14ac:dyDescent="0.25">
      <c r="A1196" s="3" t="s">
        <v>701</v>
      </c>
      <c r="B1196" s="3" t="s">
        <v>702</v>
      </c>
      <c r="C1196" s="4">
        <v>44034</v>
      </c>
      <c r="D1196" s="3" t="s">
        <v>1833</v>
      </c>
      <c r="E1196" s="3" t="s">
        <v>1834</v>
      </c>
      <c r="F1196" s="3" t="s">
        <v>3068</v>
      </c>
      <c r="G1196" s="24"/>
      <c r="H1196" s="25" t="s">
        <v>1835</v>
      </c>
      <c r="I1196" s="5">
        <v>1</v>
      </c>
      <c r="J1196" s="5">
        <v>291.57652892561998</v>
      </c>
      <c r="K1196" s="5">
        <f t="shared" ref="K1196:K1227" si="458">+J1196*1.21</f>
        <v>352.80760000000015</v>
      </c>
      <c r="L1196" s="83">
        <f t="shared" si="438"/>
        <v>352.80760000000015</v>
      </c>
      <c r="M1196" s="79">
        <f t="shared" si="456"/>
        <v>299.88646000000011</v>
      </c>
      <c r="N1196" s="79">
        <f t="shared" si="457"/>
        <v>284.8921370000001</v>
      </c>
      <c r="O1196" s="58"/>
      <c r="P1196" s="92"/>
      <c r="Q1196" s="7">
        <v>510.74002689256201</v>
      </c>
      <c r="R1196" s="75">
        <f t="shared" si="440"/>
        <v>617.99543254000002</v>
      </c>
      <c r="S1196" s="51"/>
      <c r="T1196" s="48"/>
      <c r="U1196" s="55"/>
      <c r="V1196" s="20"/>
      <c r="W1196" s="20"/>
      <c r="X1196" s="20"/>
      <c r="Y1196" s="20"/>
    </row>
    <row r="1197" spans="1:25" customFormat="1" ht="15.75" customHeight="1" x14ac:dyDescent="0.25">
      <c r="A1197" s="3" t="s">
        <v>149</v>
      </c>
      <c r="B1197" s="3" t="s">
        <v>150</v>
      </c>
      <c r="C1197" s="4">
        <v>44034</v>
      </c>
      <c r="D1197" s="3" t="s">
        <v>1838</v>
      </c>
      <c r="E1197" s="3" t="s">
        <v>1839</v>
      </c>
      <c r="F1197" s="3" t="s">
        <v>3069</v>
      </c>
      <c r="G1197" s="24">
        <v>1284</v>
      </c>
      <c r="H1197" s="25" t="s">
        <v>1840</v>
      </c>
      <c r="I1197" s="5">
        <v>8</v>
      </c>
      <c r="J1197" s="5">
        <v>176.041818181818</v>
      </c>
      <c r="K1197" s="5">
        <f t="shared" si="458"/>
        <v>213.01059999999978</v>
      </c>
      <c r="L1197" s="83">
        <f t="shared" si="438"/>
        <v>1704.0847999999983</v>
      </c>
      <c r="M1197" s="79">
        <f t="shared" si="456"/>
        <v>1448.4720799999984</v>
      </c>
      <c r="N1197" s="79">
        <f t="shared" si="457"/>
        <v>1376.0484759999983</v>
      </c>
      <c r="O1197" s="58"/>
      <c r="P1197" s="92">
        <f>+N1197</f>
        <v>1376.0484759999983</v>
      </c>
      <c r="Q1197" s="7">
        <v>2463.8812872727199</v>
      </c>
      <c r="R1197" s="75">
        <f t="shared" si="440"/>
        <v>2981.2963575999911</v>
      </c>
      <c r="S1197" s="51">
        <f>+R1197</f>
        <v>2981.2963575999911</v>
      </c>
      <c r="T1197" s="48">
        <v>2981.28</v>
      </c>
      <c r="U1197" s="55">
        <f>+T1197-P1197</f>
        <v>1605.2315240000019</v>
      </c>
      <c r="V1197" s="20"/>
      <c r="W1197" s="20"/>
      <c r="X1197" s="20"/>
      <c r="Y1197" s="20"/>
    </row>
    <row r="1198" spans="1:25" customFormat="1" ht="15.75" customHeight="1" x14ac:dyDescent="0.25">
      <c r="A1198" s="3" t="s">
        <v>1844</v>
      </c>
      <c r="B1198" s="3" t="s">
        <v>1845</v>
      </c>
      <c r="C1198" s="4">
        <v>44034</v>
      </c>
      <c r="D1198" s="3" t="s">
        <v>1841</v>
      </c>
      <c r="E1198" s="3" t="s">
        <v>1842</v>
      </c>
      <c r="F1198" s="3" t="s">
        <v>3071</v>
      </c>
      <c r="G1198" s="24">
        <v>1285</v>
      </c>
      <c r="H1198" s="25" t="s">
        <v>1843</v>
      </c>
      <c r="I1198" s="5">
        <v>1</v>
      </c>
      <c r="J1198" s="5">
        <v>163.163801652893</v>
      </c>
      <c r="K1198" s="5">
        <f t="shared" si="458"/>
        <v>197.42820000000052</v>
      </c>
      <c r="L1198" s="83">
        <f t="shared" si="438"/>
        <v>197.42820000000052</v>
      </c>
      <c r="M1198" s="79"/>
      <c r="N1198" s="79">
        <f t="shared" si="439"/>
        <v>187.55679000000049</v>
      </c>
      <c r="O1198" s="58"/>
      <c r="P1198" s="92">
        <f>+N1198+N1199+N1200</f>
        <v>864.8984822500006</v>
      </c>
      <c r="Q1198" s="7">
        <v>242.627102096778</v>
      </c>
      <c r="R1198" s="75">
        <f t="shared" si="440"/>
        <v>293.57879353710138</v>
      </c>
      <c r="S1198" s="51">
        <f>+R1198+R1199+R1200</f>
        <v>1486.2829140657518</v>
      </c>
      <c r="T1198" s="48">
        <v>1486.28</v>
      </c>
      <c r="U1198" s="55">
        <f>+T1198-P1198</f>
        <v>621.38151774999938</v>
      </c>
      <c r="V1198" s="20"/>
      <c r="W1198" s="20"/>
      <c r="X1198" s="20"/>
      <c r="Y1198" s="20"/>
    </row>
    <row r="1199" spans="1:25" customFormat="1" ht="15.75" customHeight="1" x14ac:dyDescent="0.25">
      <c r="A1199" s="3" t="s">
        <v>1808</v>
      </c>
      <c r="B1199" s="3" t="s">
        <v>1809</v>
      </c>
      <c r="C1199" s="4">
        <v>44034</v>
      </c>
      <c r="D1199" s="3" t="s">
        <v>1841</v>
      </c>
      <c r="E1199" s="3" t="s">
        <v>1842</v>
      </c>
      <c r="F1199" s="3" t="s">
        <v>3071</v>
      </c>
      <c r="G1199" s="24"/>
      <c r="H1199" s="25" t="s">
        <v>1843</v>
      </c>
      <c r="I1199" s="5">
        <v>1</v>
      </c>
      <c r="J1199" s="5">
        <v>489.34239669421498</v>
      </c>
      <c r="K1199" s="5">
        <f t="shared" si="458"/>
        <v>592.10430000000008</v>
      </c>
      <c r="L1199" s="83">
        <f t="shared" si="438"/>
        <v>592.10430000000008</v>
      </c>
      <c r="M1199" s="79">
        <f t="shared" ref="M1199" si="459">+L1199*0.85</f>
        <v>503.28865500000006</v>
      </c>
      <c r="N1199" s="79">
        <f>+M1199*0.95</f>
        <v>478.12422225000006</v>
      </c>
      <c r="O1199" s="58"/>
      <c r="P1199" s="92"/>
      <c r="Q1199" s="7">
        <v>727.89265567227301</v>
      </c>
      <c r="R1199" s="75">
        <f t="shared" si="440"/>
        <v>880.75011336345028</v>
      </c>
      <c r="S1199" s="51"/>
      <c r="T1199" s="48"/>
      <c r="U1199" s="55"/>
      <c r="V1199" s="20"/>
      <c r="W1199" s="20"/>
      <c r="X1199" s="20"/>
      <c r="Y1199" s="20"/>
    </row>
    <row r="1200" spans="1:25" customFormat="1" ht="15.75" customHeight="1" x14ac:dyDescent="0.25">
      <c r="A1200" s="3" t="s">
        <v>339</v>
      </c>
      <c r="B1200" s="3" t="s">
        <v>340</v>
      </c>
      <c r="C1200" s="4">
        <v>44034</v>
      </c>
      <c r="D1200" s="3" t="s">
        <v>1841</v>
      </c>
      <c r="E1200" s="3" t="s">
        <v>1842</v>
      </c>
      <c r="F1200" s="3" t="s">
        <v>3071</v>
      </c>
      <c r="G1200" s="24"/>
      <c r="H1200" s="25" t="s">
        <v>1843</v>
      </c>
      <c r="I1200" s="5">
        <v>2</v>
      </c>
      <c r="J1200" s="5">
        <v>86.653966942148799</v>
      </c>
      <c r="K1200" s="5">
        <f t="shared" si="458"/>
        <v>104.85130000000004</v>
      </c>
      <c r="L1200" s="83">
        <f t="shared" si="438"/>
        <v>209.70260000000007</v>
      </c>
      <c r="M1200" s="79"/>
      <c r="N1200" s="79">
        <f t="shared" si="439"/>
        <v>199.21747000000005</v>
      </c>
      <c r="O1200" s="58"/>
      <c r="P1200" s="92"/>
      <c r="Q1200" s="7">
        <v>257.81322906214899</v>
      </c>
      <c r="R1200" s="75">
        <f t="shared" si="440"/>
        <v>311.95400716520027</v>
      </c>
      <c r="S1200" s="51"/>
      <c r="T1200" s="48"/>
      <c r="U1200" s="55"/>
      <c r="V1200" s="20"/>
      <c r="W1200" s="20"/>
      <c r="X1200" s="20"/>
      <c r="Y1200" s="20"/>
    </row>
    <row r="1201" spans="1:25" customFormat="1" ht="15.75" customHeight="1" x14ac:dyDescent="0.25">
      <c r="A1201" s="3" t="s">
        <v>1851</v>
      </c>
      <c r="B1201" s="3" t="s">
        <v>1852</v>
      </c>
      <c r="C1201" s="4">
        <v>44034</v>
      </c>
      <c r="D1201" s="3" t="s">
        <v>1848</v>
      </c>
      <c r="E1201" s="3" t="s">
        <v>1849</v>
      </c>
      <c r="F1201" s="3" t="s">
        <v>3072</v>
      </c>
      <c r="G1201" s="24">
        <v>1286</v>
      </c>
      <c r="H1201" s="25" t="s">
        <v>1850</v>
      </c>
      <c r="I1201" s="5">
        <v>1</v>
      </c>
      <c r="J1201" s="5">
        <v>541.62677685950405</v>
      </c>
      <c r="K1201" s="5">
        <f t="shared" si="458"/>
        <v>655.36839999999984</v>
      </c>
      <c r="L1201" s="83">
        <f t="shared" si="438"/>
        <v>655.36839999999984</v>
      </c>
      <c r="M1201" s="79">
        <f t="shared" ref="M1201:M1202" si="460">+L1201*0.85</f>
        <v>557.06313999999986</v>
      </c>
      <c r="N1201" s="79">
        <f t="shared" ref="N1201:N1202" si="461">+M1201*0.95</f>
        <v>529.20998299999985</v>
      </c>
      <c r="O1201" s="58"/>
      <c r="P1201" s="92">
        <f>+N1201+N1202+N1203+N1204+N1205</f>
        <v>1708.5962420000003</v>
      </c>
      <c r="Q1201" s="7">
        <v>947.93351978842998</v>
      </c>
      <c r="R1201" s="75">
        <f t="shared" si="440"/>
        <v>1146.9995589440002</v>
      </c>
      <c r="S1201" s="51">
        <f>+R1201+R1202+R1203+R1204+R1205</f>
        <v>3523.1645258900012</v>
      </c>
      <c r="T1201" s="48">
        <v>3523.16</v>
      </c>
      <c r="U1201" s="55">
        <f>+T1201-P1201</f>
        <v>1814.5637579999996</v>
      </c>
      <c r="V1201" s="20"/>
      <c r="W1201" s="20"/>
      <c r="X1201" s="20"/>
      <c r="Y1201" s="20"/>
    </row>
    <row r="1202" spans="1:25" customFormat="1" ht="15.75" customHeight="1" x14ac:dyDescent="0.25">
      <c r="A1202" s="3" t="s">
        <v>1846</v>
      </c>
      <c r="B1202" s="3" t="s">
        <v>1847</v>
      </c>
      <c r="C1202" s="4">
        <v>44034</v>
      </c>
      <c r="D1202" s="3" t="s">
        <v>1848</v>
      </c>
      <c r="E1202" s="3" t="s">
        <v>1849</v>
      </c>
      <c r="F1202" s="3" t="s">
        <v>3072</v>
      </c>
      <c r="G1202" s="24"/>
      <c r="H1202" s="25" t="s">
        <v>1850</v>
      </c>
      <c r="I1202" s="5">
        <v>1</v>
      </c>
      <c r="J1202" s="5">
        <v>465.07652892561998</v>
      </c>
      <c r="K1202" s="5">
        <f t="shared" si="458"/>
        <v>562.74260000000015</v>
      </c>
      <c r="L1202" s="83">
        <f t="shared" si="438"/>
        <v>562.74260000000015</v>
      </c>
      <c r="M1202" s="79">
        <f t="shared" si="460"/>
        <v>478.33121000000011</v>
      </c>
      <c r="N1202" s="79">
        <f t="shared" si="461"/>
        <v>454.41464950000011</v>
      </c>
      <c r="O1202" s="58"/>
      <c r="P1202" s="92"/>
      <c r="Q1202" s="7">
        <v>813.72114883471102</v>
      </c>
      <c r="R1202" s="75">
        <f t="shared" si="440"/>
        <v>984.60259009000026</v>
      </c>
      <c r="S1202" s="51"/>
      <c r="T1202" s="48"/>
      <c r="U1202" s="55"/>
      <c r="V1202" s="20"/>
      <c r="W1202" s="20"/>
      <c r="X1202" s="20"/>
      <c r="Y1202" s="20"/>
    </row>
    <row r="1203" spans="1:25" customFormat="1" ht="15.75" customHeight="1" x14ac:dyDescent="0.25">
      <c r="A1203" s="3" t="s">
        <v>1233</v>
      </c>
      <c r="B1203" s="3" t="s">
        <v>1167</v>
      </c>
      <c r="C1203" s="4">
        <v>44034</v>
      </c>
      <c r="D1203" s="3" t="s">
        <v>1848</v>
      </c>
      <c r="E1203" s="3" t="s">
        <v>1849</v>
      </c>
      <c r="F1203" s="3" t="s">
        <v>3072</v>
      </c>
      <c r="G1203" s="24"/>
      <c r="H1203" s="25" t="s">
        <v>1850</v>
      </c>
      <c r="I1203" s="5">
        <v>1</v>
      </c>
      <c r="J1203" s="5">
        <v>372.59479338842999</v>
      </c>
      <c r="K1203" s="5">
        <f t="shared" si="458"/>
        <v>450.83970000000028</v>
      </c>
      <c r="L1203" s="83">
        <f t="shared" si="438"/>
        <v>450.83970000000028</v>
      </c>
      <c r="M1203" s="79"/>
      <c r="N1203" s="79">
        <f t="shared" si="439"/>
        <v>428.29771500000027</v>
      </c>
      <c r="O1203" s="58"/>
      <c r="P1203" s="92"/>
      <c r="Q1203" s="7">
        <v>652.06697006528998</v>
      </c>
      <c r="R1203" s="75">
        <f t="shared" si="440"/>
        <v>789.00103377900086</v>
      </c>
      <c r="S1203" s="51"/>
      <c r="T1203" s="48"/>
      <c r="U1203" s="55"/>
      <c r="V1203" s="20"/>
      <c r="W1203" s="20"/>
      <c r="X1203" s="20"/>
      <c r="Y1203" s="20"/>
    </row>
    <row r="1204" spans="1:25" customFormat="1" ht="15.75" customHeight="1" x14ac:dyDescent="0.25">
      <c r="A1204" s="3" t="s">
        <v>496</v>
      </c>
      <c r="B1204" s="3" t="s">
        <v>497</v>
      </c>
      <c r="C1204" s="4">
        <v>44034</v>
      </c>
      <c r="D1204" s="3" t="s">
        <v>1848</v>
      </c>
      <c r="E1204" s="3" t="s">
        <v>1849</v>
      </c>
      <c r="F1204" s="3" t="s">
        <v>3072</v>
      </c>
      <c r="G1204" s="24"/>
      <c r="H1204" s="25" t="s">
        <v>1850</v>
      </c>
      <c r="I1204" s="5">
        <v>1</v>
      </c>
      <c r="J1204" s="5">
        <v>108.45396694214899</v>
      </c>
      <c r="K1204" s="5">
        <f t="shared" si="458"/>
        <v>131.22930000000028</v>
      </c>
      <c r="L1204" s="83">
        <f t="shared" si="438"/>
        <v>131.22930000000028</v>
      </c>
      <c r="M1204" s="79"/>
      <c r="N1204" s="79">
        <f t="shared" si="439"/>
        <v>124.66783500000025</v>
      </c>
      <c r="O1204" s="58"/>
      <c r="P1204" s="92"/>
      <c r="Q1204" s="7">
        <v>189.99942014628101</v>
      </c>
      <c r="R1204" s="75">
        <f t="shared" si="440"/>
        <v>229.89929837700001</v>
      </c>
      <c r="S1204" s="51"/>
      <c r="T1204" s="48"/>
      <c r="U1204" s="55"/>
      <c r="V1204" s="20"/>
      <c r="W1204" s="20"/>
      <c r="X1204" s="20"/>
      <c r="Y1204" s="20"/>
    </row>
    <row r="1205" spans="1:25" customFormat="1" ht="15.75" customHeight="1" x14ac:dyDescent="0.25">
      <c r="A1205" s="3" t="s">
        <v>149</v>
      </c>
      <c r="B1205" s="3" t="s">
        <v>150</v>
      </c>
      <c r="C1205" s="4">
        <v>44034</v>
      </c>
      <c r="D1205" s="3" t="s">
        <v>1848</v>
      </c>
      <c r="E1205" s="3" t="s">
        <v>1849</v>
      </c>
      <c r="F1205" s="3" t="s">
        <v>3072</v>
      </c>
      <c r="G1205" s="24"/>
      <c r="H1205" s="25" t="s">
        <v>1850</v>
      </c>
      <c r="I1205" s="5">
        <v>1</v>
      </c>
      <c r="J1205" s="5">
        <v>176.041818181818</v>
      </c>
      <c r="K1205" s="5">
        <f t="shared" si="458"/>
        <v>213.01059999999978</v>
      </c>
      <c r="L1205" s="83">
        <f t="shared" si="438"/>
        <v>213.01059999999978</v>
      </c>
      <c r="M1205" s="79">
        <f t="shared" ref="M1205:M1207" si="462">+L1205*0.85</f>
        <v>181.0590099999998</v>
      </c>
      <c r="N1205" s="79">
        <f t="shared" ref="N1205:N1207" si="463">+M1205*0.95</f>
        <v>172.00605949999979</v>
      </c>
      <c r="O1205" s="58"/>
      <c r="P1205" s="92"/>
      <c r="Q1205" s="7">
        <v>307.98516090909101</v>
      </c>
      <c r="R1205" s="75">
        <f t="shared" si="440"/>
        <v>372.66204470000008</v>
      </c>
      <c r="S1205" s="51"/>
      <c r="T1205" s="48"/>
      <c r="U1205" s="55"/>
      <c r="V1205" s="20"/>
      <c r="W1205" s="20"/>
      <c r="X1205" s="20"/>
      <c r="Y1205" s="20"/>
    </row>
    <row r="1206" spans="1:25" customFormat="1" ht="15.75" customHeight="1" x14ac:dyDescent="0.25">
      <c r="A1206" s="3" t="s">
        <v>789</v>
      </c>
      <c r="B1206" s="3" t="s">
        <v>790</v>
      </c>
      <c r="C1206" s="4">
        <v>44034</v>
      </c>
      <c r="D1206" s="3" t="s">
        <v>1853</v>
      </c>
      <c r="E1206" s="3" t="s">
        <v>1854</v>
      </c>
      <c r="F1206" s="3" t="s">
        <v>3073</v>
      </c>
      <c r="G1206" s="24">
        <v>1287</v>
      </c>
      <c r="H1206" s="25" t="s">
        <v>1855</v>
      </c>
      <c r="I1206" s="5">
        <v>1</v>
      </c>
      <c r="J1206" s="5">
        <v>659.09768595041305</v>
      </c>
      <c r="K1206" s="5">
        <f t="shared" si="458"/>
        <v>797.50819999999976</v>
      </c>
      <c r="L1206" s="83">
        <f t="shared" si="438"/>
        <v>797.50819999999976</v>
      </c>
      <c r="M1206" s="79">
        <f t="shared" si="462"/>
        <v>677.8819699999998</v>
      </c>
      <c r="N1206" s="79">
        <f t="shared" si="463"/>
        <v>643.98787149999976</v>
      </c>
      <c r="O1206" s="58"/>
      <c r="P1206" s="92">
        <f>+N1206+N1207</f>
        <v>1098.3917004999992</v>
      </c>
      <c r="Q1206" s="7">
        <v>980.21732861999999</v>
      </c>
      <c r="R1206" s="75">
        <f t="shared" si="440"/>
        <v>1186.0629676301999</v>
      </c>
      <c r="S1206" s="51">
        <f>+R1206+R1207</f>
        <v>2021.9651186657991</v>
      </c>
      <c r="T1206" s="48">
        <v>2021.95</v>
      </c>
      <c r="U1206" s="55">
        <f>+T1206-P1206</f>
        <v>923.55829950000089</v>
      </c>
      <c r="V1206" s="20"/>
      <c r="W1206" s="20"/>
      <c r="X1206" s="20"/>
      <c r="Y1206" s="20"/>
    </row>
    <row r="1207" spans="1:25" customFormat="1" ht="15.75" customHeight="1" x14ac:dyDescent="0.25">
      <c r="A1207" s="3" t="s">
        <v>1678</v>
      </c>
      <c r="B1207" s="3" t="s">
        <v>1679</v>
      </c>
      <c r="C1207" s="4">
        <v>44034</v>
      </c>
      <c r="D1207" s="3" t="s">
        <v>1853</v>
      </c>
      <c r="E1207" s="3" t="s">
        <v>1854</v>
      </c>
      <c r="F1207" s="3" t="s">
        <v>3073</v>
      </c>
      <c r="G1207" s="24"/>
      <c r="H1207" s="25" t="s">
        <v>1855</v>
      </c>
      <c r="I1207" s="5">
        <v>2</v>
      </c>
      <c r="J1207" s="5">
        <v>232.53272727272699</v>
      </c>
      <c r="K1207" s="5">
        <f t="shared" si="458"/>
        <v>281.36459999999965</v>
      </c>
      <c r="L1207" s="83">
        <f t="shared" si="438"/>
        <v>562.72919999999931</v>
      </c>
      <c r="M1207" s="79">
        <f t="shared" si="462"/>
        <v>478.31981999999942</v>
      </c>
      <c r="N1207" s="79">
        <f t="shared" si="463"/>
        <v>454.4038289999994</v>
      </c>
      <c r="O1207" s="58"/>
      <c r="P1207" s="92"/>
      <c r="Q1207" s="7">
        <v>690.82822399636302</v>
      </c>
      <c r="R1207" s="75">
        <f t="shared" si="440"/>
        <v>835.90215103559922</v>
      </c>
      <c r="S1207" s="51"/>
      <c r="T1207" s="48"/>
      <c r="U1207" s="55"/>
      <c r="V1207" s="20"/>
      <c r="W1207" s="20"/>
      <c r="X1207" s="20"/>
      <c r="Y1207" s="20"/>
    </row>
    <row r="1208" spans="1:25" customFormat="1" ht="15.75" customHeight="1" x14ac:dyDescent="0.25">
      <c r="A1208" s="3" t="s">
        <v>1859</v>
      </c>
      <c r="B1208" s="3" t="s">
        <v>1860</v>
      </c>
      <c r="C1208" s="4">
        <v>44034</v>
      </c>
      <c r="D1208" s="3" t="s">
        <v>1856</v>
      </c>
      <c r="E1208" s="3" t="s">
        <v>1857</v>
      </c>
      <c r="F1208" s="3" t="s">
        <v>3074</v>
      </c>
      <c r="G1208" s="24">
        <v>1289</v>
      </c>
      <c r="H1208" s="25" t="s">
        <v>1858</v>
      </c>
      <c r="I1208" s="5">
        <v>1</v>
      </c>
      <c r="J1208" s="5">
        <v>400.21256198347101</v>
      </c>
      <c r="K1208" s="5">
        <f t="shared" si="458"/>
        <v>484.2571999999999</v>
      </c>
      <c r="L1208" s="83">
        <f t="shared" si="438"/>
        <v>484.2571999999999</v>
      </c>
      <c r="M1208" s="79"/>
      <c r="N1208" s="79">
        <f t="shared" si="439"/>
        <v>460.04433999999986</v>
      </c>
      <c r="O1208" s="58"/>
      <c r="P1208" s="92">
        <f>+N1208+N1209</f>
        <v>1440.9055650000003</v>
      </c>
      <c r="Q1208" s="7">
        <v>595.34680221140502</v>
      </c>
      <c r="R1208" s="75">
        <f t="shared" si="440"/>
        <v>720.36963067580007</v>
      </c>
      <c r="S1208" s="51">
        <f>+R1208+R1209</f>
        <v>2255.7266772080461</v>
      </c>
      <c r="T1208" s="48">
        <v>2255.7399999999998</v>
      </c>
      <c r="U1208" s="55">
        <f>+T1208-P1208</f>
        <v>814.83443499999953</v>
      </c>
      <c r="V1208" s="20"/>
      <c r="W1208" s="20"/>
      <c r="X1208" s="20"/>
      <c r="Y1208" s="20"/>
    </row>
    <row r="1209" spans="1:25" customFormat="1" ht="15.75" customHeight="1" x14ac:dyDescent="0.25">
      <c r="A1209" s="3" t="s">
        <v>111</v>
      </c>
      <c r="B1209" s="3" t="s">
        <v>112</v>
      </c>
      <c r="C1209" s="4">
        <v>44034</v>
      </c>
      <c r="D1209" s="3" t="s">
        <v>1856</v>
      </c>
      <c r="E1209" s="3" t="s">
        <v>1857</v>
      </c>
      <c r="F1209" s="3" t="s">
        <v>3074</v>
      </c>
      <c r="G1209" s="24"/>
      <c r="H1209" s="25" t="s">
        <v>1858</v>
      </c>
      <c r="I1209" s="5">
        <v>1</v>
      </c>
      <c r="J1209" s="5">
        <v>853.29380165289297</v>
      </c>
      <c r="K1209" s="5">
        <f t="shared" si="458"/>
        <v>1032.4855000000005</v>
      </c>
      <c r="L1209" s="83">
        <f t="shared" si="438"/>
        <v>1032.4855000000005</v>
      </c>
      <c r="M1209" s="79"/>
      <c r="N1209" s="79">
        <f t="shared" si="439"/>
        <v>980.86122500000033</v>
      </c>
      <c r="O1209" s="58"/>
      <c r="P1209" s="92"/>
      <c r="Q1209" s="7">
        <v>1268.89012110103</v>
      </c>
      <c r="R1209" s="75">
        <f t="shared" si="440"/>
        <v>1535.3570465322462</v>
      </c>
      <c r="S1209" s="51"/>
      <c r="T1209" s="48"/>
      <c r="U1209" s="55"/>
      <c r="V1209" s="20"/>
      <c r="W1209" s="20"/>
      <c r="X1209" s="20"/>
      <c r="Y1209" s="20"/>
    </row>
    <row r="1210" spans="1:25" customFormat="1" ht="15.75" customHeight="1" x14ac:dyDescent="0.25">
      <c r="A1210" s="3" t="s">
        <v>432</v>
      </c>
      <c r="B1210" s="3" t="s">
        <v>433</v>
      </c>
      <c r="C1210" s="4">
        <v>44034</v>
      </c>
      <c r="D1210" s="3" t="s">
        <v>1861</v>
      </c>
      <c r="E1210" s="3" t="s">
        <v>1862</v>
      </c>
      <c r="F1210" s="3" t="s">
        <v>3075</v>
      </c>
      <c r="G1210" s="24">
        <v>1290</v>
      </c>
      <c r="H1210" s="25" t="s">
        <v>1863</v>
      </c>
      <c r="I1210" s="5">
        <v>1</v>
      </c>
      <c r="J1210" s="5">
        <v>660.18702479338799</v>
      </c>
      <c r="K1210" s="5">
        <f t="shared" si="458"/>
        <v>798.82629999999949</v>
      </c>
      <c r="L1210" s="83">
        <f t="shared" si="438"/>
        <v>798.82629999999949</v>
      </c>
      <c r="M1210" s="79">
        <f t="shared" ref="M1210:M1211" si="464">+L1210*0.85</f>
        <v>679.00235499999951</v>
      </c>
      <c r="N1210" s="79">
        <f t="shared" ref="N1210:N1211" si="465">+M1210*0.95</f>
        <v>645.05223724999951</v>
      </c>
      <c r="O1210" s="58"/>
      <c r="P1210" s="92">
        <f>+N1210</f>
        <v>645.05223724999951</v>
      </c>
      <c r="Q1210" s="7">
        <v>1268.3711176438001</v>
      </c>
      <c r="R1210" s="75">
        <f t="shared" si="440"/>
        <v>1534.729052348998</v>
      </c>
      <c r="S1210" s="51">
        <f>+R1210</f>
        <v>1534.729052348998</v>
      </c>
      <c r="T1210" s="48">
        <v>1534.74</v>
      </c>
      <c r="U1210" s="55">
        <f>+T1210-P1210</f>
        <v>889.6877627500005</v>
      </c>
      <c r="V1210" s="20"/>
      <c r="W1210" s="20"/>
      <c r="X1210" s="20"/>
      <c r="Y1210" s="20"/>
    </row>
    <row r="1211" spans="1:25" customFormat="1" ht="15.75" customHeight="1" x14ac:dyDescent="0.25">
      <c r="A1211" s="3" t="s">
        <v>1321</v>
      </c>
      <c r="B1211" s="3" t="s">
        <v>1322</v>
      </c>
      <c r="C1211" s="4">
        <v>44034</v>
      </c>
      <c r="D1211" s="3" t="s">
        <v>1864</v>
      </c>
      <c r="E1211" s="3" t="s">
        <v>1865</v>
      </c>
      <c r="F1211" s="3" t="s">
        <v>3076</v>
      </c>
      <c r="G1211" s="24">
        <v>1291</v>
      </c>
      <c r="H1211" s="25" t="s">
        <v>1866</v>
      </c>
      <c r="I1211" s="5">
        <v>1</v>
      </c>
      <c r="J1211" s="5">
        <v>641.48140495867801</v>
      </c>
      <c r="K1211" s="5">
        <f t="shared" si="458"/>
        <v>776.19250000000034</v>
      </c>
      <c r="L1211" s="83">
        <f t="shared" si="438"/>
        <v>776.19250000000034</v>
      </c>
      <c r="M1211" s="79">
        <f t="shared" si="464"/>
        <v>659.76362500000027</v>
      </c>
      <c r="N1211" s="79">
        <f t="shared" si="465"/>
        <v>626.77544375000025</v>
      </c>
      <c r="O1211" s="58"/>
      <c r="P1211" s="92">
        <f>+N1211+N1212</f>
        <v>1114.1501437500001</v>
      </c>
      <c r="Q1211" s="7">
        <v>1123.1441326859499</v>
      </c>
      <c r="R1211" s="75">
        <f t="shared" si="440"/>
        <v>1359.0044005499994</v>
      </c>
      <c r="S1211" s="51">
        <f>+R1211+R1212</f>
        <v>2261.8070343099998</v>
      </c>
      <c r="T1211" s="48">
        <v>2261.81</v>
      </c>
      <c r="U1211" s="55">
        <f>+T1211-P1211</f>
        <v>1147.6598562499998</v>
      </c>
      <c r="V1211" s="20"/>
      <c r="W1211" s="20"/>
      <c r="X1211" s="20"/>
      <c r="Y1211" s="20"/>
    </row>
    <row r="1212" spans="1:25" customFormat="1" ht="15.75" customHeight="1" x14ac:dyDescent="0.25">
      <c r="A1212" s="3" t="s">
        <v>1726</v>
      </c>
      <c r="B1212" s="3" t="s">
        <v>1727</v>
      </c>
      <c r="C1212" s="4">
        <v>44034</v>
      </c>
      <c r="D1212" s="3" t="s">
        <v>1864</v>
      </c>
      <c r="E1212" s="3" t="s">
        <v>1865</v>
      </c>
      <c r="F1212" s="3" t="s">
        <v>3076</v>
      </c>
      <c r="G1212" s="24"/>
      <c r="H1212" s="25" t="s">
        <v>1866</v>
      </c>
      <c r="I1212" s="5">
        <v>1</v>
      </c>
      <c r="J1212" s="5">
        <v>423.988429752066</v>
      </c>
      <c r="K1212" s="5">
        <f t="shared" si="458"/>
        <v>513.02599999999984</v>
      </c>
      <c r="L1212" s="83">
        <f t="shared" si="438"/>
        <v>513.02599999999984</v>
      </c>
      <c r="M1212" s="79"/>
      <c r="N1212" s="79">
        <f t="shared" si="439"/>
        <v>487.37469999999985</v>
      </c>
      <c r="O1212" s="58"/>
      <c r="P1212" s="92"/>
      <c r="Q1212" s="7">
        <v>746.11787914049603</v>
      </c>
      <c r="R1212" s="75">
        <f t="shared" si="440"/>
        <v>902.80263376000016</v>
      </c>
      <c r="S1212" s="51"/>
      <c r="T1212" s="48"/>
      <c r="U1212" s="55"/>
      <c r="V1212" s="20"/>
      <c r="W1212" s="20"/>
      <c r="X1212" s="20"/>
      <c r="Y1212" s="20"/>
    </row>
    <row r="1213" spans="1:25" customFormat="1" ht="15.75" customHeight="1" x14ac:dyDescent="0.25">
      <c r="A1213" s="3" t="s">
        <v>1870</v>
      </c>
      <c r="B1213" s="3" t="s">
        <v>1871</v>
      </c>
      <c r="C1213" s="4">
        <v>44034</v>
      </c>
      <c r="D1213" s="3" t="s">
        <v>1867</v>
      </c>
      <c r="E1213" s="3" t="s">
        <v>1868</v>
      </c>
      <c r="F1213" s="3" t="s">
        <v>3077</v>
      </c>
      <c r="G1213" s="24">
        <v>1292</v>
      </c>
      <c r="H1213" s="25" t="s">
        <v>1869</v>
      </c>
      <c r="I1213" s="5">
        <v>1</v>
      </c>
      <c r="J1213" s="5">
        <v>661.93033057851198</v>
      </c>
      <c r="K1213" s="5">
        <f t="shared" si="458"/>
        <v>800.93569999999943</v>
      </c>
      <c r="L1213" s="83">
        <f t="shared" si="438"/>
        <v>800.93569999999943</v>
      </c>
      <c r="M1213" s="79">
        <f t="shared" ref="M1213:M1215" si="466">+L1213*0.85</f>
        <v>680.79534499999954</v>
      </c>
      <c r="N1213" s="79">
        <f t="shared" ref="N1213:N1215" si="467">+M1213*0.95</f>
        <v>646.75557774999959</v>
      </c>
      <c r="O1213" s="58"/>
      <c r="P1213" s="92">
        <f>+N1213+N1214</f>
        <v>891.46045849999996</v>
      </c>
      <c r="Q1213" s="7">
        <v>1158.66932785785</v>
      </c>
      <c r="R1213" s="75">
        <f t="shared" si="440"/>
        <v>1401.9898867079985</v>
      </c>
      <c r="S1213" s="51">
        <f>+R1213+R1214</f>
        <v>1932.1494504549996</v>
      </c>
      <c r="T1213" s="48">
        <v>1932.16</v>
      </c>
      <c r="U1213" s="55">
        <f>+T1213-P1213</f>
        <v>1040.6995415000001</v>
      </c>
      <c r="V1213" s="20"/>
      <c r="W1213" s="20"/>
      <c r="X1213" s="20"/>
      <c r="Y1213" s="20"/>
    </row>
    <row r="1214" spans="1:25" customFormat="1" ht="15.75" customHeight="1" x14ac:dyDescent="0.25">
      <c r="A1214" s="3" t="s">
        <v>375</v>
      </c>
      <c r="B1214" s="3" t="s">
        <v>376</v>
      </c>
      <c r="C1214" s="4">
        <v>44034</v>
      </c>
      <c r="D1214" s="3" t="s">
        <v>1867</v>
      </c>
      <c r="E1214" s="3" t="s">
        <v>1868</v>
      </c>
      <c r="F1214" s="3" t="s">
        <v>3077</v>
      </c>
      <c r="G1214" s="24"/>
      <c r="H1214" s="25" t="s">
        <v>1869</v>
      </c>
      <c r="I1214" s="5">
        <v>1</v>
      </c>
      <c r="J1214" s="5">
        <v>250.446363636364</v>
      </c>
      <c r="K1214" s="5">
        <f t="shared" si="458"/>
        <v>303.04010000000045</v>
      </c>
      <c r="L1214" s="83">
        <f t="shared" si="438"/>
        <v>303.04010000000045</v>
      </c>
      <c r="M1214" s="79">
        <f t="shared" si="466"/>
        <v>257.58408500000036</v>
      </c>
      <c r="N1214" s="79">
        <f t="shared" si="467"/>
        <v>244.70488075000031</v>
      </c>
      <c r="O1214" s="58"/>
      <c r="P1214" s="92"/>
      <c r="Q1214" s="7">
        <v>438.14839979090999</v>
      </c>
      <c r="R1214" s="75">
        <f t="shared" si="440"/>
        <v>530.15956374700113</v>
      </c>
      <c r="S1214" s="51"/>
      <c r="T1214" s="48"/>
      <c r="U1214" s="55"/>
      <c r="V1214" s="20"/>
      <c r="W1214" s="20"/>
      <c r="X1214" s="20"/>
      <c r="Y1214" s="20"/>
    </row>
    <row r="1215" spans="1:25" customFormat="1" ht="15.75" customHeight="1" x14ac:dyDescent="0.25">
      <c r="A1215" s="3" t="s">
        <v>1367</v>
      </c>
      <c r="B1215" s="3" t="s">
        <v>1368</v>
      </c>
      <c r="C1215" s="4">
        <v>44034</v>
      </c>
      <c r="D1215" s="3" t="s">
        <v>1872</v>
      </c>
      <c r="E1215" s="3" t="s">
        <v>1873</v>
      </c>
      <c r="F1215" s="3" t="s">
        <v>3078</v>
      </c>
      <c r="G1215" s="24">
        <v>1297</v>
      </c>
      <c r="H1215" s="25" t="s">
        <v>1874</v>
      </c>
      <c r="I1215" s="5">
        <v>1</v>
      </c>
      <c r="J1215" s="5">
        <v>522.70107438016498</v>
      </c>
      <c r="K1215" s="5">
        <f t="shared" si="458"/>
        <v>632.46829999999966</v>
      </c>
      <c r="L1215" s="83">
        <f t="shared" si="438"/>
        <v>632.46829999999966</v>
      </c>
      <c r="M1215" s="79">
        <f t="shared" si="466"/>
        <v>537.5980549999997</v>
      </c>
      <c r="N1215" s="79">
        <f t="shared" si="467"/>
        <v>510.71815224999972</v>
      </c>
      <c r="O1215" s="58"/>
      <c r="P1215" s="92">
        <f>+N1215</f>
        <v>510.71815224999972</v>
      </c>
      <c r="Q1215" s="7">
        <v>914.87323646611503</v>
      </c>
      <c r="R1215" s="75">
        <f t="shared" si="440"/>
        <v>1106.996616123999</v>
      </c>
      <c r="S1215" s="51">
        <f>+R1215</f>
        <v>1106.996616123999</v>
      </c>
      <c r="T1215" s="48">
        <v>1107</v>
      </c>
      <c r="U1215" s="55">
        <f>+T1215-P1215</f>
        <v>596.28184775000022</v>
      </c>
      <c r="V1215" s="20"/>
      <c r="W1215" s="20"/>
      <c r="X1215" s="20"/>
      <c r="Y1215" s="20"/>
    </row>
    <row r="1216" spans="1:25" customFormat="1" ht="15.75" customHeight="1" x14ac:dyDescent="0.25">
      <c r="A1216" s="3" t="s">
        <v>606</v>
      </c>
      <c r="B1216" s="3" t="s">
        <v>607</v>
      </c>
      <c r="C1216" s="4">
        <v>44034</v>
      </c>
      <c r="D1216" s="3" t="s">
        <v>1875</v>
      </c>
      <c r="E1216" s="3" t="s">
        <v>1876</v>
      </c>
      <c r="F1216" s="3" t="s">
        <v>3079</v>
      </c>
      <c r="G1216" s="24">
        <v>1300</v>
      </c>
      <c r="H1216" s="25" t="s">
        <v>1877</v>
      </c>
      <c r="I1216" s="5">
        <v>1</v>
      </c>
      <c r="J1216" s="5">
        <v>624.10363636363604</v>
      </c>
      <c r="K1216" s="5">
        <f t="shared" si="458"/>
        <v>755.16539999999964</v>
      </c>
      <c r="L1216" s="83">
        <f t="shared" si="438"/>
        <v>755.16539999999964</v>
      </c>
      <c r="M1216" s="79"/>
      <c r="N1216" s="79">
        <f t="shared" si="439"/>
        <v>717.4071299999996</v>
      </c>
      <c r="O1216" s="58"/>
      <c r="P1216" s="92">
        <f>+N1216</f>
        <v>717.4071299999996</v>
      </c>
      <c r="Q1216" s="7">
        <v>1156.18943258182</v>
      </c>
      <c r="R1216" s="75">
        <f t="shared" si="440"/>
        <v>1398.9892134240022</v>
      </c>
      <c r="S1216" s="51">
        <f>+R1216</f>
        <v>1398.9892134240022</v>
      </c>
      <c r="T1216" s="48">
        <v>1399</v>
      </c>
      <c r="U1216" s="55">
        <f>+T1216-P1216</f>
        <v>681.5928700000004</v>
      </c>
      <c r="V1216" s="20"/>
      <c r="W1216" s="20"/>
      <c r="X1216" s="20"/>
      <c r="Y1216" s="20"/>
    </row>
    <row r="1217" spans="1:25" customFormat="1" ht="15.75" customHeight="1" x14ac:dyDescent="0.25">
      <c r="A1217" s="3" t="s">
        <v>1483</v>
      </c>
      <c r="B1217" s="3" t="s">
        <v>1484</v>
      </c>
      <c r="C1217" s="4">
        <v>44034</v>
      </c>
      <c r="D1217" s="3" t="s">
        <v>1878</v>
      </c>
      <c r="E1217" s="3" t="s">
        <v>1879</v>
      </c>
      <c r="F1217" s="3" t="s">
        <v>3080</v>
      </c>
      <c r="G1217" s="24">
        <v>1301</v>
      </c>
      <c r="H1217" s="25" t="s">
        <v>1880</v>
      </c>
      <c r="I1217" s="5">
        <v>1</v>
      </c>
      <c r="J1217" s="5">
        <v>242.04421487603301</v>
      </c>
      <c r="K1217" s="5">
        <f t="shared" si="458"/>
        <v>292.87349999999992</v>
      </c>
      <c r="L1217" s="83">
        <f t="shared" si="438"/>
        <v>292.87349999999992</v>
      </c>
      <c r="M1217" s="79">
        <f t="shared" ref="M1217:M1221" si="468">+L1217*0.85</f>
        <v>248.94247499999992</v>
      </c>
      <c r="N1217" s="79">
        <f t="shared" ref="N1217:N1221" si="469">+M1217*0.95</f>
        <v>236.49535124999991</v>
      </c>
      <c r="O1217" s="58"/>
      <c r="P1217" s="92">
        <f>+N1217+N1218+N1219</f>
        <v>1069.7453149999992</v>
      </c>
      <c r="Q1217" s="7">
        <v>423.47571746281</v>
      </c>
      <c r="R1217" s="75">
        <f t="shared" si="440"/>
        <v>512.40561813000011</v>
      </c>
      <c r="S1217" s="51">
        <f>+R1217+R1218+R1219</f>
        <v>2316.7563807259962</v>
      </c>
      <c r="T1217" s="48">
        <v>2316.75</v>
      </c>
      <c r="U1217" s="55">
        <f>+T1217-P1217</f>
        <v>1247.0046850000008</v>
      </c>
      <c r="V1217" s="20"/>
      <c r="W1217" s="20"/>
      <c r="X1217" s="20"/>
      <c r="Y1217" s="20"/>
    </row>
    <row r="1218" spans="1:25" customFormat="1" ht="15.75" customHeight="1" x14ac:dyDescent="0.25">
      <c r="A1218" s="3" t="s">
        <v>377</v>
      </c>
      <c r="B1218" s="3" t="s">
        <v>378</v>
      </c>
      <c r="C1218" s="4">
        <v>44034</v>
      </c>
      <c r="D1218" s="3" t="s">
        <v>1878</v>
      </c>
      <c r="E1218" s="3" t="s">
        <v>1879</v>
      </c>
      <c r="F1218" s="3" t="s">
        <v>3080</v>
      </c>
      <c r="G1218" s="24"/>
      <c r="H1218" s="25" t="s">
        <v>1880</v>
      </c>
      <c r="I1218" s="5">
        <v>1</v>
      </c>
      <c r="J1218" s="5">
        <v>148.53363636363599</v>
      </c>
      <c r="K1218" s="5">
        <f t="shared" si="458"/>
        <v>179.72569999999953</v>
      </c>
      <c r="L1218" s="83">
        <f t="shared" ref="L1218:L1281" si="470">+K1218*I1218</f>
        <v>179.72569999999953</v>
      </c>
      <c r="M1218" s="79">
        <f t="shared" si="468"/>
        <v>152.76684499999959</v>
      </c>
      <c r="N1218" s="79">
        <f t="shared" si="469"/>
        <v>145.1285027499996</v>
      </c>
      <c r="O1218" s="58"/>
      <c r="P1218" s="92"/>
      <c r="Q1218" s="7">
        <v>259.084251236363</v>
      </c>
      <c r="R1218" s="75">
        <f t="shared" ref="R1218:R1281" si="471">+Q1218*1.21</f>
        <v>313.49194399599924</v>
      </c>
      <c r="S1218" s="51"/>
      <c r="T1218" s="48"/>
      <c r="U1218" s="55"/>
      <c r="V1218" s="20"/>
      <c r="W1218" s="20"/>
      <c r="X1218" s="20"/>
      <c r="Y1218" s="20"/>
    </row>
    <row r="1219" spans="1:25" customFormat="1" ht="15.75" customHeight="1" x14ac:dyDescent="0.25">
      <c r="A1219" s="3" t="s">
        <v>1881</v>
      </c>
      <c r="B1219" s="3" t="s">
        <v>1882</v>
      </c>
      <c r="C1219" s="4">
        <v>44034</v>
      </c>
      <c r="D1219" s="3" t="s">
        <v>1878</v>
      </c>
      <c r="E1219" s="3" t="s">
        <v>1879</v>
      </c>
      <c r="F1219" s="3" t="s">
        <v>3080</v>
      </c>
      <c r="G1219" s="24"/>
      <c r="H1219" s="25" t="s">
        <v>1880</v>
      </c>
      <c r="I1219" s="5">
        <v>1</v>
      </c>
      <c r="J1219" s="5">
        <v>704.26677685950403</v>
      </c>
      <c r="K1219" s="5">
        <f t="shared" si="458"/>
        <v>852.16279999999983</v>
      </c>
      <c r="L1219" s="83">
        <f t="shared" si="470"/>
        <v>852.16279999999983</v>
      </c>
      <c r="M1219" s="79">
        <f t="shared" si="468"/>
        <v>724.3383799999998</v>
      </c>
      <c r="N1219" s="79">
        <f t="shared" si="469"/>
        <v>688.12146099999973</v>
      </c>
      <c r="O1219" s="58"/>
      <c r="P1219" s="92"/>
      <c r="Q1219" s="7">
        <v>1232.1147261157</v>
      </c>
      <c r="R1219" s="75">
        <f t="shared" si="471"/>
        <v>1490.858818599997</v>
      </c>
      <c r="S1219" s="51"/>
      <c r="T1219" s="48"/>
      <c r="U1219" s="55"/>
      <c r="V1219" s="20"/>
      <c r="W1219" s="20"/>
      <c r="X1219" s="20"/>
      <c r="Y1219" s="20"/>
    </row>
    <row r="1220" spans="1:25" customFormat="1" ht="15.75" customHeight="1" x14ac:dyDescent="0.25">
      <c r="A1220" s="3" t="s">
        <v>66</v>
      </c>
      <c r="B1220" s="3" t="s">
        <v>67</v>
      </c>
      <c r="C1220" s="4">
        <v>44034</v>
      </c>
      <c r="D1220" s="3" t="s">
        <v>1883</v>
      </c>
      <c r="E1220" s="3" t="s">
        <v>1884</v>
      </c>
      <c r="F1220" s="3" t="s">
        <v>3070</v>
      </c>
      <c r="G1220" s="24">
        <v>1302</v>
      </c>
      <c r="H1220" s="25" t="s">
        <v>1885</v>
      </c>
      <c r="I1220" s="5">
        <v>4</v>
      </c>
      <c r="J1220" s="5">
        <v>256.70702479338797</v>
      </c>
      <c r="K1220" s="5">
        <f t="shared" si="458"/>
        <v>310.61549999999943</v>
      </c>
      <c r="L1220" s="83">
        <f t="shared" si="470"/>
        <v>1242.4619999999977</v>
      </c>
      <c r="M1220" s="79">
        <f t="shared" si="468"/>
        <v>1056.0926999999981</v>
      </c>
      <c r="N1220" s="79">
        <f t="shared" si="469"/>
        <v>1003.2880649999981</v>
      </c>
      <c r="O1220" s="58"/>
      <c r="P1220" s="92">
        <f>+N1220+N1221</f>
        <v>1904.2260702499982</v>
      </c>
      <c r="Q1220" s="7">
        <v>1781.7931908099099</v>
      </c>
      <c r="R1220" s="75">
        <f t="shared" si="471"/>
        <v>2155.9697608799911</v>
      </c>
      <c r="S1220" s="51">
        <f>+R1220+R1221</f>
        <v>4107.8868152759942</v>
      </c>
      <c r="T1220" s="48">
        <v>4107.91</v>
      </c>
      <c r="U1220" s="55">
        <f>+T1220-P1220</f>
        <v>2203.6839297500019</v>
      </c>
      <c r="V1220" s="20"/>
      <c r="W1220" s="20"/>
      <c r="X1220" s="20"/>
      <c r="Y1220" s="20"/>
    </row>
    <row r="1221" spans="1:25" customFormat="1" ht="15.75" customHeight="1" x14ac:dyDescent="0.25">
      <c r="A1221" s="3" t="s">
        <v>611</v>
      </c>
      <c r="B1221" s="3" t="s">
        <v>612</v>
      </c>
      <c r="C1221" s="4">
        <v>44034</v>
      </c>
      <c r="D1221" s="3" t="s">
        <v>1883</v>
      </c>
      <c r="E1221" s="3" t="s">
        <v>1884</v>
      </c>
      <c r="F1221" s="3" t="s">
        <v>3070</v>
      </c>
      <c r="G1221" s="24"/>
      <c r="H1221" s="25" t="s">
        <v>1885</v>
      </c>
      <c r="I1221" s="5">
        <v>1</v>
      </c>
      <c r="J1221" s="5">
        <v>922.07661157024802</v>
      </c>
      <c r="K1221" s="5">
        <f t="shared" si="458"/>
        <v>1115.7127</v>
      </c>
      <c r="L1221" s="83">
        <f t="shared" si="470"/>
        <v>1115.7127</v>
      </c>
      <c r="M1221" s="79">
        <f t="shared" si="468"/>
        <v>948.35579500000006</v>
      </c>
      <c r="N1221" s="79">
        <f t="shared" si="469"/>
        <v>900.93800525000006</v>
      </c>
      <c r="O1221" s="58"/>
      <c r="P1221" s="92"/>
      <c r="Q1221" s="7">
        <v>1613.15459040992</v>
      </c>
      <c r="R1221" s="75">
        <f t="shared" si="471"/>
        <v>1951.9170543960031</v>
      </c>
      <c r="S1221" s="51"/>
      <c r="T1221" s="48"/>
      <c r="U1221" s="55"/>
      <c r="V1221" s="20"/>
      <c r="W1221" s="20"/>
      <c r="X1221" s="20"/>
      <c r="Y1221" s="20"/>
    </row>
    <row r="1222" spans="1:25" customFormat="1" ht="15.75" customHeight="1" x14ac:dyDescent="0.25">
      <c r="A1222" s="3" t="s">
        <v>1059</v>
      </c>
      <c r="B1222" s="3" t="s">
        <v>1060</v>
      </c>
      <c r="C1222" s="4">
        <v>44034</v>
      </c>
      <c r="D1222" s="3" t="s">
        <v>1886</v>
      </c>
      <c r="E1222" s="3" t="s">
        <v>1887</v>
      </c>
      <c r="F1222" s="3" t="s">
        <v>3081</v>
      </c>
      <c r="G1222" s="24">
        <v>1303</v>
      </c>
      <c r="H1222" s="25" t="s">
        <v>1888</v>
      </c>
      <c r="I1222" s="5">
        <v>1</v>
      </c>
      <c r="J1222" s="5">
        <v>853.29380165289297</v>
      </c>
      <c r="K1222" s="5">
        <f t="shared" si="458"/>
        <v>1032.4855000000005</v>
      </c>
      <c r="L1222" s="83">
        <f t="shared" si="470"/>
        <v>1032.4855000000005</v>
      </c>
      <c r="M1222" s="79"/>
      <c r="N1222" s="79">
        <f t="shared" ref="N1222:N1280" si="472">+L1222*0.95</f>
        <v>980.86122500000033</v>
      </c>
      <c r="O1222" s="58"/>
      <c r="P1222" s="92">
        <f>+N1222</f>
        <v>980.86122500000033</v>
      </c>
      <c r="Q1222" s="7">
        <v>1492.81190717769</v>
      </c>
      <c r="R1222" s="75">
        <f t="shared" si="471"/>
        <v>1806.3024076850049</v>
      </c>
      <c r="S1222" s="51">
        <f>+R1222</f>
        <v>1806.3024076850049</v>
      </c>
      <c r="T1222" s="48">
        <v>1806.31</v>
      </c>
      <c r="U1222" s="55">
        <f>+T1222-P1222</f>
        <v>825.44877499999961</v>
      </c>
      <c r="V1222" s="20"/>
      <c r="W1222" s="20"/>
      <c r="X1222" s="20"/>
      <c r="Y1222" s="20"/>
    </row>
    <row r="1223" spans="1:25" customFormat="1" ht="15.75" customHeight="1" x14ac:dyDescent="0.25">
      <c r="A1223" s="3" t="s">
        <v>598</v>
      </c>
      <c r="B1223" s="3" t="s">
        <v>599</v>
      </c>
      <c r="C1223" s="4">
        <v>44034</v>
      </c>
      <c r="D1223" s="3" t="s">
        <v>1889</v>
      </c>
      <c r="E1223" s="3" t="s">
        <v>1890</v>
      </c>
      <c r="F1223" s="3" t="s">
        <v>3082</v>
      </c>
      <c r="G1223" s="24">
        <v>1304</v>
      </c>
      <c r="H1223" s="25" t="s">
        <v>1891</v>
      </c>
      <c r="I1223" s="5">
        <v>1</v>
      </c>
      <c r="J1223" s="5">
        <v>851.53462809917403</v>
      </c>
      <c r="K1223" s="5">
        <f t="shared" si="458"/>
        <v>1030.3569000000005</v>
      </c>
      <c r="L1223" s="83">
        <f t="shared" si="470"/>
        <v>1030.3569000000005</v>
      </c>
      <c r="M1223" s="79"/>
      <c r="N1223" s="79">
        <f t="shared" si="472"/>
        <v>978.83905500000037</v>
      </c>
      <c r="O1223" s="58"/>
      <c r="P1223" s="92">
        <f>+N1223+N1224</f>
        <v>1625.5946327500001</v>
      </c>
      <c r="Q1223" s="7">
        <v>1489.7428011669399</v>
      </c>
      <c r="R1223" s="75">
        <f t="shared" si="471"/>
        <v>1802.5887894119971</v>
      </c>
      <c r="S1223" s="51">
        <f>+R1223+R1224</f>
        <v>3204.5786761199956</v>
      </c>
      <c r="T1223" s="48">
        <v>3204.59</v>
      </c>
      <c r="U1223" s="55">
        <f>+T1223-P1223</f>
        <v>1578.9953672500001</v>
      </c>
      <c r="V1223" s="20"/>
      <c r="W1223" s="20"/>
      <c r="X1223" s="20"/>
      <c r="Y1223" s="20"/>
    </row>
    <row r="1224" spans="1:25" customFormat="1" ht="15.75" customHeight="1" x14ac:dyDescent="0.25">
      <c r="A1224" s="3" t="s">
        <v>1870</v>
      </c>
      <c r="B1224" s="3" t="s">
        <v>1871</v>
      </c>
      <c r="C1224" s="4">
        <v>44034</v>
      </c>
      <c r="D1224" s="3" t="s">
        <v>1889</v>
      </c>
      <c r="E1224" s="3" t="s">
        <v>1890</v>
      </c>
      <c r="F1224" s="3" t="s">
        <v>3082</v>
      </c>
      <c r="G1224" s="24"/>
      <c r="H1224" s="25" t="s">
        <v>1891</v>
      </c>
      <c r="I1224" s="5">
        <v>1</v>
      </c>
      <c r="J1224" s="5">
        <v>661.93033057851198</v>
      </c>
      <c r="K1224" s="5">
        <f t="shared" si="458"/>
        <v>800.93569999999943</v>
      </c>
      <c r="L1224" s="83">
        <f t="shared" si="470"/>
        <v>800.93569999999943</v>
      </c>
      <c r="M1224" s="79">
        <f t="shared" ref="M1224" si="473">+L1224*0.85</f>
        <v>680.79534499999954</v>
      </c>
      <c r="N1224" s="79">
        <f>+M1224*0.95</f>
        <v>646.75557774999959</v>
      </c>
      <c r="O1224" s="58"/>
      <c r="P1224" s="92"/>
      <c r="Q1224" s="7">
        <v>1158.66932785785</v>
      </c>
      <c r="R1224" s="75">
        <f t="shared" si="471"/>
        <v>1401.9898867079985</v>
      </c>
      <c r="S1224" s="51"/>
      <c r="T1224" s="48"/>
      <c r="U1224" s="55"/>
      <c r="V1224" s="20"/>
      <c r="W1224" s="20"/>
      <c r="X1224" s="20"/>
      <c r="Y1224" s="20"/>
    </row>
    <row r="1225" spans="1:25" customFormat="1" ht="15.75" customHeight="1" x14ac:dyDescent="0.25">
      <c r="A1225" s="3" t="s">
        <v>567</v>
      </c>
      <c r="B1225" s="3" t="s">
        <v>568</v>
      </c>
      <c r="C1225" s="4">
        <v>44034</v>
      </c>
      <c r="D1225" s="3" t="s">
        <v>1892</v>
      </c>
      <c r="E1225" s="3" t="s">
        <v>1893</v>
      </c>
      <c r="F1225" s="3" t="s">
        <v>3083</v>
      </c>
      <c r="G1225" s="24">
        <v>1305</v>
      </c>
      <c r="H1225" s="25" t="s">
        <v>1894</v>
      </c>
      <c r="I1225" s="5">
        <v>1</v>
      </c>
      <c r="J1225" s="5">
        <v>536.91702479338801</v>
      </c>
      <c r="K1225" s="5">
        <f t="shared" si="458"/>
        <v>649.66959999999949</v>
      </c>
      <c r="L1225" s="83">
        <f t="shared" si="470"/>
        <v>649.66959999999949</v>
      </c>
      <c r="M1225" s="79"/>
      <c r="N1225" s="79">
        <f t="shared" si="472"/>
        <v>617.18611999999951</v>
      </c>
      <c r="O1225" s="58"/>
      <c r="P1225" s="92">
        <f>+N1225+N1226+N1227+N1228+N1229</f>
        <v>1642.0402300000001</v>
      </c>
      <c r="Q1225" s="7">
        <v>939.33096570578402</v>
      </c>
      <c r="R1225" s="75">
        <f t="shared" si="471"/>
        <v>1136.5904685039986</v>
      </c>
      <c r="S1225" s="51">
        <f>+R1225+R1226+R1227+R1228+R1229</f>
        <v>3150.4295928859997</v>
      </c>
      <c r="T1225" s="48">
        <v>3150.43</v>
      </c>
      <c r="U1225" s="55">
        <f>+T1225-P1225</f>
        <v>1508.3897699999998</v>
      </c>
      <c r="V1225" s="20"/>
      <c r="W1225" s="20"/>
      <c r="X1225" s="20"/>
      <c r="Y1225" s="20"/>
    </row>
    <row r="1226" spans="1:25" customFormat="1" ht="15.75" customHeight="1" x14ac:dyDescent="0.25">
      <c r="A1226" s="3" t="s">
        <v>248</v>
      </c>
      <c r="B1226" s="3" t="s">
        <v>249</v>
      </c>
      <c r="C1226" s="4">
        <v>44034</v>
      </c>
      <c r="D1226" s="3" t="s">
        <v>1892</v>
      </c>
      <c r="E1226" s="3" t="s">
        <v>1893</v>
      </c>
      <c r="F1226" s="3" t="s">
        <v>3083</v>
      </c>
      <c r="G1226" s="24"/>
      <c r="H1226" s="25" t="s">
        <v>1894</v>
      </c>
      <c r="I1226" s="5">
        <v>1</v>
      </c>
      <c r="J1226" s="5">
        <v>111.74057851239699</v>
      </c>
      <c r="K1226" s="5">
        <f t="shared" si="458"/>
        <v>135.20610000000036</v>
      </c>
      <c r="L1226" s="83">
        <f t="shared" si="470"/>
        <v>135.20610000000036</v>
      </c>
      <c r="M1226" s="79"/>
      <c r="N1226" s="79">
        <f t="shared" si="472"/>
        <v>128.44579500000034</v>
      </c>
      <c r="O1226" s="58"/>
      <c r="P1226" s="92"/>
      <c r="Q1226" s="7">
        <v>195.448798093389</v>
      </c>
      <c r="R1226" s="75">
        <f t="shared" si="471"/>
        <v>236.49304569300068</v>
      </c>
      <c r="S1226" s="51"/>
      <c r="T1226" s="48"/>
      <c r="U1226" s="55"/>
      <c r="V1226" s="20"/>
      <c r="W1226" s="20"/>
      <c r="X1226" s="20"/>
      <c r="Y1226" s="20"/>
    </row>
    <row r="1227" spans="1:25" customFormat="1" ht="15.75" customHeight="1" x14ac:dyDescent="0.25">
      <c r="A1227" s="3" t="s">
        <v>1895</v>
      </c>
      <c r="B1227" s="3" t="s">
        <v>1896</v>
      </c>
      <c r="C1227" s="4">
        <v>44034</v>
      </c>
      <c r="D1227" s="3" t="s">
        <v>1892</v>
      </c>
      <c r="E1227" s="3" t="s">
        <v>1893</v>
      </c>
      <c r="F1227" s="3" t="s">
        <v>3083</v>
      </c>
      <c r="G1227" s="24"/>
      <c r="H1227" s="25" t="s">
        <v>1894</v>
      </c>
      <c r="I1227" s="5">
        <v>1</v>
      </c>
      <c r="J1227" s="5">
        <v>442.561404958678</v>
      </c>
      <c r="K1227" s="5">
        <f t="shared" si="458"/>
        <v>535.4993000000004</v>
      </c>
      <c r="L1227" s="83">
        <f t="shared" si="470"/>
        <v>535.4993000000004</v>
      </c>
      <c r="M1227" s="79"/>
      <c r="N1227" s="79">
        <f t="shared" si="472"/>
        <v>508.72433500000034</v>
      </c>
      <c r="O1227" s="58"/>
      <c r="P1227" s="92"/>
      <c r="Q1227" s="7">
        <v>774.21249622066205</v>
      </c>
      <c r="R1227" s="75">
        <f t="shared" si="471"/>
        <v>936.797120427001</v>
      </c>
      <c r="S1227" s="51"/>
      <c r="T1227" s="48"/>
      <c r="U1227" s="55"/>
      <c r="V1227" s="20"/>
      <c r="W1227" s="20"/>
      <c r="X1227" s="20"/>
      <c r="Y1227" s="20"/>
    </row>
    <row r="1228" spans="1:25" customFormat="1" ht="15.75" customHeight="1" x14ac:dyDescent="0.25">
      <c r="A1228" s="3" t="s">
        <v>353</v>
      </c>
      <c r="B1228" s="3" t="s">
        <v>354</v>
      </c>
      <c r="C1228" s="4">
        <v>44034</v>
      </c>
      <c r="D1228" s="3" t="s">
        <v>1892</v>
      </c>
      <c r="E1228" s="3" t="s">
        <v>1893</v>
      </c>
      <c r="F1228" s="3" t="s">
        <v>3083</v>
      </c>
      <c r="G1228" s="24"/>
      <c r="H1228" s="25" t="s">
        <v>1894</v>
      </c>
      <c r="I1228" s="5">
        <v>1</v>
      </c>
      <c r="J1228" s="5">
        <v>187.72842975206601</v>
      </c>
      <c r="K1228" s="5">
        <f t="shared" ref="K1228:K1235" si="474">+J1228*1.21</f>
        <v>227.15139999999985</v>
      </c>
      <c r="L1228" s="83">
        <f t="shared" si="470"/>
        <v>227.15139999999985</v>
      </c>
      <c r="M1228" s="79">
        <f t="shared" ref="M1228:M1229" si="475">+L1228*0.85</f>
        <v>193.07868999999988</v>
      </c>
      <c r="N1228" s="79">
        <f t="shared" ref="N1228:N1229" si="476">+M1228*0.95</f>
        <v>183.42475549999989</v>
      </c>
      <c r="O1228" s="58"/>
      <c r="P1228" s="92"/>
      <c r="Q1228" s="7">
        <v>328.92836819008198</v>
      </c>
      <c r="R1228" s="75">
        <f t="shared" si="471"/>
        <v>398.00332550999917</v>
      </c>
      <c r="S1228" s="51"/>
      <c r="T1228" s="48"/>
      <c r="U1228" s="55"/>
      <c r="V1228" s="20"/>
      <c r="W1228" s="20"/>
      <c r="X1228" s="20"/>
      <c r="Y1228" s="20"/>
    </row>
    <row r="1229" spans="1:25" customFormat="1" ht="15.75" customHeight="1" x14ac:dyDescent="0.25">
      <c r="A1229" s="3" t="s">
        <v>1538</v>
      </c>
      <c r="B1229" s="3" t="s">
        <v>1539</v>
      </c>
      <c r="C1229" s="4">
        <v>44034</v>
      </c>
      <c r="D1229" s="3" t="s">
        <v>1892</v>
      </c>
      <c r="E1229" s="3" t="s">
        <v>1893</v>
      </c>
      <c r="F1229" s="3" t="s">
        <v>3083</v>
      </c>
      <c r="G1229" s="24"/>
      <c r="H1229" s="25" t="s">
        <v>1894</v>
      </c>
      <c r="I1229" s="5">
        <v>1</v>
      </c>
      <c r="J1229" s="5">
        <v>209.05173553719001</v>
      </c>
      <c r="K1229" s="5">
        <f t="shared" si="474"/>
        <v>252.9525999999999</v>
      </c>
      <c r="L1229" s="83">
        <f t="shared" si="470"/>
        <v>252.9525999999999</v>
      </c>
      <c r="M1229" s="79">
        <f t="shared" si="475"/>
        <v>215.00970999999993</v>
      </c>
      <c r="N1229" s="79">
        <f t="shared" si="476"/>
        <v>204.25922449999993</v>
      </c>
      <c r="O1229" s="58"/>
      <c r="P1229" s="92"/>
      <c r="Q1229" s="7">
        <v>365.74019235702502</v>
      </c>
      <c r="R1229" s="75">
        <f t="shared" si="471"/>
        <v>442.54563275200024</v>
      </c>
      <c r="S1229" s="51"/>
      <c r="T1229" s="48"/>
      <c r="U1229" s="55"/>
      <c r="V1229" s="20"/>
      <c r="W1229" s="20"/>
      <c r="X1229" s="20"/>
      <c r="Y1229" s="20"/>
    </row>
    <row r="1230" spans="1:25" customFormat="1" ht="15.75" customHeight="1" x14ac:dyDescent="0.25">
      <c r="A1230" s="3" t="s">
        <v>793</v>
      </c>
      <c r="B1230" s="3" t="s">
        <v>794</v>
      </c>
      <c r="C1230" s="4">
        <v>44034</v>
      </c>
      <c r="D1230" s="3" t="s">
        <v>1897</v>
      </c>
      <c r="E1230" s="3" t="s">
        <v>1898</v>
      </c>
      <c r="F1230" s="3" t="s">
        <v>3084</v>
      </c>
      <c r="G1230" s="24">
        <v>1306</v>
      </c>
      <c r="H1230" s="25" t="s">
        <v>1899</v>
      </c>
      <c r="I1230" s="5">
        <v>1</v>
      </c>
      <c r="J1230" s="5">
        <v>306.85917355371902</v>
      </c>
      <c r="K1230" s="5">
        <f t="shared" si="474"/>
        <v>371.2996</v>
      </c>
      <c r="L1230" s="83">
        <f t="shared" si="470"/>
        <v>371.2996</v>
      </c>
      <c r="M1230" s="79"/>
      <c r="N1230" s="79">
        <f t="shared" si="472"/>
        <v>352.73462000000001</v>
      </c>
      <c r="O1230" s="58"/>
      <c r="P1230" s="92">
        <f>+N1230+N1231</f>
        <v>1058.4534439999995</v>
      </c>
      <c r="Q1230" s="7">
        <v>536.85012413223103</v>
      </c>
      <c r="R1230" s="75">
        <f t="shared" si="471"/>
        <v>649.58865019999951</v>
      </c>
      <c r="S1230" s="52">
        <f>+R1230+R1231</f>
        <v>2145.5814637999961</v>
      </c>
      <c r="T1230" s="49">
        <v>3120.59</v>
      </c>
      <c r="U1230" s="55">
        <f>+T1230-P1230</f>
        <v>2062.1365560000004</v>
      </c>
      <c r="V1230" s="20"/>
      <c r="W1230" s="20"/>
      <c r="X1230" s="20"/>
      <c r="Y1230" s="20"/>
    </row>
    <row r="1231" spans="1:25" customFormat="1" ht="15.75" customHeight="1" x14ac:dyDescent="0.25">
      <c r="A1231" s="3" t="s">
        <v>549</v>
      </c>
      <c r="B1231" s="3" t="s">
        <v>550</v>
      </c>
      <c r="C1231" s="4">
        <v>44034</v>
      </c>
      <c r="D1231" s="3" t="s">
        <v>1897</v>
      </c>
      <c r="E1231" s="3" t="s">
        <v>1898</v>
      </c>
      <c r="F1231" s="3" t="s">
        <v>3084</v>
      </c>
      <c r="G1231" s="24"/>
      <c r="H1231" s="25" t="s">
        <v>1899</v>
      </c>
      <c r="I1231" s="5">
        <v>2</v>
      </c>
      <c r="J1231" s="5">
        <v>361.13851239669401</v>
      </c>
      <c r="K1231" s="5">
        <f t="shared" si="474"/>
        <v>436.97759999999977</v>
      </c>
      <c r="L1231" s="83">
        <f t="shared" si="470"/>
        <v>873.95519999999954</v>
      </c>
      <c r="M1231" s="79">
        <f t="shared" ref="M1231" si="477">+L1231*0.85</f>
        <v>742.8619199999996</v>
      </c>
      <c r="N1231" s="79">
        <f>+M1231*0.95</f>
        <v>705.71882399999959</v>
      </c>
      <c r="O1231" s="58"/>
      <c r="P1231" s="92"/>
      <c r="Q1231" s="7">
        <v>1236.35769719008</v>
      </c>
      <c r="R1231" s="75">
        <f t="shared" si="471"/>
        <v>1495.9928135999967</v>
      </c>
      <c r="S1231" s="51"/>
      <c r="T1231" s="48"/>
      <c r="U1231" s="55"/>
      <c r="V1231" s="20"/>
      <c r="W1231" s="20"/>
      <c r="X1231" s="20"/>
      <c r="Y1231" s="20"/>
    </row>
    <row r="1232" spans="1:25" customFormat="1" ht="15.75" customHeight="1" x14ac:dyDescent="0.25">
      <c r="A1232" s="3" t="s">
        <v>1900</v>
      </c>
      <c r="B1232" s="3" t="s">
        <v>1901</v>
      </c>
      <c r="C1232" s="4">
        <v>44034</v>
      </c>
      <c r="D1232" s="3" t="s">
        <v>1902</v>
      </c>
      <c r="E1232" s="3" t="s">
        <v>1903</v>
      </c>
      <c r="F1232" s="3" t="s">
        <v>3085</v>
      </c>
      <c r="G1232" s="24">
        <v>1309</v>
      </c>
      <c r="H1232" s="25" t="s">
        <v>1904</v>
      </c>
      <c r="I1232" s="5">
        <v>1</v>
      </c>
      <c r="J1232" s="5">
        <v>372.48338842975198</v>
      </c>
      <c r="K1232" s="5">
        <f t="shared" si="474"/>
        <v>450.7048999999999</v>
      </c>
      <c r="L1232" s="83">
        <f t="shared" si="470"/>
        <v>450.7048999999999</v>
      </c>
      <c r="M1232" s="79"/>
      <c r="N1232" s="79">
        <f t="shared" si="472"/>
        <v>428.16965499999986</v>
      </c>
      <c r="O1232" s="58"/>
      <c r="P1232" s="92">
        <f>+N1232</f>
        <v>428.16965499999986</v>
      </c>
      <c r="Q1232" s="7">
        <v>651.68948672892498</v>
      </c>
      <c r="R1232" s="75">
        <f t="shared" si="471"/>
        <v>788.54427894199921</v>
      </c>
      <c r="S1232" s="51">
        <f>+R1232</f>
        <v>788.54427894199921</v>
      </c>
      <c r="T1232" s="48">
        <v>788.58</v>
      </c>
      <c r="U1232" s="55">
        <f>+T1232-P1232</f>
        <v>360.41034500000018</v>
      </c>
      <c r="V1232" s="20"/>
      <c r="W1232" s="20"/>
      <c r="X1232" s="20"/>
      <c r="Y1232" s="20"/>
    </row>
    <row r="1233" spans="1:25" customFormat="1" ht="15.75" customHeight="1" x14ac:dyDescent="0.25">
      <c r="A1233" s="3" t="s">
        <v>404</v>
      </c>
      <c r="B1233" s="3" t="s">
        <v>405</v>
      </c>
      <c r="C1233" s="4">
        <v>44034</v>
      </c>
      <c r="D1233" s="3" t="s">
        <v>1905</v>
      </c>
      <c r="E1233" s="3" t="s">
        <v>1906</v>
      </c>
      <c r="F1233" s="3" t="s">
        <v>3087</v>
      </c>
      <c r="G1233" s="24">
        <v>1311</v>
      </c>
      <c r="H1233" s="25" t="s">
        <v>1907</v>
      </c>
      <c r="I1233" s="5">
        <v>1</v>
      </c>
      <c r="J1233" s="5">
        <v>413.55396694214897</v>
      </c>
      <c r="K1233" s="5">
        <f t="shared" si="474"/>
        <v>500.40030000000024</v>
      </c>
      <c r="L1233" s="83">
        <f t="shared" si="470"/>
        <v>500.40030000000024</v>
      </c>
      <c r="M1233" s="79"/>
      <c r="N1233" s="79">
        <f t="shared" si="472"/>
        <v>475.38028500000019</v>
      </c>
      <c r="O1233" s="58"/>
      <c r="P1233" s="92">
        <f>+N1233</f>
        <v>475.38028500000019</v>
      </c>
      <c r="Q1233" s="7">
        <v>488.30115836615698</v>
      </c>
      <c r="R1233" s="75">
        <f t="shared" si="471"/>
        <v>590.84440162304998</v>
      </c>
      <c r="S1233" s="51">
        <f>+R1233</f>
        <v>590.84440162304998</v>
      </c>
      <c r="T1233" s="48">
        <v>590.84</v>
      </c>
      <c r="U1233" s="55">
        <f>+T1233-P1233</f>
        <v>115.45971499999985</v>
      </c>
      <c r="V1233" s="20"/>
      <c r="W1233" s="20"/>
      <c r="X1233" s="20"/>
      <c r="Y1233" s="20"/>
    </row>
    <row r="1234" spans="1:25" customFormat="1" ht="15.75" customHeight="1" x14ac:dyDescent="0.25">
      <c r="A1234" s="3" t="s">
        <v>701</v>
      </c>
      <c r="B1234" s="3" t="s">
        <v>702</v>
      </c>
      <c r="C1234" s="4">
        <v>44034</v>
      </c>
      <c r="D1234" s="3" t="s">
        <v>1908</v>
      </c>
      <c r="E1234" s="3" t="s">
        <v>1909</v>
      </c>
      <c r="F1234" s="3" t="s">
        <v>3088</v>
      </c>
      <c r="G1234" s="24">
        <v>1312</v>
      </c>
      <c r="H1234" s="25" t="s">
        <v>1910</v>
      </c>
      <c r="I1234" s="5">
        <v>1</v>
      </c>
      <c r="J1234" s="5">
        <v>291.57652892561998</v>
      </c>
      <c r="K1234" s="5">
        <f t="shared" si="474"/>
        <v>352.80760000000015</v>
      </c>
      <c r="L1234" s="83">
        <f t="shared" si="470"/>
        <v>352.80760000000015</v>
      </c>
      <c r="M1234" s="79">
        <f t="shared" ref="M1234" si="478">+L1234*0.85</f>
        <v>299.88646000000011</v>
      </c>
      <c r="N1234" s="79">
        <f>+M1234*0.95</f>
        <v>284.8921370000001</v>
      </c>
      <c r="O1234" s="58"/>
      <c r="P1234" s="92">
        <f>+N1234+N1235+N1236+N1237+N1238</f>
        <v>2479.4926470000014</v>
      </c>
      <c r="Q1234" s="7">
        <v>510.74002689256201</v>
      </c>
      <c r="R1234" s="75">
        <f t="shared" si="471"/>
        <v>617.99543254000002</v>
      </c>
      <c r="S1234" s="51">
        <f>+R1234+R1235+R1236+R1237+R1238</f>
        <v>5442.6215213960068</v>
      </c>
      <c r="T1234" s="48">
        <v>5442.61</v>
      </c>
      <c r="U1234" s="55">
        <f>+T1234-P1234</f>
        <v>2963.1173529999983</v>
      </c>
      <c r="V1234" s="20"/>
      <c r="W1234" s="20"/>
      <c r="X1234" s="20"/>
      <c r="Y1234" s="20"/>
    </row>
    <row r="1235" spans="1:25" customFormat="1" ht="15.75" customHeight="1" x14ac:dyDescent="0.25">
      <c r="A1235" s="3" t="s">
        <v>87</v>
      </c>
      <c r="B1235" s="3" t="s">
        <v>88</v>
      </c>
      <c r="C1235" s="4">
        <v>44034</v>
      </c>
      <c r="D1235" s="3" t="s">
        <v>1908</v>
      </c>
      <c r="E1235" s="3" t="s">
        <v>1909</v>
      </c>
      <c r="F1235" s="3" t="s">
        <v>3088</v>
      </c>
      <c r="G1235" s="24"/>
      <c r="H1235" s="25" t="s">
        <v>1910</v>
      </c>
      <c r="I1235" s="5">
        <v>1</v>
      </c>
      <c r="J1235" s="5">
        <v>181.74231404958701</v>
      </c>
      <c r="K1235" s="5">
        <f t="shared" si="474"/>
        <v>219.90820000000028</v>
      </c>
      <c r="L1235" s="83">
        <f t="shared" si="470"/>
        <v>219.90820000000028</v>
      </c>
      <c r="M1235" s="79"/>
      <c r="N1235" s="79">
        <f t="shared" si="472"/>
        <v>208.91279000000026</v>
      </c>
      <c r="O1235" s="58"/>
      <c r="P1235" s="92"/>
      <c r="Q1235" s="7">
        <v>318.17990405289299</v>
      </c>
      <c r="R1235" s="75">
        <f t="shared" si="471"/>
        <v>384.9976839040005</v>
      </c>
      <c r="S1235" s="51"/>
      <c r="T1235" s="48"/>
      <c r="U1235" s="55"/>
      <c r="V1235" s="20"/>
      <c r="W1235" s="20"/>
      <c r="X1235" s="20"/>
      <c r="Y1235" s="20"/>
    </row>
    <row r="1236" spans="1:25" customFormat="1" ht="15.75" customHeight="1" x14ac:dyDescent="0.25">
      <c r="A1236" s="3" t="s">
        <v>1408</v>
      </c>
      <c r="B1236" s="3" t="s">
        <v>1409</v>
      </c>
      <c r="C1236" s="4">
        <v>44034</v>
      </c>
      <c r="D1236" s="3" t="s">
        <v>1908</v>
      </c>
      <c r="E1236" s="3" t="s">
        <v>1909</v>
      </c>
      <c r="F1236" s="3" t="s">
        <v>3088</v>
      </c>
      <c r="G1236" s="24"/>
      <c r="H1236" s="25" t="s">
        <v>1910</v>
      </c>
      <c r="I1236" s="5">
        <v>1</v>
      </c>
      <c r="J1236" s="5">
        <v>2702.7209917355399</v>
      </c>
      <c r="K1236" s="5">
        <f>+J1236*1.21*0.5</f>
        <v>1635.1462000000015</v>
      </c>
      <c r="L1236" s="83">
        <f t="shared" si="470"/>
        <v>1635.1462000000015</v>
      </c>
      <c r="M1236" s="79">
        <f t="shared" ref="M1236:M1239" si="479">+L1236*0.85</f>
        <v>1389.8742700000012</v>
      </c>
      <c r="N1236" s="79">
        <f t="shared" ref="N1236:N1239" si="480">+M1236*0.95</f>
        <v>1320.3805565000011</v>
      </c>
      <c r="O1236" s="58"/>
      <c r="P1236" s="92"/>
      <c r="Q1236" s="7">
        <v>2364.47545961984</v>
      </c>
      <c r="R1236" s="75">
        <f t="shared" si="471"/>
        <v>2861.0153061400065</v>
      </c>
      <c r="S1236" s="51"/>
      <c r="T1236" s="48"/>
      <c r="U1236" s="55"/>
      <c r="V1236" s="20"/>
      <c r="W1236" s="20"/>
      <c r="X1236" s="20"/>
      <c r="Y1236" s="20"/>
    </row>
    <row r="1237" spans="1:25" customFormat="1" ht="15.75" customHeight="1" x14ac:dyDescent="0.25">
      <c r="A1237" s="3" t="s">
        <v>432</v>
      </c>
      <c r="B1237" s="3" t="s">
        <v>433</v>
      </c>
      <c r="C1237" s="4">
        <v>44034</v>
      </c>
      <c r="D1237" s="3" t="s">
        <v>1908</v>
      </c>
      <c r="E1237" s="3" t="s">
        <v>1909</v>
      </c>
      <c r="F1237" s="3" t="s">
        <v>3088</v>
      </c>
      <c r="G1237" s="24"/>
      <c r="H1237" s="25" t="s">
        <v>1910</v>
      </c>
      <c r="I1237" s="5">
        <v>1</v>
      </c>
      <c r="J1237" s="5">
        <v>660.18702479338799</v>
      </c>
      <c r="K1237" s="5">
        <f t="shared" ref="K1237:K1257" si="481">+J1237*1.21</f>
        <v>798.82629999999949</v>
      </c>
      <c r="L1237" s="83">
        <f t="shared" si="470"/>
        <v>798.82629999999949</v>
      </c>
      <c r="M1237" s="79">
        <f t="shared" si="479"/>
        <v>679.00235499999951</v>
      </c>
      <c r="N1237" s="79">
        <f t="shared" si="480"/>
        <v>645.05223724999951</v>
      </c>
      <c r="O1237" s="58"/>
      <c r="P1237" s="92"/>
      <c r="Q1237" s="7">
        <v>1268.3777195140501</v>
      </c>
      <c r="R1237" s="75">
        <f t="shared" si="471"/>
        <v>1534.7370406120006</v>
      </c>
      <c r="S1237" s="51"/>
      <c r="T1237" s="48"/>
      <c r="U1237" s="55"/>
      <c r="V1237" s="20"/>
      <c r="W1237" s="20"/>
      <c r="X1237" s="20"/>
      <c r="Y1237" s="20"/>
    </row>
    <row r="1238" spans="1:25" customFormat="1" ht="15.75" customHeight="1" x14ac:dyDescent="0.25">
      <c r="A1238" s="3" t="s">
        <v>96</v>
      </c>
      <c r="B1238" s="3" t="s">
        <v>97</v>
      </c>
      <c r="C1238" s="4">
        <v>44034</v>
      </c>
      <c r="D1238" s="3" t="s">
        <v>1908</v>
      </c>
      <c r="E1238" s="3" t="s">
        <v>1909</v>
      </c>
      <c r="F1238" s="3" t="s">
        <v>3088</v>
      </c>
      <c r="G1238" s="24"/>
      <c r="H1238" s="25" t="s">
        <v>1910</v>
      </c>
      <c r="I1238" s="5">
        <v>1</v>
      </c>
      <c r="J1238" s="5">
        <v>20.730165289256199</v>
      </c>
      <c r="K1238" s="5">
        <f t="shared" si="481"/>
        <v>25.083500000000001</v>
      </c>
      <c r="L1238" s="83">
        <f t="shared" si="470"/>
        <v>25.083500000000001</v>
      </c>
      <c r="M1238" s="79">
        <f t="shared" si="479"/>
        <v>21.320975000000001</v>
      </c>
      <c r="N1238" s="79">
        <f t="shared" si="480"/>
        <v>20.25492625</v>
      </c>
      <c r="O1238" s="58"/>
      <c r="P1238" s="92"/>
      <c r="Q1238" s="7">
        <v>36.261205123966903</v>
      </c>
      <c r="R1238" s="75">
        <f t="shared" si="471"/>
        <v>43.876058199999953</v>
      </c>
      <c r="S1238" s="51"/>
      <c r="T1238" s="48"/>
      <c r="U1238" s="55"/>
      <c r="V1238" s="20"/>
      <c r="W1238" s="20"/>
      <c r="X1238" s="20"/>
      <c r="Y1238" s="20"/>
    </row>
    <row r="1239" spans="1:25" customFormat="1" ht="15.75" customHeight="1" x14ac:dyDescent="0.25">
      <c r="A1239" s="3" t="s">
        <v>801</v>
      </c>
      <c r="B1239" s="3" t="s">
        <v>802</v>
      </c>
      <c r="C1239" s="4">
        <v>44034</v>
      </c>
      <c r="D1239" s="3" t="s">
        <v>1911</v>
      </c>
      <c r="E1239" s="3" t="s">
        <v>1912</v>
      </c>
      <c r="F1239" s="3" t="s">
        <v>3090</v>
      </c>
      <c r="G1239" s="24">
        <v>1314</v>
      </c>
      <c r="H1239" s="25" t="s">
        <v>1913</v>
      </c>
      <c r="I1239" s="5">
        <v>4</v>
      </c>
      <c r="J1239" s="5">
        <v>284.54000000000002</v>
      </c>
      <c r="K1239" s="5">
        <f t="shared" si="481"/>
        <v>344.29340000000002</v>
      </c>
      <c r="L1239" s="83">
        <f t="shared" si="470"/>
        <v>1377.1736000000001</v>
      </c>
      <c r="M1239" s="79">
        <f t="shared" si="479"/>
        <v>1170.5975599999999</v>
      </c>
      <c r="N1239" s="79">
        <f t="shared" si="480"/>
        <v>1112.0676819999999</v>
      </c>
      <c r="O1239" s="58"/>
      <c r="P1239" s="92">
        <f>+N1239</f>
        <v>1112.0676819999999</v>
      </c>
      <c r="Q1239" s="7">
        <v>1685.94664804628</v>
      </c>
      <c r="R1239" s="75">
        <f t="shared" si="471"/>
        <v>2039.9954441359987</v>
      </c>
      <c r="S1239" s="51">
        <f>+R1239</f>
        <v>2039.9954441359987</v>
      </c>
      <c r="T1239" s="48">
        <v>2040</v>
      </c>
      <c r="U1239" s="55">
        <f>+T1239-P1239</f>
        <v>927.93231800000012</v>
      </c>
      <c r="V1239" s="20"/>
      <c r="W1239" s="20"/>
      <c r="X1239" s="20"/>
      <c r="Y1239" s="20"/>
    </row>
    <row r="1240" spans="1:25" customFormat="1" ht="15.75" customHeight="1" x14ac:dyDescent="0.25">
      <c r="A1240" s="3" t="s">
        <v>34</v>
      </c>
      <c r="B1240" s="3" t="s">
        <v>35</v>
      </c>
      <c r="C1240" s="4">
        <v>44034</v>
      </c>
      <c r="D1240" s="3" t="s">
        <v>1914</v>
      </c>
      <c r="E1240" s="3" t="s">
        <v>234</v>
      </c>
      <c r="F1240" s="3" t="s">
        <v>2736</v>
      </c>
      <c r="G1240" s="24">
        <v>1296</v>
      </c>
      <c r="H1240" s="25" t="s">
        <v>235</v>
      </c>
      <c r="I1240" s="5">
        <v>1</v>
      </c>
      <c r="J1240" s="5">
        <v>259.09049586776899</v>
      </c>
      <c r="K1240" s="5">
        <f t="shared" si="481"/>
        <v>313.49950000000047</v>
      </c>
      <c r="L1240" s="83">
        <f t="shared" si="470"/>
        <v>313.49950000000047</v>
      </c>
      <c r="M1240" s="79"/>
      <c r="N1240" s="79">
        <f t="shared" si="472"/>
        <v>297.82452500000045</v>
      </c>
      <c r="O1240" s="58"/>
      <c r="P1240" s="92">
        <f>+N1240</f>
        <v>297.82452500000045</v>
      </c>
      <c r="Q1240" s="7">
        <v>468.18170784297598</v>
      </c>
      <c r="R1240" s="75">
        <f t="shared" si="471"/>
        <v>566.49986649000095</v>
      </c>
      <c r="S1240" s="51">
        <f>+R1240</f>
        <v>566.49986649000095</v>
      </c>
      <c r="T1240" s="48">
        <v>566.5</v>
      </c>
      <c r="U1240" s="55">
        <f>+T1240-P1240</f>
        <v>268.67547499999955</v>
      </c>
      <c r="V1240" s="20"/>
      <c r="W1240" s="20"/>
      <c r="X1240" s="20"/>
      <c r="Y1240" s="20"/>
    </row>
    <row r="1241" spans="1:25" customFormat="1" ht="15.75" customHeight="1" x14ac:dyDescent="0.25">
      <c r="A1241" s="3" t="s">
        <v>1915</v>
      </c>
      <c r="B1241" s="3" t="s">
        <v>1916</v>
      </c>
      <c r="C1241" s="4">
        <v>44036</v>
      </c>
      <c r="D1241" s="3" t="s">
        <v>1917</v>
      </c>
      <c r="E1241" s="3" t="s">
        <v>1918</v>
      </c>
      <c r="F1241" s="3" t="s">
        <v>3110</v>
      </c>
      <c r="G1241" s="24">
        <v>1338</v>
      </c>
      <c r="H1241" s="25" t="s">
        <v>1919</v>
      </c>
      <c r="I1241" s="5">
        <v>2</v>
      </c>
      <c r="J1241" s="5">
        <v>347.21578512396701</v>
      </c>
      <c r="K1241" s="5">
        <f t="shared" si="481"/>
        <v>420.13110000000006</v>
      </c>
      <c r="L1241" s="83">
        <f t="shared" si="470"/>
        <v>840.26220000000012</v>
      </c>
      <c r="M1241" s="79"/>
      <c r="N1241" s="79">
        <f t="shared" si="472"/>
        <v>798.24909000000002</v>
      </c>
      <c r="O1241" s="58"/>
      <c r="P1241" s="92">
        <f>+N1241</f>
        <v>798.24909000000002</v>
      </c>
      <c r="Q1241" s="7">
        <v>1363.6413858644601</v>
      </c>
      <c r="R1241" s="75">
        <f t="shared" si="471"/>
        <v>1650.0060768959966</v>
      </c>
      <c r="S1241" s="51">
        <f>+R1241</f>
        <v>1650.0060768959966</v>
      </c>
      <c r="T1241" s="48">
        <v>1650</v>
      </c>
      <c r="U1241" s="55">
        <f>+T1241-P1241</f>
        <v>851.75090999999998</v>
      </c>
      <c r="V1241" s="20"/>
      <c r="W1241" s="20"/>
      <c r="X1241" s="20"/>
      <c r="Y1241" s="20"/>
    </row>
    <row r="1242" spans="1:25" customFormat="1" ht="15.75" customHeight="1" x14ac:dyDescent="0.25">
      <c r="A1242" s="3" t="s">
        <v>873</v>
      </c>
      <c r="B1242" s="3" t="s">
        <v>874</v>
      </c>
      <c r="C1242" s="4">
        <v>44036</v>
      </c>
      <c r="D1242" s="3" t="s">
        <v>1920</v>
      </c>
      <c r="E1242" s="3" t="s">
        <v>30</v>
      </c>
      <c r="F1242" s="3" t="s">
        <v>2719</v>
      </c>
      <c r="G1242" s="24">
        <v>1322</v>
      </c>
      <c r="H1242" s="25" t="s">
        <v>31</v>
      </c>
      <c r="I1242" s="5">
        <v>1</v>
      </c>
      <c r="J1242" s="5">
        <v>92.518181818181802</v>
      </c>
      <c r="K1242" s="5">
        <f t="shared" si="481"/>
        <v>111.94699999999997</v>
      </c>
      <c r="L1242" s="83">
        <f t="shared" si="470"/>
        <v>111.94699999999997</v>
      </c>
      <c r="M1242" s="79"/>
      <c r="N1242" s="79">
        <f t="shared" si="472"/>
        <v>106.34964999999997</v>
      </c>
      <c r="O1242" s="58"/>
      <c r="P1242" s="92">
        <f>+N1242+N1243+N1244+N1245</f>
        <v>615.73837700000013</v>
      </c>
      <c r="Q1242" s="7">
        <v>137.5767568</v>
      </c>
      <c r="R1242" s="75">
        <f t="shared" si="471"/>
        <v>166.467875728</v>
      </c>
      <c r="S1242" s="51">
        <f>+R1242+R1243+R1244+R1245</f>
        <v>1043.3253390730006</v>
      </c>
      <c r="T1242" s="48">
        <v>1043.32</v>
      </c>
      <c r="U1242" s="55">
        <f>+T1242-P1242</f>
        <v>427.58162299999981</v>
      </c>
      <c r="V1242" s="20"/>
      <c r="W1242" s="20"/>
      <c r="X1242" s="20"/>
      <c r="Y1242" s="20"/>
    </row>
    <row r="1243" spans="1:25" customFormat="1" ht="15.75" customHeight="1" x14ac:dyDescent="0.25">
      <c r="A1243" s="3" t="s">
        <v>339</v>
      </c>
      <c r="B1243" s="3" t="s">
        <v>340</v>
      </c>
      <c r="C1243" s="4">
        <v>44036</v>
      </c>
      <c r="D1243" s="3" t="s">
        <v>1920</v>
      </c>
      <c r="E1243" s="3" t="s">
        <v>30</v>
      </c>
      <c r="F1243" s="3" t="s">
        <v>2719</v>
      </c>
      <c r="G1243" s="24"/>
      <c r="H1243" s="25" t="s">
        <v>31</v>
      </c>
      <c r="I1243" s="5">
        <v>2</v>
      </c>
      <c r="J1243" s="5">
        <v>86.653966942148799</v>
      </c>
      <c r="K1243" s="5">
        <f t="shared" si="481"/>
        <v>104.85130000000004</v>
      </c>
      <c r="L1243" s="83">
        <f t="shared" si="470"/>
        <v>209.70260000000007</v>
      </c>
      <c r="M1243" s="79"/>
      <c r="N1243" s="79">
        <f t="shared" si="472"/>
        <v>199.21747000000005</v>
      </c>
      <c r="O1243" s="58"/>
      <c r="P1243" s="92"/>
      <c r="Q1243" s="7">
        <v>257.81322906214899</v>
      </c>
      <c r="R1243" s="75">
        <f t="shared" si="471"/>
        <v>311.95400716520027</v>
      </c>
      <c r="S1243" s="51"/>
      <c r="T1243" s="48"/>
      <c r="U1243" s="55"/>
      <c r="V1243" s="20"/>
      <c r="W1243" s="20"/>
      <c r="X1243" s="20"/>
      <c r="Y1243" s="20"/>
    </row>
    <row r="1244" spans="1:25" customFormat="1" ht="15.75" customHeight="1" x14ac:dyDescent="0.25">
      <c r="A1244" s="3" t="s">
        <v>43</v>
      </c>
      <c r="B1244" s="3" t="s">
        <v>44</v>
      </c>
      <c r="C1244" s="4">
        <v>44036</v>
      </c>
      <c r="D1244" s="3" t="s">
        <v>1920</v>
      </c>
      <c r="E1244" s="3" t="s">
        <v>30</v>
      </c>
      <c r="F1244" s="3" t="s">
        <v>2719</v>
      </c>
      <c r="G1244" s="24"/>
      <c r="H1244" s="25" t="s">
        <v>31</v>
      </c>
      <c r="I1244" s="5">
        <v>2</v>
      </c>
      <c r="J1244" s="5">
        <v>10.995702479338799</v>
      </c>
      <c r="K1244" s="5">
        <f t="shared" si="481"/>
        <v>13.304799999999947</v>
      </c>
      <c r="L1244" s="83">
        <f t="shared" si="470"/>
        <v>26.609599999999894</v>
      </c>
      <c r="M1244" s="79"/>
      <c r="N1244" s="79">
        <f t="shared" si="472"/>
        <v>25.279119999999899</v>
      </c>
      <c r="O1244" s="58"/>
      <c r="P1244" s="92"/>
      <c r="Q1244" s="7">
        <v>32.733337620495703</v>
      </c>
      <c r="R1244" s="75">
        <f t="shared" si="471"/>
        <v>39.6073385207998</v>
      </c>
      <c r="S1244" s="51"/>
      <c r="T1244" s="48"/>
      <c r="U1244" s="55"/>
      <c r="V1244" s="20"/>
      <c r="W1244" s="20"/>
      <c r="X1244" s="20"/>
      <c r="Y1244" s="20"/>
    </row>
    <row r="1245" spans="1:25" customFormat="1" ht="15.75" customHeight="1" x14ac:dyDescent="0.25">
      <c r="A1245" s="3" t="s">
        <v>701</v>
      </c>
      <c r="B1245" s="3" t="s">
        <v>702</v>
      </c>
      <c r="C1245" s="4">
        <v>44036</v>
      </c>
      <c r="D1245" s="3" t="s">
        <v>1920</v>
      </c>
      <c r="E1245" s="3" t="s">
        <v>30</v>
      </c>
      <c r="F1245" s="3" t="s">
        <v>2719</v>
      </c>
      <c r="G1245" s="24"/>
      <c r="H1245" s="25" t="s">
        <v>31</v>
      </c>
      <c r="I1245" s="5">
        <v>1</v>
      </c>
      <c r="J1245" s="5">
        <v>291.57652892561998</v>
      </c>
      <c r="K1245" s="5">
        <f t="shared" si="481"/>
        <v>352.80760000000015</v>
      </c>
      <c r="L1245" s="83">
        <f t="shared" si="470"/>
        <v>352.80760000000015</v>
      </c>
      <c r="M1245" s="79">
        <f t="shared" ref="M1245:M1247" si="482">+L1245*0.85</f>
        <v>299.88646000000011</v>
      </c>
      <c r="N1245" s="79">
        <f t="shared" ref="N1245:N1247" si="483">+M1245*0.95</f>
        <v>284.8921370000001</v>
      </c>
      <c r="O1245" s="58"/>
      <c r="P1245" s="92"/>
      <c r="Q1245" s="7">
        <v>434.12902285867801</v>
      </c>
      <c r="R1245" s="75">
        <f t="shared" si="471"/>
        <v>525.2961176590004</v>
      </c>
      <c r="S1245" s="51"/>
      <c r="T1245" s="48"/>
      <c r="U1245" s="55"/>
      <c r="V1245" s="20"/>
      <c r="W1245" s="20"/>
      <c r="X1245" s="20"/>
      <c r="Y1245" s="20"/>
    </row>
    <row r="1246" spans="1:25" customFormat="1" ht="15.75" customHeight="1" x14ac:dyDescent="0.25">
      <c r="A1246" s="3" t="s">
        <v>149</v>
      </c>
      <c r="B1246" s="3" t="s">
        <v>150</v>
      </c>
      <c r="C1246" s="4">
        <v>44036</v>
      </c>
      <c r="D1246" s="3" t="s">
        <v>1921</v>
      </c>
      <c r="E1246" s="3" t="s">
        <v>759</v>
      </c>
      <c r="F1246" s="3" t="s">
        <v>2837</v>
      </c>
      <c r="G1246" s="24">
        <v>1317</v>
      </c>
      <c r="H1246" s="25" t="s">
        <v>760</v>
      </c>
      <c r="I1246" s="5">
        <v>2</v>
      </c>
      <c r="J1246" s="5">
        <v>176.041818181818</v>
      </c>
      <c r="K1246" s="5">
        <f t="shared" si="481"/>
        <v>213.01059999999978</v>
      </c>
      <c r="L1246" s="83">
        <f t="shared" si="470"/>
        <v>426.02119999999957</v>
      </c>
      <c r="M1246" s="79">
        <f t="shared" si="482"/>
        <v>362.1180199999996</v>
      </c>
      <c r="N1246" s="79">
        <f t="shared" si="483"/>
        <v>344.01211899999959</v>
      </c>
      <c r="O1246" s="58"/>
      <c r="P1246" s="92">
        <f>+N1246+N1247+N1248</f>
        <v>1286.1926262499992</v>
      </c>
      <c r="Q1246" s="7">
        <v>560.64037836363605</v>
      </c>
      <c r="R1246" s="75">
        <f t="shared" si="471"/>
        <v>678.37485781999965</v>
      </c>
      <c r="S1246" s="51">
        <f>+R1246+R1247+R1248</f>
        <v>2399.0437456299992</v>
      </c>
      <c r="T1246" s="48">
        <v>2399</v>
      </c>
      <c r="U1246" s="55">
        <f>+T1246-P1246</f>
        <v>1112.8073737500008</v>
      </c>
      <c r="V1246" s="20"/>
      <c r="W1246" s="20"/>
      <c r="X1246" s="20"/>
      <c r="Y1246" s="20"/>
    </row>
    <row r="1247" spans="1:25" customFormat="1" ht="15.75" customHeight="1" x14ac:dyDescent="0.25">
      <c r="A1247" s="3" t="s">
        <v>1808</v>
      </c>
      <c r="B1247" s="3" t="s">
        <v>1809</v>
      </c>
      <c r="C1247" s="4">
        <v>44036</v>
      </c>
      <c r="D1247" s="3" t="s">
        <v>1921</v>
      </c>
      <c r="E1247" s="3" t="s">
        <v>759</v>
      </c>
      <c r="F1247" s="3" t="s">
        <v>2837</v>
      </c>
      <c r="G1247" s="24"/>
      <c r="H1247" s="25" t="s">
        <v>760</v>
      </c>
      <c r="I1247" s="5">
        <v>1</v>
      </c>
      <c r="J1247" s="5">
        <v>489.34239669421498</v>
      </c>
      <c r="K1247" s="5">
        <f t="shared" si="481"/>
        <v>592.10430000000008</v>
      </c>
      <c r="L1247" s="83">
        <f t="shared" si="470"/>
        <v>592.10430000000008</v>
      </c>
      <c r="M1247" s="79">
        <f t="shared" si="482"/>
        <v>503.28865500000006</v>
      </c>
      <c r="N1247" s="79">
        <f t="shared" si="483"/>
        <v>478.12422225000006</v>
      </c>
      <c r="O1247" s="58"/>
      <c r="P1247" s="92"/>
      <c r="Q1247" s="7">
        <v>779.20436537603302</v>
      </c>
      <c r="R1247" s="75">
        <f t="shared" si="471"/>
        <v>942.83728210499999</v>
      </c>
      <c r="S1247" s="51"/>
      <c r="T1247" s="48"/>
      <c r="U1247" s="55"/>
      <c r="V1247" s="20"/>
      <c r="W1247" s="20"/>
      <c r="X1247" s="20"/>
      <c r="Y1247" s="20"/>
    </row>
    <row r="1248" spans="1:25" customFormat="1" ht="15.75" customHeight="1" x14ac:dyDescent="0.25">
      <c r="A1248" s="3" t="s">
        <v>674</v>
      </c>
      <c r="B1248" s="3" t="s">
        <v>675</v>
      </c>
      <c r="C1248" s="4">
        <v>44036</v>
      </c>
      <c r="D1248" s="3" t="s">
        <v>1921</v>
      </c>
      <c r="E1248" s="3" t="s">
        <v>759</v>
      </c>
      <c r="F1248" s="3" t="s">
        <v>2837</v>
      </c>
      <c r="G1248" s="24"/>
      <c r="H1248" s="25" t="s">
        <v>760</v>
      </c>
      <c r="I1248" s="5">
        <v>1</v>
      </c>
      <c r="J1248" s="5">
        <v>403.70272727272697</v>
      </c>
      <c r="K1248" s="5">
        <f t="shared" si="481"/>
        <v>488.4802999999996</v>
      </c>
      <c r="L1248" s="83">
        <f t="shared" si="470"/>
        <v>488.4802999999996</v>
      </c>
      <c r="M1248" s="79"/>
      <c r="N1248" s="79">
        <f t="shared" si="472"/>
        <v>464.0562849999996</v>
      </c>
      <c r="O1248" s="58"/>
      <c r="P1248" s="92"/>
      <c r="Q1248" s="7">
        <v>642.83603777272697</v>
      </c>
      <c r="R1248" s="75">
        <f t="shared" si="471"/>
        <v>777.83160570499956</v>
      </c>
      <c r="S1248" s="51"/>
      <c r="T1248" s="48"/>
      <c r="U1248" s="55"/>
      <c r="V1248" s="20"/>
      <c r="W1248" s="20"/>
      <c r="X1248" s="20"/>
      <c r="Y1248" s="20"/>
    </row>
    <row r="1249" spans="1:25" customFormat="1" ht="15.75" customHeight="1" x14ac:dyDescent="0.25">
      <c r="A1249" s="3" t="s">
        <v>57</v>
      </c>
      <c r="B1249" s="3" t="s">
        <v>58</v>
      </c>
      <c r="C1249" s="4">
        <v>44036</v>
      </c>
      <c r="D1249" s="3" t="s">
        <v>1925</v>
      </c>
      <c r="E1249" s="3" t="s">
        <v>815</v>
      </c>
      <c r="F1249" s="3" t="s">
        <v>2851</v>
      </c>
      <c r="G1249" s="24">
        <v>1341</v>
      </c>
      <c r="H1249" s="25" t="s">
        <v>816</v>
      </c>
      <c r="I1249" s="5">
        <v>1</v>
      </c>
      <c r="J1249" s="5">
        <v>187.04512396694199</v>
      </c>
      <c r="K1249" s="5">
        <f t="shared" si="481"/>
        <v>226.3245999999998</v>
      </c>
      <c r="L1249" s="83">
        <f t="shared" si="470"/>
        <v>226.3245999999998</v>
      </c>
      <c r="M1249" s="79"/>
      <c r="N1249" s="79">
        <f t="shared" si="472"/>
        <v>215.00836999999981</v>
      </c>
      <c r="O1249" s="58"/>
      <c r="P1249" s="92">
        <f>+SUM(N1249:N1257)</f>
        <v>3398.1706957499991</v>
      </c>
      <c r="Q1249" s="7">
        <v>327.36263506446198</v>
      </c>
      <c r="R1249" s="75">
        <f t="shared" si="471"/>
        <v>396.108788427999</v>
      </c>
      <c r="S1249" s="51">
        <f>+SUM(R1249:R1257)</f>
        <v>6163.469522998199</v>
      </c>
      <c r="T1249" s="48">
        <v>6163.43</v>
      </c>
      <c r="U1249" s="55">
        <f>+T1249-P1249</f>
        <v>2765.2593042500012</v>
      </c>
      <c r="V1249" s="20"/>
      <c r="W1249" s="20"/>
      <c r="X1249" s="20"/>
      <c r="Y1249" s="20"/>
    </row>
    <row r="1250" spans="1:25" customFormat="1" ht="15.75" customHeight="1" x14ac:dyDescent="0.25">
      <c r="A1250" s="3" t="s">
        <v>967</v>
      </c>
      <c r="B1250" s="3" t="s">
        <v>968</v>
      </c>
      <c r="C1250" s="4">
        <v>44036</v>
      </c>
      <c r="D1250" s="3" t="s">
        <v>1923</v>
      </c>
      <c r="E1250" s="3" t="s">
        <v>815</v>
      </c>
      <c r="F1250" s="3" t="s">
        <v>2851</v>
      </c>
      <c r="G1250" s="24"/>
      <c r="H1250" s="25" t="s">
        <v>816</v>
      </c>
      <c r="I1250" s="5">
        <v>2</v>
      </c>
      <c r="J1250" s="5">
        <v>284.54000000000002</v>
      </c>
      <c r="K1250" s="5">
        <f t="shared" si="481"/>
        <v>344.29340000000002</v>
      </c>
      <c r="L1250" s="83">
        <f t="shared" si="470"/>
        <v>688.58680000000004</v>
      </c>
      <c r="M1250" s="79">
        <f t="shared" ref="M1250:M1252" si="484">+L1250*0.85</f>
        <v>585.29877999999997</v>
      </c>
      <c r="N1250" s="79">
        <f t="shared" ref="N1250:N1252" si="485">+M1250*0.95</f>
        <v>556.03384099999994</v>
      </c>
      <c r="O1250" s="58"/>
      <c r="P1250" s="92"/>
      <c r="Q1250" s="7">
        <v>896.19702585124003</v>
      </c>
      <c r="R1250" s="75">
        <f t="shared" si="471"/>
        <v>1084.3984012800004</v>
      </c>
      <c r="S1250" s="51"/>
      <c r="T1250" s="48"/>
      <c r="U1250" s="55"/>
      <c r="V1250" s="20"/>
      <c r="W1250" s="20"/>
      <c r="X1250" s="20"/>
      <c r="Y1250" s="20"/>
    </row>
    <row r="1251" spans="1:25" customFormat="1" ht="15.75" customHeight="1" x14ac:dyDescent="0.25">
      <c r="A1251" s="3" t="s">
        <v>337</v>
      </c>
      <c r="B1251" s="3" t="s">
        <v>338</v>
      </c>
      <c r="C1251" s="4">
        <v>44036</v>
      </c>
      <c r="D1251" s="3" t="s">
        <v>1923</v>
      </c>
      <c r="E1251" s="3" t="s">
        <v>815</v>
      </c>
      <c r="F1251" s="3" t="s">
        <v>2851</v>
      </c>
      <c r="G1251" s="24"/>
      <c r="H1251" s="25" t="s">
        <v>816</v>
      </c>
      <c r="I1251" s="5">
        <v>1</v>
      </c>
      <c r="J1251" s="5">
        <v>66.008760330578497</v>
      </c>
      <c r="K1251" s="5">
        <f t="shared" si="481"/>
        <v>79.870599999999982</v>
      </c>
      <c r="L1251" s="83">
        <f t="shared" si="470"/>
        <v>79.870599999999982</v>
      </c>
      <c r="M1251" s="79">
        <f t="shared" si="484"/>
        <v>67.89000999999999</v>
      </c>
      <c r="N1251" s="79">
        <f t="shared" si="485"/>
        <v>64.495509499999983</v>
      </c>
      <c r="O1251" s="58"/>
      <c r="P1251" s="92"/>
      <c r="Q1251" s="7">
        <v>54.211674684297499</v>
      </c>
      <c r="R1251" s="75">
        <f t="shared" si="471"/>
        <v>65.596126367999972</v>
      </c>
      <c r="S1251" s="51"/>
      <c r="T1251" s="48"/>
      <c r="U1251" s="55"/>
      <c r="V1251" s="20"/>
      <c r="W1251" s="20"/>
      <c r="X1251" s="20"/>
      <c r="Y1251" s="20"/>
    </row>
    <row r="1252" spans="1:25" customFormat="1" ht="15.75" customHeight="1" x14ac:dyDescent="0.25">
      <c r="A1252" s="3" t="s">
        <v>1808</v>
      </c>
      <c r="B1252" s="3" t="s">
        <v>1809</v>
      </c>
      <c r="C1252" s="4">
        <v>44036</v>
      </c>
      <c r="D1252" s="3" t="s">
        <v>1922</v>
      </c>
      <c r="E1252" s="3" t="s">
        <v>815</v>
      </c>
      <c r="F1252" s="3" t="s">
        <v>2851</v>
      </c>
      <c r="G1252" s="24"/>
      <c r="H1252" s="25" t="s">
        <v>816</v>
      </c>
      <c r="I1252" s="5">
        <v>1</v>
      </c>
      <c r="J1252" s="5">
        <v>489.34239669421498</v>
      </c>
      <c r="K1252" s="5">
        <f t="shared" si="481"/>
        <v>592.10430000000008</v>
      </c>
      <c r="L1252" s="83">
        <f t="shared" si="470"/>
        <v>592.10430000000008</v>
      </c>
      <c r="M1252" s="79">
        <f t="shared" si="484"/>
        <v>503.28865500000006</v>
      </c>
      <c r="N1252" s="79">
        <f t="shared" si="485"/>
        <v>478.12422225000006</v>
      </c>
      <c r="O1252" s="58"/>
      <c r="P1252" s="92"/>
      <c r="Q1252" s="7">
        <v>779.20436537603302</v>
      </c>
      <c r="R1252" s="75">
        <f t="shared" si="471"/>
        <v>942.83728210499999</v>
      </c>
      <c r="S1252" s="51"/>
      <c r="T1252" s="48"/>
      <c r="U1252" s="55"/>
      <c r="V1252" s="20"/>
      <c r="W1252" s="20"/>
      <c r="X1252" s="20"/>
      <c r="Y1252" s="20"/>
    </row>
    <row r="1253" spans="1:25" customFormat="1" ht="15.75" customHeight="1" x14ac:dyDescent="0.25">
      <c r="A1253" s="3" t="s">
        <v>674</v>
      </c>
      <c r="B1253" s="3" t="s">
        <v>675</v>
      </c>
      <c r="C1253" s="4">
        <v>44036</v>
      </c>
      <c r="D1253" s="3" t="s">
        <v>1922</v>
      </c>
      <c r="E1253" s="3" t="s">
        <v>815</v>
      </c>
      <c r="F1253" s="3" t="s">
        <v>2851</v>
      </c>
      <c r="G1253" s="24"/>
      <c r="H1253" s="25" t="s">
        <v>816</v>
      </c>
      <c r="I1253" s="5">
        <v>1</v>
      </c>
      <c r="J1253" s="5">
        <v>403.70272727272697</v>
      </c>
      <c r="K1253" s="5">
        <f t="shared" si="481"/>
        <v>488.4802999999996</v>
      </c>
      <c r="L1253" s="83">
        <f t="shared" si="470"/>
        <v>488.4802999999996</v>
      </c>
      <c r="M1253" s="79"/>
      <c r="N1253" s="79">
        <f t="shared" si="472"/>
        <v>464.0562849999996</v>
      </c>
      <c r="O1253" s="58"/>
      <c r="P1253" s="92"/>
      <c r="Q1253" s="7">
        <v>642.83603777272697</v>
      </c>
      <c r="R1253" s="75">
        <f t="shared" si="471"/>
        <v>777.83160570499956</v>
      </c>
      <c r="S1253" s="51"/>
      <c r="T1253" s="48"/>
      <c r="U1253" s="55"/>
      <c r="V1253" s="20"/>
      <c r="W1253" s="20"/>
      <c r="X1253" s="20"/>
      <c r="Y1253" s="20"/>
    </row>
    <row r="1254" spans="1:25" customFormat="1" ht="15.75" customHeight="1" x14ac:dyDescent="0.25">
      <c r="A1254" s="3" t="s">
        <v>149</v>
      </c>
      <c r="B1254" s="3" t="s">
        <v>150</v>
      </c>
      <c r="C1254" s="4">
        <v>44036</v>
      </c>
      <c r="D1254" s="3" t="s">
        <v>1922</v>
      </c>
      <c r="E1254" s="3" t="s">
        <v>815</v>
      </c>
      <c r="F1254" s="3" t="s">
        <v>2851</v>
      </c>
      <c r="G1254" s="24"/>
      <c r="H1254" s="25" t="s">
        <v>816</v>
      </c>
      <c r="I1254" s="5">
        <v>2</v>
      </c>
      <c r="J1254" s="5">
        <v>176.041818181818</v>
      </c>
      <c r="K1254" s="5">
        <f t="shared" si="481"/>
        <v>213.01059999999978</v>
      </c>
      <c r="L1254" s="83">
        <f t="shared" si="470"/>
        <v>426.02119999999957</v>
      </c>
      <c r="M1254" s="79">
        <f t="shared" ref="M1254:M1255" si="486">+L1254*0.85</f>
        <v>362.1180199999996</v>
      </c>
      <c r="N1254" s="79">
        <f t="shared" ref="N1254:N1255" si="487">+M1254*0.95</f>
        <v>344.01211899999959</v>
      </c>
      <c r="O1254" s="58"/>
      <c r="P1254" s="92"/>
      <c r="Q1254" s="7">
        <v>560.64037836363605</v>
      </c>
      <c r="R1254" s="75">
        <f t="shared" si="471"/>
        <v>678.37485781999965</v>
      </c>
      <c r="S1254" s="51"/>
      <c r="T1254" s="48"/>
      <c r="U1254" s="55"/>
      <c r="V1254" s="20"/>
      <c r="W1254" s="20"/>
      <c r="X1254" s="20"/>
      <c r="Y1254" s="20"/>
    </row>
    <row r="1255" spans="1:25" customFormat="1" ht="15.75" customHeight="1" x14ac:dyDescent="0.25">
      <c r="A1255" s="3" t="s">
        <v>326</v>
      </c>
      <c r="B1255" s="3" t="s">
        <v>327</v>
      </c>
      <c r="C1255" s="4">
        <v>44036</v>
      </c>
      <c r="D1255" s="3" t="s">
        <v>1924</v>
      </c>
      <c r="E1255" s="3" t="s">
        <v>815</v>
      </c>
      <c r="F1255" s="3" t="s">
        <v>2851</v>
      </c>
      <c r="G1255" s="24"/>
      <c r="H1255" s="25" t="s">
        <v>816</v>
      </c>
      <c r="I1255" s="5">
        <v>1</v>
      </c>
      <c r="J1255" s="5">
        <v>269.56991735537201</v>
      </c>
      <c r="K1255" s="5">
        <f t="shared" si="481"/>
        <v>326.17960000000011</v>
      </c>
      <c r="L1255" s="83">
        <f t="shared" si="470"/>
        <v>326.17960000000011</v>
      </c>
      <c r="M1255" s="79">
        <f t="shared" si="486"/>
        <v>277.25266000000011</v>
      </c>
      <c r="N1255" s="79">
        <f t="shared" si="487"/>
        <v>263.39002700000009</v>
      </c>
      <c r="O1255" s="58"/>
      <c r="P1255" s="92"/>
      <c r="Q1255" s="7">
        <v>400.27264398958698</v>
      </c>
      <c r="R1255" s="75">
        <f t="shared" si="471"/>
        <v>484.32989922740023</v>
      </c>
      <c r="S1255" s="51"/>
      <c r="T1255" s="48"/>
      <c r="U1255" s="55"/>
      <c r="V1255" s="20"/>
      <c r="W1255" s="20"/>
      <c r="X1255" s="20"/>
      <c r="Y1255" s="20"/>
    </row>
    <row r="1256" spans="1:25" customFormat="1" ht="15.75" customHeight="1" x14ac:dyDescent="0.25">
      <c r="A1256" s="3" t="s">
        <v>606</v>
      </c>
      <c r="B1256" s="3" t="s">
        <v>607</v>
      </c>
      <c r="C1256" s="4">
        <v>44036</v>
      </c>
      <c r="D1256" s="3" t="s">
        <v>1924</v>
      </c>
      <c r="E1256" s="3" t="s">
        <v>815</v>
      </c>
      <c r="F1256" s="3" t="s">
        <v>2851</v>
      </c>
      <c r="G1256" s="24"/>
      <c r="H1256" s="25" t="s">
        <v>816</v>
      </c>
      <c r="I1256" s="5">
        <v>1</v>
      </c>
      <c r="J1256" s="5">
        <v>624.10363636363604</v>
      </c>
      <c r="K1256" s="5">
        <f t="shared" si="481"/>
        <v>755.16539999999964</v>
      </c>
      <c r="L1256" s="83">
        <f t="shared" si="470"/>
        <v>755.16539999999964</v>
      </c>
      <c r="M1256" s="79"/>
      <c r="N1256" s="79">
        <f t="shared" si="472"/>
        <v>717.4071299999996</v>
      </c>
      <c r="O1256" s="58"/>
      <c r="P1256" s="92"/>
      <c r="Q1256" s="7">
        <v>982.76101769454499</v>
      </c>
      <c r="R1256" s="75">
        <f t="shared" si="471"/>
        <v>1189.1408314103994</v>
      </c>
      <c r="S1256" s="51"/>
      <c r="T1256" s="48"/>
      <c r="U1256" s="55"/>
      <c r="V1256" s="20"/>
      <c r="W1256" s="20"/>
      <c r="X1256" s="20"/>
      <c r="Y1256" s="20"/>
    </row>
    <row r="1257" spans="1:25" customFormat="1" ht="15.75" customHeight="1" x14ac:dyDescent="0.25">
      <c r="A1257" s="3" t="s">
        <v>118</v>
      </c>
      <c r="B1257" s="3" t="s">
        <v>119</v>
      </c>
      <c r="C1257" s="4">
        <v>44036</v>
      </c>
      <c r="D1257" s="3" t="s">
        <v>1924</v>
      </c>
      <c r="E1257" s="3" t="s">
        <v>815</v>
      </c>
      <c r="F1257" s="3" t="s">
        <v>2851</v>
      </c>
      <c r="G1257" s="24"/>
      <c r="H1257" s="25" t="s">
        <v>816</v>
      </c>
      <c r="I1257" s="5">
        <v>1</v>
      </c>
      <c r="J1257" s="5">
        <v>302.57983471074402</v>
      </c>
      <c r="K1257" s="5">
        <f t="shared" si="481"/>
        <v>366.12160000000029</v>
      </c>
      <c r="L1257" s="83">
        <f t="shared" si="470"/>
        <v>366.12160000000029</v>
      </c>
      <c r="M1257" s="79">
        <f t="shared" ref="M1257:M1258" si="488">+L1257*0.85</f>
        <v>311.20336000000026</v>
      </c>
      <c r="N1257" s="79">
        <f t="shared" ref="N1257:N1258" si="489">+M1257*0.95</f>
        <v>295.64319200000023</v>
      </c>
      <c r="O1257" s="58"/>
      <c r="P1257" s="92"/>
      <c r="Q1257" s="7">
        <v>450.29068649124002</v>
      </c>
      <c r="R1257" s="75">
        <f t="shared" si="471"/>
        <v>544.8517306544004</v>
      </c>
      <c r="S1257" s="51"/>
      <c r="T1257" s="48"/>
      <c r="U1257" s="55"/>
      <c r="V1257" s="20"/>
      <c r="W1257" s="20"/>
      <c r="X1257" s="20"/>
      <c r="Y1257" s="20"/>
    </row>
    <row r="1258" spans="1:25" customFormat="1" ht="15.75" customHeight="1" x14ac:dyDescent="0.25">
      <c r="A1258" s="3" t="s">
        <v>1565</v>
      </c>
      <c r="B1258" s="3" t="s">
        <v>1566</v>
      </c>
      <c r="C1258" s="4">
        <v>44036</v>
      </c>
      <c r="D1258" s="3" t="s">
        <v>1926</v>
      </c>
      <c r="E1258" s="3" t="s">
        <v>1927</v>
      </c>
      <c r="F1258" s="3" t="s">
        <v>3117</v>
      </c>
      <c r="G1258" s="24">
        <v>1093</v>
      </c>
      <c r="H1258" s="25" t="s">
        <v>1928</v>
      </c>
      <c r="I1258" s="5">
        <v>1</v>
      </c>
      <c r="J1258" s="5">
        <v>2557.9295867768601</v>
      </c>
      <c r="K1258" s="5">
        <f>+J1258*1.21*0.5</f>
        <v>1547.5474000000004</v>
      </c>
      <c r="L1258" s="83">
        <f t="shared" si="470"/>
        <v>1547.5474000000004</v>
      </c>
      <c r="M1258" s="79">
        <f t="shared" si="488"/>
        <v>1315.4152900000004</v>
      </c>
      <c r="N1258" s="79">
        <f t="shared" si="489"/>
        <v>1249.6445255000003</v>
      </c>
      <c r="O1258" s="58"/>
      <c r="P1258" s="92">
        <f>+N1258</f>
        <v>1249.6445255000003</v>
      </c>
      <c r="Q1258" s="7">
        <v>2238.0093333586801</v>
      </c>
      <c r="R1258" s="75">
        <f t="shared" si="471"/>
        <v>2707.991293364003</v>
      </c>
      <c r="S1258" s="72">
        <f>+R1258</f>
        <v>2707.991293364003</v>
      </c>
      <c r="T1258" s="73">
        <v>3913</v>
      </c>
      <c r="U1258" s="55">
        <f>+T1258-P1258</f>
        <v>2663.3554744999997</v>
      </c>
      <c r="V1258" s="20"/>
      <c r="W1258" s="20"/>
      <c r="X1258" s="20"/>
      <c r="Y1258" s="20"/>
    </row>
    <row r="1259" spans="1:25" customFormat="1" ht="15.75" customHeight="1" x14ac:dyDescent="0.25">
      <c r="A1259" s="3" t="s">
        <v>1932</v>
      </c>
      <c r="B1259" s="3" t="s">
        <v>1933</v>
      </c>
      <c r="C1259" s="4">
        <v>44036</v>
      </c>
      <c r="D1259" s="3" t="s">
        <v>1929</v>
      </c>
      <c r="E1259" s="3" t="s">
        <v>1930</v>
      </c>
      <c r="F1259" s="3" t="s">
        <v>3095</v>
      </c>
      <c r="G1259" s="24">
        <v>1315</v>
      </c>
      <c r="H1259" s="25" t="s">
        <v>1931</v>
      </c>
      <c r="I1259" s="5">
        <v>1</v>
      </c>
      <c r="J1259" s="5">
        <v>112.533801652893</v>
      </c>
      <c r="K1259" s="5">
        <f t="shared" ref="K1259:K1305" si="490">+J1259*1.21</f>
        <v>136.16590000000053</v>
      </c>
      <c r="L1259" s="83">
        <f t="shared" si="470"/>
        <v>136.16590000000053</v>
      </c>
      <c r="M1259" s="79"/>
      <c r="N1259" s="79">
        <f t="shared" si="472"/>
        <v>129.35760500000049</v>
      </c>
      <c r="O1259" s="58"/>
      <c r="P1259" s="92">
        <f>+N1259+N1260+N1261</f>
        <v>616.08212500000116</v>
      </c>
      <c r="Q1259" s="7">
        <v>216.547669182645</v>
      </c>
      <c r="R1259" s="75">
        <f t="shared" si="471"/>
        <v>262.02267971100042</v>
      </c>
      <c r="S1259" s="51">
        <f>+R1259+R1260+R1261</f>
        <v>1158.2878831690011</v>
      </c>
      <c r="T1259" s="48">
        <v>1158.31</v>
      </c>
      <c r="U1259" s="55">
        <f>+T1259-P1259</f>
        <v>542.22787499999879</v>
      </c>
      <c r="V1259" s="20"/>
      <c r="W1259" s="20"/>
      <c r="X1259" s="20"/>
      <c r="Y1259" s="20"/>
    </row>
    <row r="1260" spans="1:25" customFormat="1" ht="15.75" customHeight="1" x14ac:dyDescent="0.25">
      <c r="A1260" s="3" t="s">
        <v>512</v>
      </c>
      <c r="B1260" s="3" t="s">
        <v>513</v>
      </c>
      <c r="C1260" s="4">
        <v>44036</v>
      </c>
      <c r="D1260" s="3" t="s">
        <v>1929</v>
      </c>
      <c r="E1260" s="3" t="s">
        <v>1930</v>
      </c>
      <c r="F1260" s="3" t="s">
        <v>3095</v>
      </c>
      <c r="G1260" s="24"/>
      <c r="H1260" s="25" t="s">
        <v>1931</v>
      </c>
      <c r="I1260" s="5">
        <v>1</v>
      </c>
      <c r="J1260" s="5">
        <v>111.74057851239699</v>
      </c>
      <c r="K1260" s="5">
        <f t="shared" si="490"/>
        <v>135.20610000000036</v>
      </c>
      <c r="L1260" s="83">
        <f t="shared" si="470"/>
        <v>135.20610000000036</v>
      </c>
      <c r="M1260" s="79"/>
      <c r="N1260" s="79">
        <f t="shared" si="472"/>
        <v>128.44579500000034</v>
      </c>
      <c r="O1260" s="58"/>
      <c r="P1260" s="92"/>
      <c r="Q1260" s="7">
        <v>195.448798093389</v>
      </c>
      <c r="R1260" s="75">
        <f t="shared" si="471"/>
        <v>236.49304569300068</v>
      </c>
      <c r="S1260" s="51"/>
      <c r="T1260" s="48"/>
      <c r="U1260" s="55"/>
      <c r="V1260" s="20"/>
      <c r="W1260" s="20"/>
      <c r="X1260" s="20"/>
      <c r="Y1260" s="20"/>
    </row>
    <row r="1261" spans="1:25" customFormat="1" ht="15.75" customHeight="1" x14ac:dyDescent="0.25">
      <c r="A1261" s="3" t="s">
        <v>494</v>
      </c>
      <c r="B1261" s="3" t="s">
        <v>495</v>
      </c>
      <c r="C1261" s="4">
        <v>44036</v>
      </c>
      <c r="D1261" s="3" t="s">
        <v>1929</v>
      </c>
      <c r="E1261" s="3" t="s">
        <v>1930</v>
      </c>
      <c r="F1261" s="3" t="s">
        <v>3095</v>
      </c>
      <c r="G1261" s="24"/>
      <c r="H1261" s="25" t="s">
        <v>1931</v>
      </c>
      <c r="I1261" s="5">
        <v>1</v>
      </c>
      <c r="J1261" s="5">
        <v>311.682231404959</v>
      </c>
      <c r="K1261" s="5">
        <f t="shared" si="490"/>
        <v>377.13550000000038</v>
      </c>
      <c r="L1261" s="83">
        <f t="shared" si="470"/>
        <v>377.13550000000038</v>
      </c>
      <c r="M1261" s="79"/>
      <c r="N1261" s="79">
        <f t="shared" si="472"/>
        <v>358.27872500000035</v>
      </c>
      <c r="O1261" s="58"/>
      <c r="P1261" s="92"/>
      <c r="Q1261" s="7">
        <v>545.26624608677696</v>
      </c>
      <c r="R1261" s="75">
        <f t="shared" si="471"/>
        <v>659.77215776500009</v>
      </c>
      <c r="S1261" s="51"/>
      <c r="T1261" s="48"/>
      <c r="U1261" s="55"/>
      <c r="V1261" s="20"/>
      <c r="W1261" s="20"/>
      <c r="X1261" s="20"/>
      <c r="Y1261" s="20"/>
    </row>
    <row r="1262" spans="1:25" customFormat="1" ht="15.75" customHeight="1" x14ac:dyDescent="0.25">
      <c r="A1262" s="3" t="s">
        <v>1941</v>
      </c>
      <c r="B1262" s="3" t="s">
        <v>1942</v>
      </c>
      <c r="C1262" s="4">
        <v>44036</v>
      </c>
      <c r="D1262" s="3" t="s">
        <v>1940</v>
      </c>
      <c r="E1262" s="3" t="s">
        <v>1937</v>
      </c>
      <c r="F1262" s="3" t="s">
        <v>3091</v>
      </c>
      <c r="G1262" s="24">
        <v>1316</v>
      </c>
      <c r="H1262" s="25" t="s">
        <v>1938</v>
      </c>
      <c r="I1262" s="5">
        <v>1</v>
      </c>
      <c r="J1262" s="5">
        <v>640.18661157024803</v>
      </c>
      <c r="K1262" s="5">
        <f t="shared" si="490"/>
        <v>774.62580000000014</v>
      </c>
      <c r="L1262" s="83">
        <f t="shared" si="470"/>
        <v>774.62580000000014</v>
      </c>
      <c r="M1262" s="79">
        <f t="shared" ref="M1262" si="491">+L1262*0.85</f>
        <v>658.43193000000008</v>
      </c>
      <c r="N1262" s="79">
        <f>+M1262*0.95</f>
        <v>625.5103335</v>
      </c>
      <c r="O1262" s="58"/>
      <c r="P1262" s="92">
        <f>+SUM(N1262:N1268)</f>
        <v>774.00198349999971</v>
      </c>
      <c r="Q1262" s="7">
        <v>1119.9744676115699</v>
      </c>
      <c r="R1262" s="75">
        <f t="shared" si="471"/>
        <v>1355.1691058099996</v>
      </c>
      <c r="S1262" s="51">
        <f>+SUM(R1262:R1268)</f>
        <v>1629.1643353199988</v>
      </c>
      <c r="T1262" s="48">
        <v>1029.18</v>
      </c>
      <c r="U1262" s="55">
        <f>+T1262-P1262</f>
        <v>255.17801650000035</v>
      </c>
      <c r="V1262" s="20"/>
      <c r="W1262" s="20"/>
      <c r="X1262" s="20"/>
      <c r="Y1262" s="20"/>
    </row>
    <row r="1263" spans="1:25" customFormat="1" ht="15.75" customHeight="1" x14ac:dyDescent="0.25">
      <c r="A1263" s="3" t="s">
        <v>1934</v>
      </c>
      <c r="B1263" s="3" t="s">
        <v>1935</v>
      </c>
      <c r="C1263" s="4">
        <v>44036</v>
      </c>
      <c r="D1263" s="3" t="s">
        <v>1939</v>
      </c>
      <c r="E1263" s="3" t="s">
        <v>1937</v>
      </c>
      <c r="F1263" s="3" t="s">
        <v>3091</v>
      </c>
      <c r="G1263" s="24"/>
      <c r="H1263" s="25" t="s">
        <v>1938</v>
      </c>
      <c r="I1263" s="5">
        <v>-1</v>
      </c>
      <c r="J1263" s="5">
        <v>129.179338842975</v>
      </c>
      <c r="K1263" s="5">
        <f t="shared" si="490"/>
        <v>156.30699999999973</v>
      </c>
      <c r="L1263" s="83">
        <f t="shared" si="470"/>
        <v>-156.30699999999973</v>
      </c>
      <c r="M1263" s="79"/>
      <c r="N1263" s="79">
        <f t="shared" si="472"/>
        <v>-148.49164999999974</v>
      </c>
      <c r="O1263" s="58"/>
      <c r="P1263" s="92"/>
      <c r="Q1263" s="7">
        <v>-192.47598767231401</v>
      </c>
      <c r="R1263" s="75">
        <f t="shared" si="471"/>
        <v>-232.89594508349995</v>
      </c>
      <c r="S1263" s="51"/>
      <c r="T1263" s="48"/>
      <c r="U1263" s="55"/>
      <c r="V1263" s="20"/>
      <c r="W1263" s="20"/>
      <c r="X1263" s="20"/>
      <c r="Y1263" s="20"/>
    </row>
    <row r="1264" spans="1:25" customFormat="1" ht="15.75" customHeight="1" x14ac:dyDescent="0.25">
      <c r="A1264" s="3" t="s">
        <v>1941</v>
      </c>
      <c r="B1264" s="3" t="s">
        <v>1942</v>
      </c>
      <c r="C1264" s="4">
        <v>44036</v>
      </c>
      <c r="D1264" s="3" t="s">
        <v>1939</v>
      </c>
      <c r="E1264" s="3" t="s">
        <v>1937</v>
      </c>
      <c r="F1264" s="3" t="s">
        <v>3091</v>
      </c>
      <c r="G1264" s="24"/>
      <c r="H1264" s="25" t="s">
        <v>1938</v>
      </c>
      <c r="I1264" s="5">
        <v>-1</v>
      </c>
      <c r="J1264" s="5">
        <v>640.18661157024803</v>
      </c>
      <c r="K1264" s="5">
        <f t="shared" si="490"/>
        <v>774.62580000000014</v>
      </c>
      <c r="L1264" s="83">
        <f t="shared" si="470"/>
        <v>-774.62580000000014</v>
      </c>
      <c r="M1264" s="79">
        <f t="shared" ref="M1264" si="492">+L1264*0.85</f>
        <v>-658.43193000000008</v>
      </c>
      <c r="N1264" s="79">
        <f>+M1264*0.95</f>
        <v>-625.5103335</v>
      </c>
      <c r="O1264" s="58"/>
      <c r="P1264" s="92"/>
      <c r="Q1264" s="7">
        <v>-951.97829746983496</v>
      </c>
      <c r="R1264" s="75">
        <f t="shared" si="471"/>
        <v>-1151.8937399385002</v>
      </c>
      <c r="S1264" s="51"/>
      <c r="T1264" s="48"/>
      <c r="U1264" s="55"/>
      <c r="V1264" s="20"/>
      <c r="W1264" s="20"/>
      <c r="X1264" s="20"/>
      <c r="Y1264" s="20"/>
    </row>
    <row r="1265" spans="1:25" customFormat="1" ht="15.75" customHeight="1" x14ac:dyDescent="0.25">
      <c r="A1265" s="27" t="s">
        <v>1355</v>
      </c>
      <c r="B1265" s="27" t="s">
        <v>1943</v>
      </c>
      <c r="C1265" s="11">
        <v>44036</v>
      </c>
      <c r="D1265" s="10" t="s">
        <v>1944</v>
      </c>
      <c r="E1265" s="10" t="s">
        <v>1937</v>
      </c>
      <c r="F1265" s="3" t="s">
        <v>3091</v>
      </c>
      <c r="G1265" s="24"/>
      <c r="H1265" s="25" t="s">
        <v>1938</v>
      </c>
      <c r="I1265" s="90">
        <v>-1</v>
      </c>
      <c r="J1265" s="90">
        <v>0</v>
      </c>
      <c r="K1265" s="90">
        <f t="shared" si="490"/>
        <v>0</v>
      </c>
      <c r="L1265" s="83">
        <f t="shared" si="470"/>
        <v>0</v>
      </c>
      <c r="M1265" s="79"/>
      <c r="N1265" s="79">
        <f t="shared" si="472"/>
        <v>0</v>
      </c>
      <c r="O1265" s="58"/>
      <c r="P1265" s="92"/>
      <c r="Q1265" s="7">
        <v>-495.871398</v>
      </c>
      <c r="R1265" s="75">
        <v>0</v>
      </c>
      <c r="S1265" s="51"/>
      <c r="T1265" s="48"/>
      <c r="U1265" s="55"/>
      <c r="V1265" s="20"/>
      <c r="W1265" s="20"/>
      <c r="X1265" s="20"/>
      <c r="Y1265" s="20"/>
    </row>
    <row r="1266" spans="1:25" customFormat="1" ht="15.75" customHeight="1" x14ac:dyDescent="0.25">
      <c r="A1266" s="3" t="s">
        <v>1934</v>
      </c>
      <c r="B1266" s="3" t="s">
        <v>1935</v>
      </c>
      <c r="C1266" s="4">
        <v>44036</v>
      </c>
      <c r="D1266" s="3" t="s">
        <v>1936</v>
      </c>
      <c r="E1266" s="3" t="s">
        <v>1937</v>
      </c>
      <c r="F1266" s="3" t="s">
        <v>3091</v>
      </c>
      <c r="G1266" s="24"/>
      <c r="H1266" s="25" t="s">
        <v>1938</v>
      </c>
      <c r="I1266" s="5">
        <v>1</v>
      </c>
      <c r="J1266" s="5">
        <v>129.179338842975</v>
      </c>
      <c r="K1266" s="5">
        <f t="shared" si="490"/>
        <v>156.30699999999973</v>
      </c>
      <c r="L1266" s="83">
        <f t="shared" si="470"/>
        <v>156.30699999999973</v>
      </c>
      <c r="M1266" s="79"/>
      <c r="N1266" s="79">
        <f t="shared" si="472"/>
        <v>148.49164999999974</v>
      </c>
      <c r="O1266" s="58"/>
      <c r="P1266" s="92"/>
      <c r="Q1266" s="7">
        <v>192.47598767231401</v>
      </c>
      <c r="R1266" s="75">
        <f t="shared" si="471"/>
        <v>232.89594508349995</v>
      </c>
      <c r="S1266" s="51"/>
      <c r="T1266" s="48"/>
      <c r="U1266" s="55"/>
      <c r="V1266" s="20"/>
      <c r="W1266" s="20"/>
      <c r="X1266" s="20"/>
      <c r="Y1266" s="20"/>
    </row>
    <row r="1267" spans="1:25" customFormat="1" ht="15.75" customHeight="1" x14ac:dyDescent="0.25">
      <c r="A1267" s="3" t="s">
        <v>1941</v>
      </c>
      <c r="B1267" s="3" t="s">
        <v>1942</v>
      </c>
      <c r="C1267" s="4">
        <v>44036</v>
      </c>
      <c r="D1267" s="3" t="s">
        <v>1936</v>
      </c>
      <c r="E1267" s="3" t="s">
        <v>1937</v>
      </c>
      <c r="F1267" s="3" t="s">
        <v>3091</v>
      </c>
      <c r="G1267" s="24"/>
      <c r="H1267" s="25" t="s">
        <v>1938</v>
      </c>
      <c r="I1267" s="5">
        <v>1</v>
      </c>
      <c r="J1267" s="5">
        <v>640.18661157024803</v>
      </c>
      <c r="K1267" s="5">
        <f t="shared" si="490"/>
        <v>774.62580000000014</v>
      </c>
      <c r="L1267" s="83">
        <f t="shared" si="470"/>
        <v>774.62580000000014</v>
      </c>
      <c r="M1267" s="79">
        <f t="shared" ref="M1267" si="493">+L1267*0.85</f>
        <v>658.43193000000008</v>
      </c>
      <c r="N1267" s="79">
        <f>+M1267*0.95</f>
        <v>625.5103335</v>
      </c>
      <c r="O1267" s="58"/>
      <c r="P1267" s="92"/>
      <c r="Q1267" s="7">
        <v>951.97829746983496</v>
      </c>
      <c r="R1267" s="75">
        <f t="shared" si="471"/>
        <v>1151.8937399385002</v>
      </c>
      <c r="S1267" s="51"/>
      <c r="T1267" s="48"/>
      <c r="U1267" s="55"/>
      <c r="V1267" s="20"/>
      <c r="W1267" s="20"/>
      <c r="X1267" s="20"/>
      <c r="Y1267" s="20"/>
    </row>
    <row r="1268" spans="1:25" customFormat="1" ht="15.75" customHeight="1" x14ac:dyDescent="0.25">
      <c r="A1268" s="3" t="s">
        <v>1934</v>
      </c>
      <c r="B1268" s="3" t="s">
        <v>1935</v>
      </c>
      <c r="C1268" s="4">
        <v>44036</v>
      </c>
      <c r="D1268" s="3" t="s">
        <v>1940</v>
      </c>
      <c r="E1268" s="3" t="s">
        <v>1937</v>
      </c>
      <c r="F1268" s="3" t="s">
        <v>3091</v>
      </c>
      <c r="G1268" s="24"/>
      <c r="H1268" s="25" t="s">
        <v>1938</v>
      </c>
      <c r="I1268" s="5">
        <v>1</v>
      </c>
      <c r="J1268" s="5">
        <v>129.179338842975</v>
      </c>
      <c r="K1268" s="5">
        <f t="shared" si="490"/>
        <v>156.30699999999973</v>
      </c>
      <c r="L1268" s="83">
        <f t="shared" si="470"/>
        <v>156.30699999999973</v>
      </c>
      <c r="M1268" s="79"/>
      <c r="N1268" s="79">
        <f t="shared" si="472"/>
        <v>148.49164999999974</v>
      </c>
      <c r="O1268" s="58"/>
      <c r="P1268" s="92"/>
      <c r="Q1268" s="7">
        <v>226.44233843801601</v>
      </c>
      <c r="R1268" s="75">
        <f t="shared" si="471"/>
        <v>273.99522950999938</v>
      </c>
      <c r="S1268" s="51"/>
      <c r="T1268" s="48"/>
      <c r="U1268" s="55"/>
      <c r="V1268" s="20"/>
      <c r="W1268" s="20"/>
      <c r="X1268" s="20"/>
      <c r="Y1268" s="20"/>
    </row>
    <row r="1269" spans="1:25" customFormat="1" ht="15.75" customHeight="1" x14ac:dyDescent="0.25">
      <c r="A1269" s="3" t="s">
        <v>1332</v>
      </c>
      <c r="B1269" s="3" t="s">
        <v>1333</v>
      </c>
      <c r="C1269" s="4">
        <v>44036</v>
      </c>
      <c r="D1269" s="3" t="s">
        <v>1945</v>
      </c>
      <c r="E1269" s="3" t="s">
        <v>1946</v>
      </c>
      <c r="F1269" s="3" t="s">
        <v>3096</v>
      </c>
      <c r="G1269" s="24">
        <v>1318</v>
      </c>
      <c r="H1269" s="25" t="s">
        <v>1947</v>
      </c>
      <c r="I1269" s="5">
        <v>1</v>
      </c>
      <c r="J1269" s="5">
        <v>484.13421487603301</v>
      </c>
      <c r="K1269" s="5">
        <f t="shared" si="490"/>
        <v>585.80239999999992</v>
      </c>
      <c r="L1269" s="83">
        <f t="shared" si="470"/>
        <v>585.80239999999992</v>
      </c>
      <c r="M1269" s="79">
        <f t="shared" ref="M1269:M1270" si="494">+L1269*0.85</f>
        <v>497.93203999999992</v>
      </c>
      <c r="N1269" s="79">
        <f t="shared" ref="N1269:N1270" si="495">+M1269*0.95</f>
        <v>473.03543799999989</v>
      </c>
      <c r="O1269" s="58"/>
      <c r="P1269" s="92">
        <f>+N1269</f>
        <v>473.03543799999989</v>
      </c>
      <c r="Q1269" s="7">
        <v>846.35859310413196</v>
      </c>
      <c r="R1269" s="75">
        <f t="shared" si="471"/>
        <v>1024.0938976559996</v>
      </c>
      <c r="S1269" s="51">
        <f>+R1269</f>
        <v>1024.0938976559996</v>
      </c>
      <c r="T1269" s="48">
        <v>1024.0899999999999</v>
      </c>
      <c r="U1269" s="55">
        <f>+T1269-P1269</f>
        <v>551.05456200000003</v>
      </c>
      <c r="V1269" s="20"/>
      <c r="W1269" s="20"/>
      <c r="X1269" s="20"/>
      <c r="Y1269" s="20"/>
    </row>
    <row r="1270" spans="1:25" customFormat="1" ht="15.75" customHeight="1" x14ac:dyDescent="0.25">
      <c r="A1270" s="3" t="s">
        <v>155</v>
      </c>
      <c r="B1270" s="3" t="s">
        <v>156</v>
      </c>
      <c r="C1270" s="4">
        <v>44036</v>
      </c>
      <c r="D1270" s="3" t="s">
        <v>1948</v>
      </c>
      <c r="E1270" s="3" t="s">
        <v>1949</v>
      </c>
      <c r="F1270" s="3" t="s">
        <v>3097</v>
      </c>
      <c r="G1270" s="24">
        <v>1319</v>
      </c>
      <c r="H1270" s="25" t="s">
        <v>1950</v>
      </c>
      <c r="I1270" s="5">
        <v>2</v>
      </c>
      <c r="J1270" s="5">
        <v>168.656611570248</v>
      </c>
      <c r="K1270" s="5">
        <f t="shared" si="490"/>
        <v>204.07450000000009</v>
      </c>
      <c r="L1270" s="83">
        <f t="shared" si="470"/>
        <v>408.14900000000017</v>
      </c>
      <c r="M1270" s="79">
        <f t="shared" si="494"/>
        <v>346.92665000000011</v>
      </c>
      <c r="N1270" s="79">
        <f t="shared" si="495"/>
        <v>329.58031750000009</v>
      </c>
      <c r="O1270" s="58"/>
      <c r="P1270" s="92">
        <f>+SUM(N1270:N1276)</f>
        <v>1696.7793060000013</v>
      </c>
      <c r="Q1270" s="7">
        <v>630.92414509090895</v>
      </c>
      <c r="R1270" s="75">
        <f t="shared" si="471"/>
        <v>763.41821555999979</v>
      </c>
      <c r="S1270" s="51">
        <f>+SUM(R1270:R1276)</f>
        <v>3521.797840298002</v>
      </c>
      <c r="T1270" s="48">
        <v>3521.8</v>
      </c>
      <c r="U1270" s="55">
        <f>+T1270-P1270</f>
        <v>1825.0206939999989</v>
      </c>
      <c r="V1270" s="20"/>
      <c r="W1270" s="20"/>
      <c r="X1270" s="20"/>
      <c r="Y1270" s="20"/>
    </row>
    <row r="1271" spans="1:25" customFormat="1" ht="15.75" customHeight="1" x14ac:dyDescent="0.25">
      <c r="A1271" s="3" t="s">
        <v>275</v>
      </c>
      <c r="B1271" s="3" t="s">
        <v>276</v>
      </c>
      <c r="C1271" s="4">
        <v>44036</v>
      </c>
      <c r="D1271" s="3" t="s">
        <v>1948</v>
      </c>
      <c r="E1271" s="3" t="s">
        <v>1949</v>
      </c>
      <c r="F1271" s="3" t="s">
        <v>3097</v>
      </c>
      <c r="G1271" s="24"/>
      <c r="H1271" s="25" t="s">
        <v>1950</v>
      </c>
      <c r="I1271" s="5">
        <v>1</v>
      </c>
      <c r="J1271" s="5">
        <v>127.319173553719</v>
      </c>
      <c r="K1271" s="5">
        <f t="shared" si="490"/>
        <v>154.05619999999999</v>
      </c>
      <c r="L1271" s="83">
        <f t="shared" si="470"/>
        <v>154.05619999999999</v>
      </c>
      <c r="M1271" s="79"/>
      <c r="N1271" s="79">
        <f t="shared" si="472"/>
        <v>146.35338999999999</v>
      </c>
      <c r="O1271" s="58"/>
      <c r="P1271" s="92"/>
      <c r="Q1271" s="7">
        <v>245.010471203306</v>
      </c>
      <c r="R1271" s="75">
        <f t="shared" si="471"/>
        <v>296.46267015600023</v>
      </c>
      <c r="S1271" s="51"/>
      <c r="T1271" s="48"/>
      <c r="U1271" s="55"/>
      <c r="V1271" s="20"/>
      <c r="W1271" s="20"/>
      <c r="X1271" s="20"/>
      <c r="Y1271" s="20"/>
    </row>
    <row r="1272" spans="1:25" customFormat="1" ht="15.75" customHeight="1" x14ac:dyDescent="0.25">
      <c r="A1272" s="3" t="s">
        <v>275</v>
      </c>
      <c r="B1272" s="3" t="s">
        <v>276</v>
      </c>
      <c r="C1272" s="4">
        <v>44036</v>
      </c>
      <c r="D1272" s="3" t="s">
        <v>1948</v>
      </c>
      <c r="E1272" s="3" t="s">
        <v>1949</v>
      </c>
      <c r="F1272" s="3" t="s">
        <v>3097</v>
      </c>
      <c r="G1272" s="24"/>
      <c r="H1272" s="25" t="s">
        <v>1950</v>
      </c>
      <c r="I1272" s="5">
        <v>1</v>
      </c>
      <c r="J1272" s="5">
        <v>127.319173553719</v>
      </c>
      <c r="K1272" s="5">
        <f t="shared" si="490"/>
        <v>154.05619999999999</v>
      </c>
      <c r="L1272" s="83">
        <f t="shared" si="470"/>
        <v>154.05619999999999</v>
      </c>
      <c r="M1272" s="79"/>
      <c r="N1272" s="79">
        <f t="shared" si="472"/>
        <v>146.35338999999999</v>
      </c>
      <c r="O1272" s="58"/>
      <c r="P1272" s="92"/>
      <c r="Q1272" s="7">
        <v>245.010471203306</v>
      </c>
      <c r="R1272" s="75">
        <f t="shared" si="471"/>
        <v>296.46267015600023</v>
      </c>
      <c r="S1272" s="51"/>
      <c r="T1272" s="48"/>
      <c r="U1272" s="55"/>
      <c r="V1272" s="20"/>
      <c r="W1272" s="20"/>
      <c r="X1272" s="20"/>
      <c r="Y1272" s="20"/>
    </row>
    <row r="1273" spans="1:25" customFormat="1" ht="15.75" customHeight="1" x14ac:dyDescent="0.25">
      <c r="A1273" s="3" t="s">
        <v>306</v>
      </c>
      <c r="B1273" s="3" t="s">
        <v>307</v>
      </c>
      <c r="C1273" s="4">
        <v>44036</v>
      </c>
      <c r="D1273" s="3" t="s">
        <v>1948</v>
      </c>
      <c r="E1273" s="3" t="s">
        <v>1949</v>
      </c>
      <c r="F1273" s="3" t="s">
        <v>3097</v>
      </c>
      <c r="G1273" s="24"/>
      <c r="H1273" s="25" t="s">
        <v>1950</v>
      </c>
      <c r="I1273" s="5">
        <v>1</v>
      </c>
      <c r="J1273" s="5">
        <v>158.30231404958701</v>
      </c>
      <c r="K1273" s="5">
        <f t="shared" si="490"/>
        <v>191.54580000000027</v>
      </c>
      <c r="L1273" s="83">
        <f t="shared" si="470"/>
        <v>191.54580000000027</v>
      </c>
      <c r="M1273" s="79"/>
      <c r="N1273" s="79">
        <f t="shared" si="472"/>
        <v>181.96851000000024</v>
      </c>
      <c r="O1273" s="58"/>
      <c r="P1273" s="92"/>
      <c r="Q1273" s="7">
        <v>276.935651221488</v>
      </c>
      <c r="R1273" s="75">
        <f t="shared" si="471"/>
        <v>335.09213797800049</v>
      </c>
      <c r="S1273" s="51"/>
      <c r="T1273" s="48"/>
      <c r="U1273" s="55"/>
      <c r="V1273" s="20"/>
      <c r="W1273" s="20"/>
      <c r="X1273" s="20"/>
      <c r="Y1273" s="20"/>
    </row>
    <row r="1274" spans="1:25" customFormat="1" ht="15.75" customHeight="1" x14ac:dyDescent="0.25">
      <c r="A1274" s="3" t="s">
        <v>703</v>
      </c>
      <c r="B1274" s="3" t="s">
        <v>704</v>
      </c>
      <c r="C1274" s="4">
        <v>44036</v>
      </c>
      <c r="D1274" s="3" t="s">
        <v>1948</v>
      </c>
      <c r="E1274" s="3" t="s">
        <v>1949</v>
      </c>
      <c r="F1274" s="3" t="s">
        <v>3097</v>
      </c>
      <c r="G1274" s="24"/>
      <c r="H1274" s="25" t="s">
        <v>1950</v>
      </c>
      <c r="I1274" s="5">
        <v>1</v>
      </c>
      <c r="J1274" s="5">
        <v>66.486694214875996</v>
      </c>
      <c r="K1274" s="5">
        <f t="shared" si="490"/>
        <v>80.448899999999952</v>
      </c>
      <c r="L1274" s="83">
        <f t="shared" si="470"/>
        <v>80.448899999999952</v>
      </c>
      <c r="M1274" s="79"/>
      <c r="N1274" s="79">
        <f t="shared" si="472"/>
        <v>76.426454999999947</v>
      </c>
      <c r="O1274" s="58"/>
      <c r="P1274" s="92"/>
      <c r="Q1274" s="7">
        <v>116.52723974876</v>
      </c>
      <c r="R1274" s="75">
        <f t="shared" si="471"/>
        <v>140.99796009599959</v>
      </c>
      <c r="S1274" s="51"/>
      <c r="T1274" s="48"/>
      <c r="U1274" s="55"/>
      <c r="V1274" s="20"/>
      <c r="W1274" s="20"/>
      <c r="X1274" s="20"/>
      <c r="Y1274" s="20"/>
    </row>
    <row r="1275" spans="1:25" customFormat="1" ht="15.75" customHeight="1" x14ac:dyDescent="0.25">
      <c r="A1275" s="3" t="s">
        <v>1951</v>
      </c>
      <c r="B1275" s="3" t="s">
        <v>1952</v>
      </c>
      <c r="C1275" s="4">
        <v>44036</v>
      </c>
      <c r="D1275" s="3" t="s">
        <v>1948</v>
      </c>
      <c r="E1275" s="3" t="s">
        <v>1949</v>
      </c>
      <c r="F1275" s="3" t="s">
        <v>3097</v>
      </c>
      <c r="G1275" s="24"/>
      <c r="H1275" s="25" t="s">
        <v>1950</v>
      </c>
      <c r="I1275" s="5">
        <v>1</v>
      </c>
      <c r="J1275" s="5">
        <v>530.43289256198398</v>
      </c>
      <c r="K1275" s="5">
        <f t="shared" si="490"/>
        <v>641.82380000000057</v>
      </c>
      <c r="L1275" s="83">
        <f t="shared" si="470"/>
        <v>641.82380000000057</v>
      </c>
      <c r="M1275" s="79">
        <f t="shared" ref="M1275" si="496">+L1275*0.85</f>
        <v>545.55023000000051</v>
      </c>
      <c r="N1275" s="79">
        <f>+M1275*0.95</f>
        <v>518.27271850000045</v>
      </c>
      <c r="O1275" s="58"/>
      <c r="P1275" s="92"/>
      <c r="Q1275" s="7">
        <v>927.98704120826505</v>
      </c>
      <c r="R1275" s="75">
        <f t="shared" si="471"/>
        <v>1122.8643198620007</v>
      </c>
      <c r="S1275" s="51"/>
      <c r="T1275" s="48"/>
      <c r="U1275" s="55"/>
      <c r="V1275" s="20"/>
      <c r="W1275" s="20"/>
      <c r="X1275" s="20"/>
      <c r="Y1275" s="20"/>
    </row>
    <row r="1276" spans="1:25" customFormat="1" ht="15.75" customHeight="1" x14ac:dyDescent="0.25">
      <c r="A1276" s="3" t="s">
        <v>34</v>
      </c>
      <c r="B1276" s="3" t="s">
        <v>35</v>
      </c>
      <c r="C1276" s="4">
        <v>44036</v>
      </c>
      <c r="D1276" s="3" t="s">
        <v>1948</v>
      </c>
      <c r="E1276" s="3" t="s">
        <v>1949</v>
      </c>
      <c r="F1276" s="3" t="s">
        <v>3097</v>
      </c>
      <c r="G1276" s="24"/>
      <c r="H1276" s="25" t="s">
        <v>1950</v>
      </c>
      <c r="I1276" s="5">
        <v>1</v>
      </c>
      <c r="J1276" s="5">
        <v>259.09049586776899</v>
      </c>
      <c r="K1276" s="5">
        <f t="shared" si="490"/>
        <v>313.49950000000047</v>
      </c>
      <c r="L1276" s="83">
        <f t="shared" si="470"/>
        <v>313.49950000000047</v>
      </c>
      <c r="M1276" s="79"/>
      <c r="N1276" s="79">
        <f t="shared" si="472"/>
        <v>297.82452500000045</v>
      </c>
      <c r="O1276" s="58"/>
      <c r="P1276" s="92"/>
      <c r="Q1276" s="7">
        <v>468.18170784297598</v>
      </c>
      <c r="R1276" s="75">
        <f t="shared" si="471"/>
        <v>566.49986649000095</v>
      </c>
      <c r="S1276" s="51"/>
      <c r="T1276" s="48"/>
      <c r="U1276" s="55"/>
      <c r="V1276" s="20"/>
      <c r="W1276" s="20"/>
      <c r="X1276" s="20"/>
      <c r="Y1276" s="20"/>
    </row>
    <row r="1277" spans="1:25" customFormat="1" ht="15.75" customHeight="1" x14ac:dyDescent="0.25">
      <c r="A1277" s="3" t="s">
        <v>1953</v>
      </c>
      <c r="B1277" s="3" t="s">
        <v>1954</v>
      </c>
      <c r="C1277" s="4">
        <v>44036</v>
      </c>
      <c r="D1277" s="3" t="s">
        <v>1955</v>
      </c>
      <c r="E1277" s="3" t="s">
        <v>1956</v>
      </c>
      <c r="F1277" s="3" t="s">
        <v>3098</v>
      </c>
      <c r="G1277" s="24">
        <v>1320</v>
      </c>
      <c r="H1277" s="25" t="s">
        <v>1957</v>
      </c>
      <c r="I1277" s="5">
        <v>1</v>
      </c>
      <c r="J1277" s="5">
        <v>2412.83</v>
      </c>
      <c r="K1277" s="5">
        <f t="shared" si="490"/>
        <v>2919.5243</v>
      </c>
      <c r="L1277" s="83">
        <f t="shared" si="470"/>
        <v>2919.5243</v>
      </c>
      <c r="M1277" s="79">
        <f t="shared" ref="M1277:M1278" si="497">+L1277*0.85</f>
        <v>2481.5956550000001</v>
      </c>
      <c r="N1277" s="79">
        <f t="shared" ref="N1277:N1278" si="498">+M1277*0.95</f>
        <v>2357.51587225</v>
      </c>
      <c r="O1277" s="58"/>
      <c r="P1277" s="92">
        <f>+N1277</f>
        <v>2357.51587225</v>
      </c>
      <c r="Q1277" s="7">
        <v>3618.1833548</v>
      </c>
      <c r="R1277" s="75">
        <f t="shared" si="471"/>
        <v>4378.0018593079994</v>
      </c>
      <c r="S1277" s="51">
        <f>+R1277</f>
        <v>4378.0018593079994</v>
      </c>
      <c r="T1277" s="48">
        <v>4378</v>
      </c>
      <c r="U1277" s="55">
        <f>+T1277-P1277</f>
        <v>2020.48412775</v>
      </c>
      <c r="V1277" s="20"/>
      <c r="W1277" s="20"/>
      <c r="X1277" s="20"/>
      <c r="Y1277" s="20"/>
    </row>
    <row r="1278" spans="1:25" customFormat="1" ht="15.75" customHeight="1" x14ac:dyDescent="0.25">
      <c r="A1278" s="3" t="s">
        <v>1961</v>
      </c>
      <c r="B1278" s="3" t="s">
        <v>1962</v>
      </c>
      <c r="C1278" s="4">
        <v>44036</v>
      </c>
      <c r="D1278" s="3" t="s">
        <v>1958</v>
      </c>
      <c r="E1278" s="3" t="s">
        <v>1959</v>
      </c>
      <c r="F1278" s="3" t="s">
        <v>3099</v>
      </c>
      <c r="G1278" s="24">
        <v>1323</v>
      </c>
      <c r="H1278" s="25" t="s">
        <v>1960</v>
      </c>
      <c r="I1278" s="5">
        <v>1</v>
      </c>
      <c r="J1278" s="5">
        <v>241.793223140496</v>
      </c>
      <c r="K1278" s="5">
        <f t="shared" si="490"/>
        <v>292.56980000000016</v>
      </c>
      <c r="L1278" s="83">
        <f t="shared" si="470"/>
        <v>292.56980000000016</v>
      </c>
      <c r="M1278" s="79">
        <f t="shared" si="497"/>
        <v>248.68433000000013</v>
      </c>
      <c r="N1278" s="79">
        <f t="shared" si="498"/>
        <v>236.25011350000011</v>
      </c>
      <c r="O1278" s="58"/>
      <c r="P1278" s="92">
        <f>+N1278+N1279</f>
        <v>1217.1113385000003</v>
      </c>
      <c r="Q1278" s="7">
        <v>423.01724388429801</v>
      </c>
      <c r="R1278" s="75">
        <f t="shared" si="471"/>
        <v>511.85086510000059</v>
      </c>
      <c r="S1278" s="51">
        <f>+R1278+R1279</f>
        <v>2318.1532727850054</v>
      </c>
      <c r="T1278" s="48">
        <v>2318.16</v>
      </c>
      <c r="U1278" s="55">
        <f>+T1278-P1278</f>
        <v>1101.0486614999995</v>
      </c>
      <c r="V1278" s="20"/>
      <c r="W1278" s="20"/>
      <c r="X1278" s="20"/>
      <c r="Y1278" s="20"/>
    </row>
    <row r="1279" spans="1:25" customFormat="1" ht="15.75" customHeight="1" x14ac:dyDescent="0.25">
      <c r="A1279" s="3" t="s">
        <v>1059</v>
      </c>
      <c r="B1279" s="3" t="s">
        <v>1060</v>
      </c>
      <c r="C1279" s="4">
        <v>44036</v>
      </c>
      <c r="D1279" s="3" t="s">
        <v>1958</v>
      </c>
      <c r="E1279" s="3" t="s">
        <v>1959</v>
      </c>
      <c r="F1279" s="3" t="s">
        <v>3099</v>
      </c>
      <c r="G1279" s="24"/>
      <c r="H1279" s="25" t="s">
        <v>1960</v>
      </c>
      <c r="I1279" s="5">
        <v>1</v>
      </c>
      <c r="J1279" s="5">
        <v>853.29380165289297</v>
      </c>
      <c r="K1279" s="5">
        <f t="shared" si="490"/>
        <v>1032.4855000000005</v>
      </c>
      <c r="L1279" s="83">
        <f t="shared" si="470"/>
        <v>1032.4855000000005</v>
      </c>
      <c r="M1279" s="79"/>
      <c r="N1279" s="79">
        <f t="shared" si="472"/>
        <v>980.86122500000033</v>
      </c>
      <c r="O1279" s="58"/>
      <c r="P1279" s="92"/>
      <c r="Q1279" s="7">
        <v>1492.81190717769</v>
      </c>
      <c r="R1279" s="75">
        <f t="shared" si="471"/>
        <v>1806.3024076850049</v>
      </c>
      <c r="S1279" s="51"/>
      <c r="T1279" s="48"/>
      <c r="U1279" s="55"/>
      <c r="V1279" s="20"/>
      <c r="W1279" s="20"/>
      <c r="X1279" s="20"/>
      <c r="Y1279" s="20"/>
    </row>
    <row r="1280" spans="1:25" customFormat="1" ht="15.75" customHeight="1" x14ac:dyDescent="0.25">
      <c r="A1280" s="3" t="s">
        <v>1587</v>
      </c>
      <c r="B1280" s="3" t="s">
        <v>1588</v>
      </c>
      <c r="C1280" s="4">
        <v>44036</v>
      </c>
      <c r="D1280" s="3" t="s">
        <v>1963</v>
      </c>
      <c r="E1280" s="3" t="s">
        <v>1964</v>
      </c>
      <c r="F1280" s="3" t="s">
        <v>3100</v>
      </c>
      <c r="G1280" s="24">
        <v>1324</v>
      </c>
      <c r="H1280" s="25" t="s">
        <v>1965</v>
      </c>
      <c r="I1280" s="5">
        <v>1</v>
      </c>
      <c r="J1280" s="5">
        <v>853.29380165289297</v>
      </c>
      <c r="K1280" s="5">
        <f t="shared" si="490"/>
        <v>1032.4855000000005</v>
      </c>
      <c r="L1280" s="83">
        <f t="shared" si="470"/>
        <v>1032.4855000000005</v>
      </c>
      <c r="M1280" s="79"/>
      <c r="N1280" s="79">
        <f t="shared" si="472"/>
        <v>980.86122500000033</v>
      </c>
      <c r="O1280" s="58"/>
      <c r="P1280" s="92">
        <f>+N1280</f>
        <v>980.86122500000033</v>
      </c>
      <c r="Q1280" s="7">
        <v>1492.81190717769</v>
      </c>
      <c r="R1280" s="75">
        <f t="shared" si="471"/>
        <v>1806.3024076850049</v>
      </c>
      <c r="S1280" s="51">
        <f>+R1280</f>
        <v>1806.3024076850049</v>
      </c>
      <c r="T1280" s="48">
        <v>1806.31</v>
      </c>
      <c r="U1280" s="55">
        <f>+T1280-P1280</f>
        <v>825.44877499999961</v>
      </c>
      <c r="V1280" s="20"/>
      <c r="W1280" s="20"/>
      <c r="X1280" s="20"/>
      <c r="Y1280" s="20"/>
    </row>
    <row r="1281" spans="1:25" ht="15.75" customHeight="1" x14ac:dyDescent="0.25">
      <c r="A1281" s="87" t="s">
        <v>1969</v>
      </c>
      <c r="B1281" s="87" t="s">
        <v>1970</v>
      </c>
      <c r="C1281" s="88">
        <v>44036</v>
      </c>
      <c r="D1281" s="87" t="s">
        <v>1966</v>
      </c>
      <c r="E1281" s="87" t="s">
        <v>1967</v>
      </c>
      <c r="F1281" s="87" t="s">
        <v>3092</v>
      </c>
      <c r="G1281" s="89">
        <v>1325</v>
      </c>
      <c r="H1281" s="87" t="s">
        <v>1968</v>
      </c>
      <c r="I1281" s="90">
        <v>1</v>
      </c>
      <c r="J1281" s="90">
        <v>170.66710743801701</v>
      </c>
      <c r="K1281" s="90">
        <f t="shared" si="490"/>
        <v>206.50720000000058</v>
      </c>
      <c r="L1281" s="97">
        <f t="shared" si="470"/>
        <v>206.50720000000058</v>
      </c>
      <c r="M1281" s="98">
        <f t="shared" ref="M1281" si="499">+L1281*0.85</f>
        <v>175.5311200000005</v>
      </c>
      <c r="N1281" s="98">
        <f>+M1281*0.95</f>
        <v>166.75456400000047</v>
      </c>
      <c r="O1281" s="91"/>
      <c r="P1281" s="92"/>
      <c r="Q1281" s="100">
        <v>298.582104462811</v>
      </c>
      <c r="R1281" s="99">
        <f t="shared" si="471"/>
        <v>361.28434640000131</v>
      </c>
      <c r="S1281" s="93">
        <f>+R1281+R1282+R1283+R1284+R1285</f>
        <v>1327.6708441190003</v>
      </c>
      <c r="T1281" s="94">
        <v>982.67</v>
      </c>
      <c r="U1281" s="95">
        <f>+T1281-P1281</f>
        <v>982.67</v>
      </c>
      <c r="V1281" s="96"/>
      <c r="W1281" s="96"/>
      <c r="X1281" s="96"/>
      <c r="Y1281" s="96"/>
    </row>
    <row r="1282" spans="1:25" ht="15.75" customHeight="1" x14ac:dyDescent="0.25">
      <c r="A1282" s="87" t="s">
        <v>1355</v>
      </c>
      <c r="B1282" s="87" t="s">
        <v>1971</v>
      </c>
      <c r="C1282" s="88">
        <v>44036</v>
      </c>
      <c r="D1282" s="87" t="s">
        <v>1972</v>
      </c>
      <c r="E1282" s="87" t="s">
        <v>1967</v>
      </c>
      <c r="F1282" s="87" t="s">
        <v>3092</v>
      </c>
      <c r="G1282" s="89"/>
      <c r="H1282" s="87" t="s">
        <v>1968</v>
      </c>
      <c r="I1282" s="90">
        <v>-1</v>
      </c>
      <c r="J1282" s="90">
        <v>0</v>
      </c>
      <c r="K1282" s="90">
        <f t="shared" si="490"/>
        <v>0</v>
      </c>
      <c r="L1282" s="97">
        <f t="shared" ref="L1282:L1345" si="500">+K1282*I1282</f>
        <v>0</v>
      </c>
      <c r="M1282" s="98"/>
      <c r="N1282" s="98">
        <f t="shared" ref="N1282:N1345" si="501">+L1282*0.95</f>
        <v>0</v>
      </c>
      <c r="O1282" s="91"/>
      <c r="P1282" s="92"/>
      <c r="Q1282" s="100">
        <v>-826.45081200000004</v>
      </c>
      <c r="R1282" s="99">
        <v>0</v>
      </c>
      <c r="S1282" s="93"/>
      <c r="T1282" s="94"/>
      <c r="U1282" s="95"/>
      <c r="V1282" s="96"/>
      <c r="W1282" s="96"/>
      <c r="X1282" s="96"/>
      <c r="Y1282" s="96"/>
    </row>
    <row r="1283" spans="1:25" ht="15.75" customHeight="1" x14ac:dyDescent="0.25">
      <c r="A1283" s="87" t="s">
        <v>126</v>
      </c>
      <c r="B1283" s="87" t="s">
        <v>127</v>
      </c>
      <c r="C1283" s="88">
        <v>44036</v>
      </c>
      <c r="D1283" s="87" t="s">
        <v>1966</v>
      </c>
      <c r="E1283" s="87" t="s">
        <v>1967</v>
      </c>
      <c r="F1283" s="87" t="s">
        <v>3092</v>
      </c>
      <c r="G1283" s="89"/>
      <c r="H1283" s="87" t="s">
        <v>1968</v>
      </c>
      <c r="I1283" s="90">
        <v>1</v>
      </c>
      <c r="J1283" s="90">
        <v>63.696694214875997</v>
      </c>
      <c r="K1283" s="90">
        <f t="shared" si="490"/>
        <v>77.072999999999951</v>
      </c>
      <c r="L1283" s="97">
        <f t="shared" si="500"/>
        <v>77.072999999999951</v>
      </c>
      <c r="M1283" s="98"/>
      <c r="N1283" s="98">
        <f t="shared" si="501"/>
        <v>73.219349999999949</v>
      </c>
      <c r="O1283" s="91"/>
      <c r="P1283" s="92"/>
      <c r="Q1283" s="100">
        <v>111.442462264463</v>
      </c>
      <c r="R1283" s="99">
        <f t="shared" ref="R1283:R1345" si="502">+Q1283*1.21</f>
        <v>134.84537934000022</v>
      </c>
      <c r="S1283" s="93"/>
      <c r="T1283" s="94"/>
      <c r="U1283" s="95"/>
      <c r="V1283" s="96"/>
      <c r="W1283" s="96"/>
      <c r="X1283" s="96"/>
      <c r="Y1283" s="96"/>
    </row>
    <row r="1284" spans="1:25" ht="15.75" customHeight="1" x14ac:dyDescent="0.25">
      <c r="A1284" s="87" t="s">
        <v>1465</v>
      </c>
      <c r="B1284" s="87" t="s">
        <v>1466</v>
      </c>
      <c r="C1284" s="88">
        <v>44036</v>
      </c>
      <c r="D1284" s="87" t="s">
        <v>1966</v>
      </c>
      <c r="E1284" s="87" t="s">
        <v>1967</v>
      </c>
      <c r="F1284" s="87" t="s">
        <v>3092</v>
      </c>
      <c r="G1284" s="89"/>
      <c r="H1284" s="87" t="s">
        <v>1968</v>
      </c>
      <c r="I1284" s="90">
        <v>1</v>
      </c>
      <c r="J1284" s="90">
        <v>204.80008264462799</v>
      </c>
      <c r="K1284" s="90">
        <f t="shared" si="490"/>
        <v>247.80809999999985</v>
      </c>
      <c r="L1284" s="97">
        <f t="shared" si="500"/>
        <v>247.80809999999985</v>
      </c>
      <c r="M1284" s="98">
        <f t="shared" ref="M1284:M1286" si="503">+L1284*0.85</f>
        <v>210.63688499999986</v>
      </c>
      <c r="N1284" s="98">
        <f t="shared" ref="N1284:N1286" si="504">+M1284*0.95</f>
        <v>200.10504074999986</v>
      </c>
      <c r="O1284" s="91"/>
      <c r="P1284" s="92"/>
      <c r="Q1284" s="100">
        <v>358.29569658595</v>
      </c>
      <c r="R1284" s="99">
        <f t="shared" si="502"/>
        <v>433.53779286899947</v>
      </c>
      <c r="S1284" s="93"/>
      <c r="T1284" s="94"/>
      <c r="U1284" s="95"/>
      <c r="V1284" s="96"/>
      <c r="W1284" s="96"/>
      <c r="X1284" s="96"/>
      <c r="Y1284" s="96"/>
    </row>
    <row r="1285" spans="1:25" ht="15.75" customHeight="1" x14ac:dyDescent="0.25">
      <c r="A1285" s="87" t="s">
        <v>353</v>
      </c>
      <c r="B1285" s="87" t="s">
        <v>354</v>
      </c>
      <c r="C1285" s="88">
        <v>44036</v>
      </c>
      <c r="D1285" s="87" t="s">
        <v>1966</v>
      </c>
      <c r="E1285" s="87" t="s">
        <v>1967</v>
      </c>
      <c r="F1285" s="87" t="s">
        <v>3092</v>
      </c>
      <c r="G1285" s="89"/>
      <c r="H1285" s="87" t="s">
        <v>1968</v>
      </c>
      <c r="I1285" s="90">
        <v>1</v>
      </c>
      <c r="J1285" s="90">
        <v>187.72842975206601</v>
      </c>
      <c r="K1285" s="90">
        <f t="shared" si="490"/>
        <v>227.15139999999985</v>
      </c>
      <c r="L1285" s="97">
        <f t="shared" si="500"/>
        <v>227.15139999999985</v>
      </c>
      <c r="M1285" s="98">
        <f t="shared" si="503"/>
        <v>193.07868999999988</v>
      </c>
      <c r="N1285" s="98">
        <f t="shared" si="504"/>
        <v>183.42475549999989</v>
      </c>
      <c r="O1285" s="91"/>
      <c r="P1285" s="92"/>
      <c r="Q1285" s="100">
        <v>328.92836819008198</v>
      </c>
      <c r="R1285" s="99">
        <f t="shared" si="502"/>
        <v>398.00332550999917</v>
      </c>
      <c r="S1285" s="93"/>
      <c r="T1285" s="94"/>
      <c r="U1285" s="95"/>
      <c r="V1285" s="96"/>
      <c r="W1285" s="96"/>
      <c r="X1285" s="96"/>
      <c r="Y1285" s="96"/>
    </row>
    <row r="1286" spans="1:25" customFormat="1" ht="15.75" customHeight="1" x14ac:dyDescent="0.25">
      <c r="A1286" s="3" t="s">
        <v>682</v>
      </c>
      <c r="B1286" s="3" t="s">
        <v>683</v>
      </c>
      <c r="C1286" s="4">
        <v>44036</v>
      </c>
      <c r="D1286" s="3" t="s">
        <v>1973</v>
      </c>
      <c r="E1286" s="3" t="s">
        <v>1974</v>
      </c>
      <c r="F1286" s="3" t="s">
        <v>3101</v>
      </c>
      <c r="G1286" s="24">
        <v>1326</v>
      </c>
      <c r="H1286" s="25" t="s">
        <v>1975</v>
      </c>
      <c r="I1286" s="5">
        <v>1</v>
      </c>
      <c r="J1286" s="5">
        <v>654.49173553719004</v>
      </c>
      <c r="K1286" s="5">
        <f t="shared" si="490"/>
        <v>791.93499999999995</v>
      </c>
      <c r="L1286" s="83">
        <f t="shared" si="500"/>
        <v>791.93499999999995</v>
      </c>
      <c r="M1286" s="79">
        <f t="shared" si="503"/>
        <v>673.14474999999993</v>
      </c>
      <c r="N1286" s="79">
        <f t="shared" si="504"/>
        <v>639.48751249999987</v>
      </c>
      <c r="O1286" s="58"/>
      <c r="P1286" s="92">
        <f>+N1286+N1287</f>
        <v>1771.3816375000001</v>
      </c>
      <c r="Q1286" s="7">
        <v>973.26717126446295</v>
      </c>
      <c r="R1286" s="75">
        <f t="shared" si="502"/>
        <v>1177.6532772300002</v>
      </c>
      <c r="S1286" s="51">
        <f>+R1286+R1287</f>
        <v>2949.981438427506</v>
      </c>
      <c r="T1286" s="48">
        <v>2949.99</v>
      </c>
      <c r="U1286" s="55">
        <f>+T1286-P1286</f>
        <v>1178.6083624999997</v>
      </c>
      <c r="V1286" s="20"/>
      <c r="W1286" s="20"/>
      <c r="X1286" s="20"/>
      <c r="Y1286" s="20"/>
    </row>
    <row r="1287" spans="1:25" customFormat="1" ht="15.75" customHeight="1" x14ac:dyDescent="0.25">
      <c r="A1287" s="3" t="s">
        <v>983</v>
      </c>
      <c r="B1287" s="3" t="s">
        <v>984</v>
      </c>
      <c r="C1287" s="4">
        <v>44036</v>
      </c>
      <c r="D1287" s="3" t="s">
        <v>1973</v>
      </c>
      <c r="E1287" s="3" t="s">
        <v>1974</v>
      </c>
      <c r="F1287" s="3" t="s">
        <v>3101</v>
      </c>
      <c r="G1287" s="24"/>
      <c r="H1287" s="25" t="s">
        <v>1975</v>
      </c>
      <c r="I1287" s="5">
        <v>1</v>
      </c>
      <c r="J1287" s="5">
        <v>984.68388429752099</v>
      </c>
      <c r="K1287" s="5">
        <f t="shared" si="490"/>
        <v>1191.4675000000004</v>
      </c>
      <c r="L1287" s="83">
        <f t="shared" si="500"/>
        <v>1191.4675000000004</v>
      </c>
      <c r="M1287" s="79"/>
      <c r="N1287" s="79">
        <f t="shared" si="501"/>
        <v>1131.8941250000003</v>
      </c>
      <c r="O1287" s="58"/>
      <c r="P1287" s="92"/>
      <c r="Q1287" s="7">
        <v>1464.7340175186</v>
      </c>
      <c r="R1287" s="75">
        <f t="shared" si="502"/>
        <v>1772.328161197506</v>
      </c>
      <c r="S1287" s="51"/>
      <c r="T1287" s="48"/>
      <c r="U1287" s="55"/>
      <c r="V1287" s="20"/>
      <c r="W1287" s="20"/>
      <c r="X1287" s="20"/>
      <c r="Y1287" s="20"/>
    </row>
    <row r="1288" spans="1:25" customFormat="1" ht="15.75" customHeight="1" x14ac:dyDescent="0.25">
      <c r="A1288" s="3" t="s">
        <v>375</v>
      </c>
      <c r="B1288" s="3" t="s">
        <v>376</v>
      </c>
      <c r="C1288" s="4">
        <v>44036</v>
      </c>
      <c r="D1288" s="3" t="s">
        <v>1978</v>
      </c>
      <c r="E1288" s="3" t="s">
        <v>1979</v>
      </c>
      <c r="F1288" s="3" t="s">
        <v>3102</v>
      </c>
      <c r="G1288" s="24">
        <v>1327</v>
      </c>
      <c r="H1288" s="25" t="s">
        <v>1980</v>
      </c>
      <c r="I1288" s="5">
        <v>1</v>
      </c>
      <c r="J1288" s="5">
        <v>250.446363636364</v>
      </c>
      <c r="K1288" s="5">
        <f t="shared" si="490"/>
        <v>303.04010000000045</v>
      </c>
      <c r="L1288" s="83">
        <f t="shared" si="500"/>
        <v>303.04010000000045</v>
      </c>
      <c r="M1288" s="79">
        <f t="shared" ref="M1288" si="505">+L1288*0.85</f>
        <v>257.58408500000036</v>
      </c>
      <c r="N1288" s="79">
        <f>+M1288*0.95</f>
        <v>244.70488075000031</v>
      </c>
      <c r="O1288" s="58"/>
      <c r="P1288" s="92">
        <f>+N1288+N1289+N1290</f>
        <v>798.90220075000093</v>
      </c>
      <c r="Q1288" s="7">
        <v>438.14839979090999</v>
      </c>
      <c r="R1288" s="75">
        <f t="shared" si="502"/>
        <v>530.15956374700113</v>
      </c>
      <c r="S1288" s="51">
        <f>+R1288+R1289+R1290</f>
        <v>1456.7659072330018</v>
      </c>
      <c r="T1288" s="48">
        <v>1456.76</v>
      </c>
      <c r="U1288" s="55">
        <f>+T1288-P1288</f>
        <v>657.85779924999906</v>
      </c>
      <c r="V1288" s="20"/>
      <c r="W1288" s="20"/>
      <c r="X1288" s="20"/>
      <c r="Y1288" s="20"/>
    </row>
    <row r="1289" spans="1:25" customFormat="1" ht="15.75" customHeight="1" x14ac:dyDescent="0.25">
      <c r="A1289" s="3" t="s">
        <v>1976</v>
      </c>
      <c r="B1289" s="3" t="s">
        <v>1977</v>
      </c>
      <c r="C1289" s="4">
        <v>44036</v>
      </c>
      <c r="D1289" s="3" t="s">
        <v>1978</v>
      </c>
      <c r="E1289" s="3" t="s">
        <v>1979</v>
      </c>
      <c r="F1289" s="3" t="s">
        <v>3102</v>
      </c>
      <c r="G1289" s="24"/>
      <c r="H1289" s="25" t="s">
        <v>1980</v>
      </c>
      <c r="I1289" s="5">
        <v>1</v>
      </c>
      <c r="J1289" s="5">
        <v>104.168760330579</v>
      </c>
      <c r="K1289" s="5">
        <f t="shared" si="490"/>
        <v>126.04420000000059</v>
      </c>
      <c r="L1289" s="83">
        <f t="shared" si="500"/>
        <v>126.04420000000059</v>
      </c>
      <c r="M1289" s="79"/>
      <c r="N1289" s="79">
        <f t="shared" si="501"/>
        <v>119.74199000000056</v>
      </c>
      <c r="O1289" s="58"/>
      <c r="P1289" s="92"/>
      <c r="Q1289" s="7">
        <v>104.548976305786</v>
      </c>
      <c r="R1289" s="75">
        <f t="shared" si="502"/>
        <v>126.50426133000106</v>
      </c>
      <c r="S1289" s="51"/>
      <c r="T1289" s="48"/>
      <c r="U1289" s="55"/>
      <c r="V1289" s="20"/>
      <c r="W1289" s="20"/>
      <c r="X1289" s="20"/>
      <c r="Y1289" s="20"/>
    </row>
    <row r="1290" spans="1:25" customFormat="1" ht="15.75" customHeight="1" x14ac:dyDescent="0.25">
      <c r="A1290" s="3" t="s">
        <v>468</v>
      </c>
      <c r="B1290" s="3" t="s">
        <v>469</v>
      </c>
      <c r="C1290" s="4">
        <v>44036</v>
      </c>
      <c r="D1290" s="3" t="s">
        <v>1978</v>
      </c>
      <c r="E1290" s="3" t="s">
        <v>1979</v>
      </c>
      <c r="F1290" s="3" t="s">
        <v>3102</v>
      </c>
      <c r="G1290" s="24"/>
      <c r="H1290" s="25" t="s">
        <v>1980</v>
      </c>
      <c r="I1290" s="5">
        <v>1</v>
      </c>
      <c r="J1290" s="5">
        <v>377.951570247934</v>
      </c>
      <c r="K1290" s="5">
        <f t="shared" si="490"/>
        <v>457.32140000000015</v>
      </c>
      <c r="L1290" s="83">
        <f t="shared" si="500"/>
        <v>457.32140000000015</v>
      </c>
      <c r="M1290" s="79"/>
      <c r="N1290" s="79">
        <f t="shared" si="501"/>
        <v>434.45533000000012</v>
      </c>
      <c r="O1290" s="58"/>
      <c r="P1290" s="92"/>
      <c r="Q1290" s="7">
        <v>661.24139021156998</v>
      </c>
      <c r="R1290" s="75">
        <f t="shared" si="502"/>
        <v>800.1020821559996</v>
      </c>
      <c r="S1290" s="51"/>
      <c r="T1290" s="48"/>
      <c r="U1290" s="55"/>
      <c r="V1290" s="20"/>
      <c r="W1290" s="20"/>
      <c r="X1290" s="20"/>
      <c r="Y1290" s="20"/>
    </row>
    <row r="1291" spans="1:25" customFormat="1" ht="15.75" customHeight="1" x14ac:dyDescent="0.25">
      <c r="A1291" s="3" t="s">
        <v>149</v>
      </c>
      <c r="B1291" s="3" t="s">
        <v>150</v>
      </c>
      <c r="C1291" s="4">
        <v>44036</v>
      </c>
      <c r="D1291" s="3" t="s">
        <v>1981</v>
      </c>
      <c r="E1291" s="3" t="s">
        <v>1982</v>
      </c>
      <c r="F1291" s="3" t="s">
        <v>3103</v>
      </c>
      <c r="G1291" s="24">
        <v>1328</v>
      </c>
      <c r="H1291" s="25" t="s">
        <v>1983</v>
      </c>
      <c r="I1291" s="5">
        <v>2</v>
      </c>
      <c r="J1291" s="5">
        <v>176.041818181818</v>
      </c>
      <c r="K1291" s="5">
        <f t="shared" si="490"/>
        <v>213.01059999999978</v>
      </c>
      <c r="L1291" s="83">
        <f t="shared" si="500"/>
        <v>426.02119999999957</v>
      </c>
      <c r="M1291" s="79">
        <f t="shared" ref="M1291:M1292" si="506">+L1291*0.85</f>
        <v>362.1180199999996</v>
      </c>
      <c r="N1291" s="79">
        <f t="shared" ref="N1291:N1292" si="507">+M1291*0.95</f>
        <v>344.01211899999959</v>
      </c>
      <c r="O1291" s="58"/>
      <c r="P1291" s="92">
        <f>+N1291+N1292+N1293</f>
        <v>1286.1926262499992</v>
      </c>
      <c r="Q1291" s="7">
        <v>560.64037836363605</v>
      </c>
      <c r="R1291" s="75">
        <f t="shared" si="502"/>
        <v>678.37485781999965</v>
      </c>
      <c r="S1291" s="51">
        <f>+R1291+R1292+R1293</f>
        <v>2399.0437456299992</v>
      </c>
      <c r="T1291" s="48">
        <v>2399</v>
      </c>
      <c r="U1291" s="55">
        <f>+T1291-P1291</f>
        <v>1112.8073737500008</v>
      </c>
      <c r="V1291" s="20"/>
      <c r="W1291" s="20"/>
      <c r="X1291" s="20"/>
      <c r="Y1291" s="20"/>
    </row>
    <row r="1292" spans="1:25" customFormat="1" ht="15.75" customHeight="1" x14ac:dyDescent="0.25">
      <c r="A1292" s="3" t="s">
        <v>1808</v>
      </c>
      <c r="B1292" s="3" t="s">
        <v>1809</v>
      </c>
      <c r="C1292" s="4">
        <v>44036</v>
      </c>
      <c r="D1292" s="3" t="s">
        <v>1981</v>
      </c>
      <c r="E1292" s="3" t="s">
        <v>1982</v>
      </c>
      <c r="F1292" s="3" t="s">
        <v>3103</v>
      </c>
      <c r="G1292" s="24"/>
      <c r="H1292" s="25" t="s">
        <v>1983</v>
      </c>
      <c r="I1292" s="5">
        <v>1</v>
      </c>
      <c r="J1292" s="5">
        <v>489.34239669421498</v>
      </c>
      <c r="K1292" s="5">
        <f t="shared" si="490"/>
        <v>592.10430000000008</v>
      </c>
      <c r="L1292" s="83">
        <f t="shared" si="500"/>
        <v>592.10430000000008</v>
      </c>
      <c r="M1292" s="79">
        <f t="shared" si="506"/>
        <v>503.28865500000006</v>
      </c>
      <c r="N1292" s="79">
        <f t="shared" si="507"/>
        <v>478.12422225000006</v>
      </c>
      <c r="O1292" s="58"/>
      <c r="P1292" s="92"/>
      <c r="Q1292" s="7">
        <v>779.20436537603302</v>
      </c>
      <c r="R1292" s="75">
        <f t="shared" si="502"/>
        <v>942.83728210499999</v>
      </c>
      <c r="S1292" s="51"/>
      <c r="T1292" s="48"/>
      <c r="U1292" s="55"/>
      <c r="V1292" s="20"/>
      <c r="W1292" s="20"/>
      <c r="X1292" s="20"/>
      <c r="Y1292" s="20"/>
    </row>
    <row r="1293" spans="1:25" customFormat="1" ht="15.75" customHeight="1" x14ac:dyDescent="0.25">
      <c r="A1293" s="3" t="s">
        <v>674</v>
      </c>
      <c r="B1293" s="3" t="s">
        <v>675</v>
      </c>
      <c r="C1293" s="4">
        <v>44036</v>
      </c>
      <c r="D1293" s="3" t="s">
        <v>1981</v>
      </c>
      <c r="E1293" s="3" t="s">
        <v>1982</v>
      </c>
      <c r="F1293" s="3" t="s">
        <v>3103</v>
      </c>
      <c r="G1293" s="24"/>
      <c r="H1293" s="25" t="s">
        <v>1983</v>
      </c>
      <c r="I1293" s="5">
        <v>1</v>
      </c>
      <c r="J1293" s="5">
        <v>403.70272727272697</v>
      </c>
      <c r="K1293" s="5">
        <f t="shared" si="490"/>
        <v>488.4802999999996</v>
      </c>
      <c r="L1293" s="83">
        <f t="shared" si="500"/>
        <v>488.4802999999996</v>
      </c>
      <c r="M1293" s="79"/>
      <c r="N1293" s="79">
        <f t="shared" si="501"/>
        <v>464.0562849999996</v>
      </c>
      <c r="O1293" s="58"/>
      <c r="P1293" s="92"/>
      <c r="Q1293" s="7">
        <v>642.83603777272697</v>
      </c>
      <c r="R1293" s="75">
        <f t="shared" si="502"/>
        <v>777.83160570499956</v>
      </c>
      <c r="S1293" s="51"/>
      <c r="T1293" s="48"/>
      <c r="U1293" s="55"/>
      <c r="V1293" s="20"/>
      <c r="W1293" s="20"/>
      <c r="X1293" s="20"/>
      <c r="Y1293" s="20"/>
    </row>
    <row r="1294" spans="1:25" customFormat="1" ht="15.75" customHeight="1" x14ac:dyDescent="0.25">
      <c r="A1294" s="3" t="s">
        <v>1987</v>
      </c>
      <c r="B1294" s="3" t="s">
        <v>1988</v>
      </c>
      <c r="C1294" s="4">
        <v>44036</v>
      </c>
      <c r="D1294" s="3" t="s">
        <v>1984</v>
      </c>
      <c r="E1294" s="3" t="s">
        <v>1985</v>
      </c>
      <c r="F1294" s="3" t="s">
        <v>3104</v>
      </c>
      <c r="G1294" s="24">
        <v>1329</v>
      </c>
      <c r="H1294" s="25" t="s">
        <v>1986</v>
      </c>
      <c r="I1294" s="5">
        <v>1</v>
      </c>
      <c r="J1294" s="5">
        <v>425.54173553718999</v>
      </c>
      <c r="K1294" s="5">
        <f t="shared" si="490"/>
        <v>514.90549999999985</v>
      </c>
      <c r="L1294" s="83">
        <f t="shared" si="500"/>
        <v>514.90549999999985</v>
      </c>
      <c r="M1294" s="79">
        <f t="shared" ref="M1294:M1304" si="508">+L1294*0.85</f>
        <v>437.66967499999987</v>
      </c>
      <c r="N1294" s="79">
        <f t="shared" ref="N1294:N1304" si="509">+M1294*0.95</f>
        <v>415.78619124999983</v>
      </c>
      <c r="O1294" s="58"/>
      <c r="P1294" s="92">
        <f>+N1294+N1295+N1296+N1297</f>
        <v>1139.9502532499996</v>
      </c>
      <c r="Q1294" s="7">
        <v>632.79439085020601</v>
      </c>
      <c r="R1294" s="75">
        <f t="shared" si="502"/>
        <v>765.68121292874923</v>
      </c>
      <c r="S1294" s="51">
        <f>+R1294+R1295+R1296+R1297</f>
        <v>2096.5928727643495</v>
      </c>
      <c r="T1294" s="48">
        <v>2096.61</v>
      </c>
      <c r="U1294" s="55">
        <f>+T1294-P1294</f>
        <v>956.65974675000052</v>
      </c>
      <c r="V1294" s="20"/>
      <c r="W1294" s="20"/>
      <c r="X1294" s="20"/>
      <c r="Y1294" s="20"/>
    </row>
    <row r="1295" spans="1:25" customFormat="1" ht="15.75" customHeight="1" x14ac:dyDescent="0.25">
      <c r="A1295" s="3" t="s">
        <v>801</v>
      </c>
      <c r="B1295" s="3" t="s">
        <v>802</v>
      </c>
      <c r="C1295" s="4">
        <v>44036</v>
      </c>
      <c r="D1295" s="3" t="s">
        <v>1984</v>
      </c>
      <c r="E1295" s="3" t="s">
        <v>1985</v>
      </c>
      <c r="F1295" s="3" t="s">
        <v>3104</v>
      </c>
      <c r="G1295" s="24"/>
      <c r="H1295" s="25" t="s">
        <v>1986</v>
      </c>
      <c r="I1295" s="5">
        <v>1</v>
      </c>
      <c r="J1295" s="5">
        <v>284.54000000000002</v>
      </c>
      <c r="K1295" s="5">
        <f t="shared" si="490"/>
        <v>344.29340000000002</v>
      </c>
      <c r="L1295" s="83">
        <f t="shared" si="500"/>
        <v>344.29340000000002</v>
      </c>
      <c r="M1295" s="79">
        <f t="shared" si="508"/>
        <v>292.64938999999998</v>
      </c>
      <c r="N1295" s="79">
        <f t="shared" si="509"/>
        <v>278.01692049999997</v>
      </c>
      <c r="O1295" s="58"/>
      <c r="P1295" s="92"/>
      <c r="Q1295" s="7">
        <v>421.48666201156999</v>
      </c>
      <c r="R1295" s="75">
        <f t="shared" si="502"/>
        <v>509.99886103399967</v>
      </c>
      <c r="S1295" s="51"/>
      <c r="T1295" s="48"/>
      <c r="U1295" s="55"/>
      <c r="V1295" s="20"/>
      <c r="W1295" s="20"/>
      <c r="X1295" s="20"/>
      <c r="Y1295" s="20"/>
    </row>
    <row r="1296" spans="1:25" customFormat="1" ht="15.75" customHeight="1" x14ac:dyDescent="0.25">
      <c r="A1296" s="3" t="s">
        <v>377</v>
      </c>
      <c r="B1296" s="3" t="s">
        <v>378</v>
      </c>
      <c r="C1296" s="4">
        <v>44036</v>
      </c>
      <c r="D1296" s="3" t="s">
        <v>1984</v>
      </c>
      <c r="E1296" s="3" t="s">
        <v>1985</v>
      </c>
      <c r="F1296" s="3" t="s">
        <v>3104</v>
      </c>
      <c r="G1296" s="24"/>
      <c r="H1296" s="25" t="s">
        <v>1986</v>
      </c>
      <c r="I1296" s="5">
        <v>1</v>
      </c>
      <c r="J1296" s="5">
        <v>148.53363636363599</v>
      </c>
      <c r="K1296" s="5">
        <f t="shared" si="490"/>
        <v>179.72569999999953</v>
      </c>
      <c r="L1296" s="83">
        <f t="shared" si="500"/>
        <v>179.72569999999953</v>
      </c>
      <c r="M1296" s="79">
        <f t="shared" si="508"/>
        <v>152.76684499999959</v>
      </c>
      <c r="N1296" s="79">
        <f t="shared" si="509"/>
        <v>145.1285027499996</v>
      </c>
      <c r="O1296" s="58"/>
      <c r="P1296" s="92"/>
      <c r="Q1296" s="7">
        <v>220.22161355090901</v>
      </c>
      <c r="R1296" s="75">
        <f t="shared" si="502"/>
        <v>266.46815239659992</v>
      </c>
      <c r="S1296" s="51"/>
      <c r="T1296" s="48"/>
      <c r="U1296" s="55"/>
      <c r="V1296" s="20"/>
      <c r="W1296" s="20"/>
      <c r="X1296" s="20"/>
      <c r="Y1296" s="20"/>
    </row>
    <row r="1297" spans="1:25" customFormat="1" ht="15.75" customHeight="1" x14ac:dyDescent="0.25">
      <c r="A1297" s="3" t="s">
        <v>218</v>
      </c>
      <c r="B1297" s="3" t="s">
        <v>219</v>
      </c>
      <c r="C1297" s="4">
        <v>44036</v>
      </c>
      <c r="D1297" s="3" t="s">
        <v>1984</v>
      </c>
      <c r="E1297" s="3" t="s">
        <v>1985</v>
      </c>
      <c r="F1297" s="3" t="s">
        <v>3104</v>
      </c>
      <c r="G1297" s="24"/>
      <c r="H1297" s="25" t="s">
        <v>1986</v>
      </c>
      <c r="I1297" s="5">
        <v>1</v>
      </c>
      <c r="J1297" s="5">
        <v>308.08140495867798</v>
      </c>
      <c r="K1297" s="5">
        <f t="shared" si="490"/>
        <v>372.77850000000035</v>
      </c>
      <c r="L1297" s="83">
        <f t="shared" si="500"/>
        <v>372.77850000000035</v>
      </c>
      <c r="M1297" s="79">
        <f t="shared" si="508"/>
        <v>316.86172500000026</v>
      </c>
      <c r="N1297" s="79">
        <f t="shared" si="509"/>
        <v>301.01863875000026</v>
      </c>
      <c r="O1297" s="58"/>
      <c r="P1297" s="92"/>
      <c r="Q1297" s="7">
        <v>458.21871603719097</v>
      </c>
      <c r="R1297" s="75">
        <f t="shared" si="502"/>
        <v>554.44464640500109</v>
      </c>
      <c r="S1297" s="51"/>
      <c r="T1297" s="48"/>
      <c r="U1297" s="55"/>
      <c r="V1297" s="20"/>
      <c r="W1297" s="20"/>
      <c r="X1297" s="20"/>
      <c r="Y1297" s="20"/>
    </row>
    <row r="1298" spans="1:25" customFormat="1" ht="15.75" customHeight="1" x14ac:dyDescent="0.25">
      <c r="A1298" s="3" t="s">
        <v>218</v>
      </c>
      <c r="B1298" s="3" t="s">
        <v>219</v>
      </c>
      <c r="C1298" s="4">
        <v>44036</v>
      </c>
      <c r="D1298" s="3" t="s">
        <v>1989</v>
      </c>
      <c r="E1298" s="3" t="s">
        <v>1990</v>
      </c>
      <c r="F1298" s="3" t="s">
        <v>3105</v>
      </c>
      <c r="G1298" s="24">
        <v>1330</v>
      </c>
      <c r="H1298" s="25" t="s">
        <v>1991</v>
      </c>
      <c r="I1298" s="5">
        <v>1</v>
      </c>
      <c r="J1298" s="5">
        <v>308.08140495867798</v>
      </c>
      <c r="K1298" s="5">
        <f t="shared" si="490"/>
        <v>372.77850000000035</v>
      </c>
      <c r="L1298" s="83">
        <f t="shared" si="500"/>
        <v>372.77850000000035</v>
      </c>
      <c r="M1298" s="79">
        <f t="shared" si="508"/>
        <v>316.86172500000026</v>
      </c>
      <c r="N1298" s="79">
        <f t="shared" si="509"/>
        <v>301.01863875000026</v>
      </c>
      <c r="O1298" s="58"/>
      <c r="P1298" s="92">
        <f>+N1298+N1299+N1300</f>
        <v>1628.1526407500003</v>
      </c>
      <c r="Q1298" s="7">
        <v>458.21871603719097</v>
      </c>
      <c r="R1298" s="75">
        <f t="shared" si="502"/>
        <v>554.44464640500109</v>
      </c>
      <c r="S1298" s="51">
        <f>+R1298+R1299+R1300</f>
        <v>2998.9681254525008</v>
      </c>
      <c r="T1298" s="48">
        <v>2998.97</v>
      </c>
      <c r="U1298" s="55">
        <f>+T1298-P1298</f>
        <v>1370.8173592499995</v>
      </c>
      <c r="V1298" s="20"/>
      <c r="W1298" s="20"/>
      <c r="X1298" s="20"/>
      <c r="Y1298" s="20"/>
    </row>
    <row r="1299" spans="1:25" customFormat="1" ht="15.75" customHeight="1" x14ac:dyDescent="0.25">
      <c r="A1299" s="3" t="s">
        <v>611</v>
      </c>
      <c r="B1299" s="3" t="s">
        <v>612</v>
      </c>
      <c r="C1299" s="4">
        <v>44036</v>
      </c>
      <c r="D1299" s="3" t="s">
        <v>1989</v>
      </c>
      <c r="E1299" s="3" t="s">
        <v>1990</v>
      </c>
      <c r="F1299" s="3" t="s">
        <v>3105</v>
      </c>
      <c r="G1299" s="24"/>
      <c r="H1299" s="25" t="s">
        <v>1991</v>
      </c>
      <c r="I1299" s="5">
        <v>1</v>
      </c>
      <c r="J1299" s="5">
        <v>922.07661157024802</v>
      </c>
      <c r="K1299" s="5">
        <f t="shared" si="490"/>
        <v>1115.7127</v>
      </c>
      <c r="L1299" s="83">
        <f t="shared" si="500"/>
        <v>1115.7127</v>
      </c>
      <c r="M1299" s="79">
        <f t="shared" si="508"/>
        <v>948.35579500000006</v>
      </c>
      <c r="N1299" s="79">
        <f t="shared" si="509"/>
        <v>900.93800525000006</v>
      </c>
      <c r="O1299" s="58"/>
      <c r="P1299" s="92"/>
      <c r="Q1299" s="7">
        <v>1371.1814018484299</v>
      </c>
      <c r="R1299" s="75">
        <f t="shared" si="502"/>
        <v>1659.1294962366001</v>
      </c>
      <c r="S1299" s="51"/>
      <c r="T1299" s="48"/>
      <c r="U1299" s="55"/>
      <c r="V1299" s="20"/>
      <c r="W1299" s="20"/>
      <c r="X1299" s="20"/>
      <c r="Y1299" s="20"/>
    </row>
    <row r="1300" spans="1:25" customFormat="1" ht="15.75" customHeight="1" x14ac:dyDescent="0.25">
      <c r="A1300" s="3" t="s">
        <v>23</v>
      </c>
      <c r="B1300" s="3" t="s">
        <v>24</v>
      </c>
      <c r="C1300" s="4">
        <v>44036</v>
      </c>
      <c r="D1300" s="3" t="s">
        <v>1989</v>
      </c>
      <c r="E1300" s="3" t="s">
        <v>1990</v>
      </c>
      <c r="F1300" s="3" t="s">
        <v>3105</v>
      </c>
      <c r="G1300" s="24"/>
      <c r="H1300" s="25" t="s">
        <v>1991</v>
      </c>
      <c r="I1300" s="5">
        <v>1</v>
      </c>
      <c r="J1300" s="5">
        <v>436.19578512396703</v>
      </c>
      <c r="K1300" s="5">
        <f t="shared" si="490"/>
        <v>527.79690000000005</v>
      </c>
      <c r="L1300" s="83">
        <f t="shared" si="500"/>
        <v>527.79690000000005</v>
      </c>
      <c r="M1300" s="79">
        <f t="shared" si="508"/>
        <v>448.62736500000005</v>
      </c>
      <c r="N1300" s="79">
        <f t="shared" si="509"/>
        <v>426.19599675000001</v>
      </c>
      <c r="O1300" s="58"/>
      <c r="P1300" s="92"/>
      <c r="Q1300" s="7">
        <v>649.08593620735496</v>
      </c>
      <c r="R1300" s="75">
        <f t="shared" si="502"/>
        <v>785.3939828108995</v>
      </c>
      <c r="S1300" s="51"/>
      <c r="T1300" s="48"/>
      <c r="U1300" s="55"/>
      <c r="V1300" s="20"/>
      <c r="W1300" s="20"/>
      <c r="X1300" s="20"/>
      <c r="Y1300" s="20"/>
    </row>
    <row r="1301" spans="1:25" customFormat="1" ht="15.75" customHeight="1" x14ac:dyDescent="0.25">
      <c r="A1301" s="3" t="s">
        <v>432</v>
      </c>
      <c r="B1301" s="3" t="s">
        <v>433</v>
      </c>
      <c r="C1301" s="4">
        <v>44036</v>
      </c>
      <c r="D1301" s="3" t="s">
        <v>1992</v>
      </c>
      <c r="E1301" s="3" t="s">
        <v>1993</v>
      </c>
      <c r="F1301" s="3" t="s">
        <v>3106</v>
      </c>
      <c r="G1301" s="24">
        <v>1331</v>
      </c>
      <c r="H1301" s="25" t="s">
        <v>1994</v>
      </c>
      <c r="I1301" s="5">
        <v>1</v>
      </c>
      <c r="J1301" s="5">
        <v>660.18702479338799</v>
      </c>
      <c r="K1301" s="5">
        <f t="shared" si="490"/>
        <v>798.82629999999949</v>
      </c>
      <c r="L1301" s="83">
        <f t="shared" si="500"/>
        <v>798.82629999999949</v>
      </c>
      <c r="M1301" s="79">
        <f t="shared" si="508"/>
        <v>679.00235499999951</v>
      </c>
      <c r="N1301" s="79">
        <f t="shared" si="509"/>
        <v>645.05223724999951</v>
      </c>
      <c r="O1301" s="58"/>
      <c r="P1301" s="92">
        <f>+N1301+N1302+N1303+N1304+N1305</f>
        <v>3195.7325594999988</v>
      </c>
      <c r="Q1301" s="7">
        <v>1268.3711176438001</v>
      </c>
      <c r="R1301" s="75">
        <f t="shared" si="502"/>
        <v>1534.729052348998</v>
      </c>
      <c r="S1301" s="51">
        <f>+R1301+R1302+R1303+R1304+R1305</f>
        <v>6826.6921517590044</v>
      </c>
      <c r="T1301" s="48">
        <v>6826.7</v>
      </c>
      <c r="U1301" s="55">
        <f>+T1301-P1301</f>
        <v>3630.967440500001</v>
      </c>
      <c r="V1301" s="20"/>
      <c r="W1301" s="20"/>
      <c r="X1301" s="20"/>
      <c r="Y1301" s="20"/>
    </row>
    <row r="1302" spans="1:25" customFormat="1" ht="15.75" customHeight="1" x14ac:dyDescent="0.25">
      <c r="A1302" s="3" t="s">
        <v>611</v>
      </c>
      <c r="B1302" s="3" t="s">
        <v>612</v>
      </c>
      <c r="C1302" s="4">
        <v>44036</v>
      </c>
      <c r="D1302" s="3" t="s">
        <v>1992</v>
      </c>
      <c r="E1302" s="3" t="s">
        <v>1993</v>
      </c>
      <c r="F1302" s="3" t="s">
        <v>3106</v>
      </c>
      <c r="G1302" s="24"/>
      <c r="H1302" s="25" t="s">
        <v>1994</v>
      </c>
      <c r="I1302" s="5">
        <v>1</v>
      </c>
      <c r="J1302" s="5">
        <v>922.07661157024802</v>
      </c>
      <c r="K1302" s="5">
        <f t="shared" si="490"/>
        <v>1115.7127</v>
      </c>
      <c r="L1302" s="83">
        <f t="shared" si="500"/>
        <v>1115.7127</v>
      </c>
      <c r="M1302" s="79">
        <f t="shared" si="508"/>
        <v>948.35579500000006</v>
      </c>
      <c r="N1302" s="79">
        <f t="shared" si="509"/>
        <v>900.93800525000006</v>
      </c>
      <c r="O1302" s="58"/>
      <c r="P1302" s="92"/>
      <c r="Q1302" s="7">
        <v>1613.15459040992</v>
      </c>
      <c r="R1302" s="75">
        <f t="shared" si="502"/>
        <v>1951.9170543960031</v>
      </c>
      <c r="S1302" s="51"/>
      <c r="T1302" s="48"/>
      <c r="U1302" s="55"/>
      <c r="V1302" s="20"/>
      <c r="W1302" s="20"/>
      <c r="X1302" s="20"/>
      <c r="Y1302" s="20"/>
    </row>
    <row r="1303" spans="1:25" customFormat="1" ht="15.75" customHeight="1" x14ac:dyDescent="0.25">
      <c r="A1303" s="3" t="s">
        <v>207</v>
      </c>
      <c r="B1303" s="3" t="s">
        <v>208</v>
      </c>
      <c r="C1303" s="4">
        <v>44036</v>
      </c>
      <c r="D1303" s="3" t="s">
        <v>1992</v>
      </c>
      <c r="E1303" s="3" t="s">
        <v>1993</v>
      </c>
      <c r="F1303" s="3" t="s">
        <v>3106</v>
      </c>
      <c r="G1303" s="24"/>
      <c r="H1303" s="25" t="s">
        <v>1994</v>
      </c>
      <c r="I1303" s="5">
        <v>1</v>
      </c>
      <c r="J1303" s="5">
        <v>465.07652892561998</v>
      </c>
      <c r="K1303" s="5">
        <f t="shared" si="490"/>
        <v>562.74260000000015</v>
      </c>
      <c r="L1303" s="83">
        <f t="shared" si="500"/>
        <v>562.74260000000015</v>
      </c>
      <c r="M1303" s="79">
        <f t="shared" si="508"/>
        <v>478.33121000000011</v>
      </c>
      <c r="N1303" s="79">
        <f t="shared" si="509"/>
        <v>454.41464950000011</v>
      </c>
      <c r="O1303" s="58"/>
      <c r="P1303" s="92"/>
      <c r="Q1303" s="7">
        <v>813.72114883471102</v>
      </c>
      <c r="R1303" s="75">
        <f t="shared" si="502"/>
        <v>984.60259009000026</v>
      </c>
      <c r="S1303" s="51"/>
      <c r="T1303" s="48"/>
      <c r="U1303" s="55"/>
      <c r="V1303" s="20"/>
      <c r="W1303" s="20"/>
      <c r="X1303" s="20"/>
      <c r="Y1303" s="20"/>
    </row>
    <row r="1304" spans="1:25" customFormat="1" ht="15.75" customHeight="1" x14ac:dyDescent="0.25">
      <c r="A1304" s="3" t="s">
        <v>212</v>
      </c>
      <c r="B1304" s="3" t="s">
        <v>213</v>
      </c>
      <c r="C1304" s="4">
        <v>44036</v>
      </c>
      <c r="D1304" s="3" t="s">
        <v>1992</v>
      </c>
      <c r="E1304" s="3" t="s">
        <v>1993</v>
      </c>
      <c r="F1304" s="3" t="s">
        <v>3106</v>
      </c>
      <c r="G1304" s="24"/>
      <c r="H1304" s="25" t="s">
        <v>1994</v>
      </c>
      <c r="I1304" s="5">
        <v>2</v>
      </c>
      <c r="J1304" s="5">
        <v>256.70702479338797</v>
      </c>
      <c r="K1304" s="5">
        <f t="shared" si="490"/>
        <v>310.61549999999943</v>
      </c>
      <c r="L1304" s="83">
        <f t="shared" si="500"/>
        <v>621.23099999999886</v>
      </c>
      <c r="M1304" s="79">
        <f t="shared" si="508"/>
        <v>528.04634999999905</v>
      </c>
      <c r="N1304" s="79">
        <f t="shared" si="509"/>
        <v>501.64403249999907</v>
      </c>
      <c r="O1304" s="58"/>
      <c r="P1304" s="92"/>
      <c r="Q1304" s="7">
        <v>890.896595404957</v>
      </c>
      <c r="R1304" s="75">
        <f t="shared" si="502"/>
        <v>1077.9848804399978</v>
      </c>
      <c r="S1304" s="51"/>
      <c r="T1304" s="48"/>
      <c r="U1304" s="55"/>
      <c r="V1304" s="20"/>
      <c r="W1304" s="20"/>
      <c r="X1304" s="20"/>
      <c r="Y1304" s="20"/>
    </row>
    <row r="1305" spans="1:25" customFormat="1" ht="15.75" customHeight="1" x14ac:dyDescent="0.25">
      <c r="A1305" s="3" t="s">
        <v>1995</v>
      </c>
      <c r="B1305" s="3" t="s">
        <v>1996</v>
      </c>
      <c r="C1305" s="4">
        <v>44036</v>
      </c>
      <c r="D1305" s="3" t="s">
        <v>1992</v>
      </c>
      <c r="E1305" s="3" t="s">
        <v>1993</v>
      </c>
      <c r="F1305" s="3" t="s">
        <v>3106</v>
      </c>
      <c r="G1305" s="24"/>
      <c r="H1305" s="25" t="s">
        <v>1994</v>
      </c>
      <c r="I1305" s="5">
        <v>1</v>
      </c>
      <c r="J1305" s="5">
        <v>603.46553719008296</v>
      </c>
      <c r="K1305" s="5">
        <f t="shared" si="490"/>
        <v>730.19330000000036</v>
      </c>
      <c r="L1305" s="83">
        <f t="shared" si="500"/>
        <v>730.19330000000036</v>
      </c>
      <c r="M1305" s="79"/>
      <c r="N1305" s="79">
        <f t="shared" si="501"/>
        <v>693.68363500000032</v>
      </c>
      <c r="O1305" s="58"/>
      <c r="P1305" s="92"/>
      <c r="Q1305" s="7">
        <v>1055.7508880033099</v>
      </c>
      <c r="R1305" s="75">
        <f t="shared" si="502"/>
        <v>1277.4585744840049</v>
      </c>
      <c r="S1305" s="51"/>
      <c r="T1305" s="48"/>
      <c r="U1305" s="55"/>
      <c r="V1305" s="20"/>
      <c r="W1305" s="20"/>
      <c r="X1305" s="20"/>
      <c r="Y1305" s="20"/>
    </row>
    <row r="1306" spans="1:25" customFormat="1" ht="15.75" customHeight="1" x14ac:dyDescent="0.25">
      <c r="A1306" s="3" t="s">
        <v>1408</v>
      </c>
      <c r="B1306" s="3" t="s">
        <v>1409</v>
      </c>
      <c r="C1306" s="4">
        <v>44036</v>
      </c>
      <c r="D1306" s="3" t="s">
        <v>1997</v>
      </c>
      <c r="E1306" s="3" t="s">
        <v>1998</v>
      </c>
      <c r="F1306" s="3" t="s">
        <v>3107</v>
      </c>
      <c r="G1306" s="24">
        <v>1332</v>
      </c>
      <c r="H1306" s="25" t="s">
        <v>1999</v>
      </c>
      <c r="I1306" s="5">
        <v>1</v>
      </c>
      <c r="J1306" s="5">
        <v>2702.7209917355399</v>
      </c>
      <c r="K1306" s="5">
        <f>+J1306*1.21*0.5</f>
        <v>1635.1462000000015</v>
      </c>
      <c r="L1306" s="83">
        <f t="shared" si="500"/>
        <v>1635.1462000000015</v>
      </c>
      <c r="M1306" s="79">
        <f t="shared" ref="M1306" si="510">+L1306*0.85</f>
        <v>1389.8742700000012</v>
      </c>
      <c r="N1306" s="79">
        <f>+M1306*0.95</f>
        <v>1320.3805565000011</v>
      </c>
      <c r="O1306" s="58"/>
      <c r="P1306" s="92">
        <f>+N1306</f>
        <v>1320.3805565000011</v>
      </c>
      <c r="Q1306" s="7">
        <v>2364.47545961984</v>
      </c>
      <c r="R1306" s="75">
        <f t="shared" si="502"/>
        <v>2861.0153061400065</v>
      </c>
      <c r="S1306" s="72">
        <f>+R1306</f>
        <v>2861.0153061400065</v>
      </c>
      <c r="T1306" s="73">
        <v>3836</v>
      </c>
      <c r="U1306" s="55">
        <f>+T1306-P1306</f>
        <v>2515.6194434999989</v>
      </c>
      <c r="V1306" s="20"/>
      <c r="W1306" s="20"/>
      <c r="X1306" s="20"/>
      <c r="Y1306" s="20"/>
    </row>
    <row r="1307" spans="1:25" customFormat="1" ht="15.75" customHeight="1" x14ac:dyDescent="0.25">
      <c r="A1307" s="3" t="s">
        <v>57</v>
      </c>
      <c r="B1307" s="3" t="s">
        <v>58</v>
      </c>
      <c r="C1307" s="4">
        <v>44036</v>
      </c>
      <c r="D1307" s="3" t="s">
        <v>2000</v>
      </c>
      <c r="E1307" s="3" t="s">
        <v>1998</v>
      </c>
      <c r="F1307" s="3" t="s">
        <v>3107</v>
      </c>
      <c r="G1307" s="24">
        <v>1333</v>
      </c>
      <c r="H1307" s="25" t="s">
        <v>1999</v>
      </c>
      <c r="I1307" s="5">
        <v>6</v>
      </c>
      <c r="J1307" s="5">
        <v>187.04512396694199</v>
      </c>
      <c r="K1307" s="5">
        <f t="shared" ref="K1307:K1340" si="511">+J1307*1.21</f>
        <v>226.3245999999998</v>
      </c>
      <c r="L1307" s="83">
        <f t="shared" si="500"/>
        <v>1357.9475999999988</v>
      </c>
      <c r="M1307" s="79"/>
      <c r="N1307" s="79">
        <f t="shared" si="501"/>
        <v>1290.0502199999987</v>
      </c>
      <c r="O1307" s="58"/>
      <c r="P1307" s="92">
        <f>+N1307</f>
        <v>1290.0502199999987</v>
      </c>
      <c r="Q1307" s="7">
        <v>1964.1758103867801</v>
      </c>
      <c r="R1307" s="75">
        <f t="shared" si="502"/>
        <v>2376.6527305680038</v>
      </c>
      <c r="S1307" s="51">
        <f>+R1307</f>
        <v>2376.6527305680038</v>
      </c>
      <c r="T1307" s="48">
        <v>2376.6</v>
      </c>
      <c r="U1307" s="55">
        <f>+T1307-P1307</f>
        <v>1086.5497800000012</v>
      </c>
      <c r="V1307" s="20"/>
      <c r="W1307" s="20"/>
      <c r="X1307" s="20"/>
      <c r="Y1307" s="20"/>
    </row>
    <row r="1308" spans="1:25" customFormat="1" ht="15.75" customHeight="1" x14ac:dyDescent="0.25">
      <c r="A1308" s="3" t="s">
        <v>169</v>
      </c>
      <c r="B1308" s="3" t="s">
        <v>170</v>
      </c>
      <c r="C1308" s="4">
        <v>44036</v>
      </c>
      <c r="D1308" s="3" t="s">
        <v>2001</v>
      </c>
      <c r="E1308" s="3" t="s">
        <v>2002</v>
      </c>
      <c r="F1308" s="3" t="s">
        <v>3108</v>
      </c>
      <c r="G1308" s="24">
        <v>1334</v>
      </c>
      <c r="H1308" s="25" t="s">
        <v>2003</v>
      </c>
      <c r="I1308" s="5">
        <v>1</v>
      </c>
      <c r="J1308" s="5">
        <v>605.17049586776898</v>
      </c>
      <c r="K1308" s="5">
        <f t="shared" si="511"/>
        <v>732.25630000000046</v>
      </c>
      <c r="L1308" s="83">
        <f t="shared" si="500"/>
        <v>732.25630000000046</v>
      </c>
      <c r="M1308" s="79"/>
      <c r="N1308" s="79">
        <f t="shared" si="501"/>
        <v>695.6434850000004</v>
      </c>
      <c r="O1308" s="58"/>
      <c r="P1308" s="92">
        <f>+SUM(N1308:N1315)</f>
        <v>2414.3314772500007</v>
      </c>
      <c r="Q1308" s="7">
        <v>1059.0846779983499</v>
      </c>
      <c r="R1308" s="75">
        <f t="shared" si="502"/>
        <v>1281.4924603780032</v>
      </c>
      <c r="S1308" s="51">
        <f>+SUM(R1308:R1315)</f>
        <v>4648.3129533060046</v>
      </c>
      <c r="T1308" s="48">
        <v>4648.34</v>
      </c>
      <c r="U1308" s="55">
        <f>+T1308-P1308</f>
        <v>2234.0085227499994</v>
      </c>
      <c r="V1308" s="20"/>
      <c r="W1308" s="20"/>
      <c r="X1308" s="20"/>
      <c r="Y1308" s="20"/>
    </row>
    <row r="1309" spans="1:25" customFormat="1" ht="15.75" customHeight="1" x14ac:dyDescent="0.25">
      <c r="A1309" s="3" t="s">
        <v>321</v>
      </c>
      <c r="B1309" s="3" t="s">
        <v>322</v>
      </c>
      <c r="C1309" s="4">
        <v>44036</v>
      </c>
      <c r="D1309" s="3" t="s">
        <v>2001</v>
      </c>
      <c r="E1309" s="3" t="s">
        <v>2002</v>
      </c>
      <c r="F1309" s="3" t="s">
        <v>3108</v>
      </c>
      <c r="G1309" s="24"/>
      <c r="H1309" s="25" t="s">
        <v>2003</v>
      </c>
      <c r="I1309" s="5">
        <v>1</v>
      </c>
      <c r="J1309" s="5">
        <v>191.78570247933899</v>
      </c>
      <c r="K1309" s="5">
        <f t="shared" si="511"/>
        <v>232.06070000000017</v>
      </c>
      <c r="L1309" s="83">
        <f t="shared" si="500"/>
        <v>232.06070000000017</v>
      </c>
      <c r="M1309" s="79"/>
      <c r="N1309" s="79">
        <f t="shared" si="501"/>
        <v>220.45766500000016</v>
      </c>
      <c r="O1309" s="58"/>
      <c r="P1309" s="92"/>
      <c r="Q1309" s="7">
        <v>335.52908648760399</v>
      </c>
      <c r="R1309" s="75">
        <f t="shared" si="502"/>
        <v>405.99019465000083</v>
      </c>
      <c r="S1309" s="51"/>
      <c r="T1309" s="48"/>
      <c r="U1309" s="55"/>
      <c r="V1309" s="20"/>
      <c r="W1309" s="20"/>
      <c r="X1309" s="20"/>
      <c r="Y1309" s="20"/>
    </row>
    <row r="1310" spans="1:25" customFormat="1" ht="15.75" customHeight="1" x14ac:dyDescent="0.25">
      <c r="A1310" s="3" t="s">
        <v>1808</v>
      </c>
      <c r="B1310" s="3" t="s">
        <v>1809</v>
      </c>
      <c r="C1310" s="4">
        <v>44036</v>
      </c>
      <c r="D1310" s="3" t="s">
        <v>2001</v>
      </c>
      <c r="E1310" s="3" t="s">
        <v>2002</v>
      </c>
      <c r="F1310" s="3" t="s">
        <v>3108</v>
      </c>
      <c r="G1310" s="24"/>
      <c r="H1310" s="25" t="s">
        <v>2003</v>
      </c>
      <c r="I1310" s="5">
        <v>1</v>
      </c>
      <c r="J1310" s="5">
        <v>489.34239669421498</v>
      </c>
      <c r="K1310" s="5">
        <f t="shared" si="511"/>
        <v>592.10430000000008</v>
      </c>
      <c r="L1310" s="83">
        <f t="shared" si="500"/>
        <v>592.10430000000008</v>
      </c>
      <c r="M1310" s="79">
        <f t="shared" ref="M1310" si="512">+L1310*0.85</f>
        <v>503.28865500000006</v>
      </c>
      <c r="N1310" s="79">
        <f>+M1310*0.95</f>
        <v>478.12422225000006</v>
      </c>
      <c r="O1310" s="58"/>
      <c r="P1310" s="92"/>
      <c r="Q1310" s="7">
        <v>856.34430079090896</v>
      </c>
      <c r="R1310" s="75">
        <f t="shared" si="502"/>
        <v>1036.1766039569998</v>
      </c>
      <c r="S1310" s="51"/>
      <c r="T1310" s="48"/>
      <c r="U1310" s="55"/>
      <c r="V1310" s="20"/>
      <c r="W1310" s="20"/>
      <c r="X1310" s="20"/>
      <c r="Y1310" s="20"/>
    </row>
    <row r="1311" spans="1:25" customFormat="1" ht="15.75" customHeight="1" x14ac:dyDescent="0.25">
      <c r="A1311" s="3" t="s">
        <v>672</v>
      </c>
      <c r="B1311" s="3" t="s">
        <v>673</v>
      </c>
      <c r="C1311" s="4">
        <v>44036</v>
      </c>
      <c r="D1311" s="3" t="s">
        <v>2001</v>
      </c>
      <c r="E1311" s="3" t="s">
        <v>2002</v>
      </c>
      <c r="F1311" s="3" t="s">
        <v>3108</v>
      </c>
      <c r="G1311" s="24"/>
      <c r="H1311" s="25" t="s">
        <v>2003</v>
      </c>
      <c r="I1311" s="5">
        <v>2</v>
      </c>
      <c r="J1311" s="5">
        <v>107.182892561983</v>
      </c>
      <c r="K1311" s="5">
        <f t="shared" si="511"/>
        <v>129.69129999999942</v>
      </c>
      <c r="L1311" s="83">
        <f t="shared" si="500"/>
        <v>259.38259999999883</v>
      </c>
      <c r="M1311" s="79"/>
      <c r="N1311" s="79">
        <f t="shared" si="501"/>
        <v>246.41346999999888</v>
      </c>
      <c r="O1311" s="58"/>
      <c r="P1311" s="92"/>
      <c r="Q1311" s="7">
        <v>413.226493009916</v>
      </c>
      <c r="R1311" s="75">
        <f t="shared" si="502"/>
        <v>500.00405654199835</v>
      </c>
      <c r="S1311" s="51"/>
      <c r="T1311" s="48"/>
      <c r="U1311" s="55"/>
      <c r="V1311" s="20"/>
      <c r="W1311" s="20"/>
      <c r="X1311" s="20"/>
      <c r="Y1311" s="20"/>
    </row>
    <row r="1312" spans="1:25" customFormat="1" ht="15.75" customHeight="1" x14ac:dyDescent="0.25">
      <c r="A1312" s="3" t="s">
        <v>21</v>
      </c>
      <c r="B1312" s="3" t="s">
        <v>22</v>
      </c>
      <c r="C1312" s="4">
        <v>44036</v>
      </c>
      <c r="D1312" s="3" t="s">
        <v>2001</v>
      </c>
      <c r="E1312" s="3" t="s">
        <v>2002</v>
      </c>
      <c r="F1312" s="3" t="s">
        <v>3108</v>
      </c>
      <c r="G1312" s="24"/>
      <c r="H1312" s="25" t="s">
        <v>2003</v>
      </c>
      <c r="I1312" s="5">
        <v>1</v>
      </c>
      <c r="J1312" s="5">
        <v>111.74057851239699</v>
      </c>
      <c r="K1312" s="5">
        <f t="shared" si="511"/>
        <v>135.20610000000036</v>
      </c>
      <c r="L1312" s="83">
        <f t="shared" si="500"/>
        <v>135.20610000000036</v>
      </c>
      <c r="M1312" s="79"/>
      <c r="N1312" s="79">
        <f t="shared" si="501"/>
        <v>128.44579500000034</v>
      </c>
      <c r="O1312" s="58"/>
      <c r="P1312" s="92"/>
      <c r="Q1312" s="7">
        <v>195.448798093389</v>
      </c>
      <c r="R1312" s="75">
        <f t="shared" si="502"/>
        <v>236.49304569300068</v>
      </c>
      <c r="S1312" s="51"/>
      <c r="T1312" s="48"/>
      <c r="U1312" s="55"/>
      <c r="V1312" s="20"/>
      <c r="W1312" s="20"/>
      <c r="X1312" s="20"/>
      <c r="Y1312" s="20"/>
    </row>
    <row r="1313" spans="1:25" customFormat="1" ht="15.75" customHeight="1" x14ac:dyDescent="0.25">
      <c r="A1313" s="3" t="s">
        <v>246</v>
      </c>
      <c r="B1313" s="3" t="s">
        <v>247</v>
      </c>
      <c r="C1313" s="4">
        <v>44036</v>
      </c>
      <c r="D1313" s="3" t="s">
        <v>2001</v>
      </c>
      <c r="E1313" s="3" t="s">
        <v>2002</v>
      </c>
      <c r="F1313" s="3" t="s">
        <v>3108</v>
      </c>
      <c r="G1313" s="24"/>
      <c r="H1313" s="25" t="s">
        <v>2003</v>
      </c>
      <c r="I1313" s="5">
        <v>1</v>
      </c>
      <c r="J1313" s="5">
        <v>111.74057851239699</v>
      </c>
      <c r="K1313" s="5">
        <f t="shared" si="511"/>
        <v>135.20610000000036</v>
      </c>
      <c r="L1313" s="83">
        <f t="shared" si="500"/>
        <v>135.20610000000036</v>
      </c>
      <c r="M1313" s="79"/>
      <c r="N1313" s="79">
        <f t="shared" si="501"/>
        <v>128.44579500000034</v>
      </c>
      <c r="O1313" s="58"/>
      <c r="P1313" s="92"/>
      <c r="Q1313" s="7">
        <v>195.448798093389</v>
      </c>
      <c r="R1313" s="75">
        <f t="shared" si="502"/>
        <v>236.49304569300068</v>
      </c>
      <c r="S1313" s="51"/>
      <c r="T1313" s="48"/>
      <c r="U1313" s="55"/>
      <c r="V1313" s="20"/>
      <c r="W1313" s="20"/>
      <c r="X1313" s="20"/>
      <c r="Y1313" s="20"/>
    </row>
    <row r="1314" spans="1:25" customFormat="1" ht="15.75" customHeight="1" x14ac:dyDescent="0.25">
      <c r="A1314" s="3" t="s">
        <v>250</v>
      </c>
      <c r="B1314" s="3" t="s">
        <v>251</v>
      </c>
      <c r="C1314" s="4">
        <v>44036</v>
      </c>
      <c r="D1314" s="3" t="s">
        <v>2001</v>
      </c>
      <c r="E1314" s="3" t="s">
        <v>2002</v>
      </c>
      <c r="F1314" s="3" t="s">
        <v>3108</v>
      </c>
      <c r="G1314" s="24"/>
      <c r="H1314" s="25" t="s">
        <v>2003</v>
      </c>
      <c r="I1314" s="5">
        <v>1</v>
      </c>
      <c r="J1314" s="5">
        <v>111.74057851239699</v>
      </c>
      <c r="K1314" s="5">
        <f t="shared" si="511"/>
        <v>135.20610000000036</v>
      </c>
      <c r="L1314" s="83">
        <f t="shared" si="500"/>
        <v>135.20610000000036</v>
      </c>
      <c r="M1314" s="79"/>
      <c r="N1314" s="79">
        <f t="shared" si="501"/>
        <v>128.44579500000034</v>
      </c>
      <c r="O1314" s="58"/>
      <c r="P1314" s="92"/>
      <c r="Q1314" s="7">
        <v>195.448798093389</v>
      </c>
      <c r="R1314" s="75">
        <f t="shared" si="502"/>
        <v>236.49304569300068</v>
      </c>
      <c r="S1314" s="51"/>
      <c r="T1314" s="48"/>
      <c r="U1314" s="55"/>
      <c r="V1314" s="20"/>
      <c r="W1314" s="20"/>
      <c r="X1314" s="20"/>
      <c r="Y1314" s="20"/>
    </row>
    <row r="1315" spans="1:25" customFormat="1" ht="15.75" customHeight="1" x14ac:dyDescent="0.25">
      <c r="A1315" s="3" t="s">
        <v>399</v>
      </c>
      <c r="B1315" s="3" t="s">
        <v>400</v>
      </c>
      <c r="C1315" s="4">
        <v>44036</v>
      </c>
      <c r="D1315" s="3" t="s">
        <v>2001</v>
      </c>
      <c r="E1315" s="3" t="s">
        <v>2002</v>
      </c>
      <c r="F1315" s="3" t="s">
        <v>3108</v>
      </c>
      <c r="G1315" s="24"/>
      <c r="H1315" s="25" t="s">
        <v>2003</v>
      </c>
      <c r="I1315" s="5">
        <v>1</v>
      </c>
      <c r="J1315" s="5">
        <v>337.84710743801702</v>
      </c>
      <c r="K1315" s="5">
        <f t="shared" si="511"/>
        <v>408.79500000000058</v>
      </c>
      <c r="L1315" s="83">
        <f t="shared" si="500"/>
        <v>408.79500000000058</v>
      </c>
      <c r="M1315" s="79"/>
      <c r="N1315" s="79">
        <f t="shared" si="501"/>
        <v>388.35525000000052</v>
      </c>
      <c r="O1315" s="58"/>
      <c r="P1315" s="92"/>
      <c r="Q1315" s="7">
        <v>591.05000057851305</v>
      </c>
      <c r="R1315" s="75">
        <f t="shared" si="502"/>
        <v>715.17050070000073</v>
      </c>
      <c r="S1315" s="51"/>
      <c r="T1315" s="48"/>
      <c r="U1315" s="55"/>
      <c r="V1315" s="20"/>
      <c r="W1315" s="20"/>
      <c r="X1315" s="20"/>
      <c r="Y1315" s="20"/>
    </row>
    <row r="1316" spans="1:25" customFormat="1" ht="15.75" customHeight="1" x14ac:dyDescent="0.25">
      <c r="A1316" s="3" t="s">
        <v>149</v>
      </c>
      <c r="B1316" s="3" t="s">
        <v>150</v>
      </c>
      <c r="C1316" s="4">
        <v>44036</v>
      </c>
      <c r="D1316" s="3" t="s">
        <v>2004</v>
      </c>
      <c r="E1316" s="3" t="s">
        <v>2005</v>
      </c>
      <c r="F1316" s="3" t="s">
        <v>3109</v>
      </c>
      <c r="G1316" s="24">
        <v>1335</v>
      </c>
      <c r="H1316" s="25" t="s">
        <v>2006</v>
      </c>
      <c r="I1316" s="5">
        <v>2</v>
      </c>
      <c r="J1316" s="5">
        <v>176.041818181818</v>
      </c>
      <c r="K1316" s="5">
        <f t="shared" si="511"/>
        <v>213.01059999999978</v>
      </c>
      <c r="L1316" s="83">
        <f t="shared" si="500"/>
        <v>426.02119999999957</v>
      </c>
      <c r="M1316" s="79">
        <f t="shared" ref="M1316:M1317" si="513">+L1316*0.85</f>
        <v>362.1180199999996</v>
      </c>
      <c r="N1316" s="79">
        <f t="shared" ref="N1316:N1317" si="514">+M1316*0.95</f>
        <v>344.01211899999959</v>
      </c>
      <c r="O1316" s="58"/>
      <c r="P1316" s="92">
        <f>+N1316+N1317+N1318</f>
        <v>1286.1926262499992</v>
      </c>
      <c r="Q1316" s="7">
        <v>560.64037836363605</v>
      </c>
      <c r="R1316" s="75">
        <f t="shared" si="502"/>
        <v>678.37485781999965</v>
      </c>
      <c r="S1316" s="51">
        <f>+R1316+R1317+R1318</f>
        <v>2399.0437456299992</v>
      </c>
      <c r="T1316" s="48">
        <v>2399</v>
      </c>
      <c r="U1316" s="55">
        <f>+T1316-P1316</f>
        <v>1112.8073737500008</v>
      </c>
      <c r="V1316" s="20"/>
      <c r="W1316" s="20"/>
      <c r="X1316" s="20"/>
      <c r="Y1316" s="20"/>
    </row>
    <row r="1317" spans="1:25" customFormat="1" ht="15.75" customHeight="1" x14ac:dyDescent="0.25">
      <c r="A1317" s="3" t="s">
        <v>1808</v>
      </c>
      <c r="B1317" s="3" t="s">
        <v>1809</v>
      </c>
      <c r="C1317" s="4">
        <v>44036</v>
      </c>
      <c r="D1317" s="3" t="s">
        <v>2004</v>
      </c>
      <c r="E1317" s="3" t="s">
        <v>2005</v>
      </c>
      <c r="F1317" s="3" t="s">
        <v>3109</v>
      </c>
      <c r="G1317" s="24"/>
      <c r="H1317" s="25" t="s">
        <v>2006</v>
      </c>
      <c r="I1317" s="5">
        <v>1</v>
      </c>
      <c r="J1317" s="5">
        <v>489.34239669421498</v>
      </c>
      <c r="K1317" s="5">
        <f t="shared" si="511"/>
        <v>592.10430000000008</v>
      </c>
      <c r="L1317" s="83">
        <f t="shared" si="500"/>
        <v>592.10430000000008</v>
      </c>
      <c r="M1317" s="79">
        <f t="shared" si="513"/>
        <v>503.28865500000006</v>
      </c>
      <c r="N1317" s="79">
        <f t="shared" si="514"/>
        <v>478.12422225000006</v>
      </c>
      <c r="O1317" s="58"/>
      <c r="P1317" s="92"/>
      <c r="Q1317" s="7">
        <v>779.20436537603302</v>
      </c>
      <c r="R1317" s="75">
        <f t="shared" si="502"/>
        <v>942.83728210499999</v>
      </c>
      <c r="S1317" s="51"/>
      <c r="T1317" s="48"/>
      <c r="U1317" s="55"/>
      <c r="V1317" s="20"/>
      <c r="W1317" s="20"/>
      <c r="X1317" s="20"/>
      <c r="Y1317" s="20"/>
    </row>
    <row r="1318" spans="1:25" customFormat="1" ht="15.75" customHeight="1" x14ac:dyDescent="0.25">
      <c r="A1318" s="3" t="s">
        <v>674</v>
      </c>
      <c r="B1318" s="3" t="s">
        <v>675</v>
      </c>
      <c r="C1318" s="4">
        <v>44036</v>
      </c>
      <c r="D1318" s="3" t="s">
        <v>2004</v>
      </c>
      <c r="E1318" s="3" t="s">
        <v>2005</v>
      </c>
      <c r="F1318" s="3" t="s">
        <v>3109</v>
      </c>
      <c r="G1318" s="24"/>
      <c r="H1318" s="25" t="s">
        <v>2006</v>
      </c>
      <c r="I1318" s="5">
        <v>1</v>
      </c>
      <c r="J1318" s="5">
        <v>403.70272727272697</v>
      </c>
      <c r="K1318" s="5">
        <f t="shared" si="511"/>
        <v>488.4802999999996</v>
      </c>
      <c r="L1318" s="83">
        <f t="shared" si="500"/>
        <v>488.4802999999996</v>
      </c>
      <c r="M1318" s="79"/>
      <c r="N1318" s="79">
        <f t="shared" si="501"/>
        <v>464.0562849999996</v>
      </c>
      <c r="O1318" s="58"/>
      <c r="P1318" s="92"/>
      <c r="Q1318" s="7">
        <v>642.83603777272697</v>
      </c>
      <c r="R1318" s="75">
        <f t="shared" si="502"/>
        <v>777.83160570499956</v>
      </c>
      <c r="S1318" s="51"/>
      <c r="T1318" s="48"/>
      <c r="U1318" s="55"/>
      <c r="V1318" s="20"/>
      <c r="W1318" s="20"/>
      <c r="X1318" s="20"/>
      <c r="Y1318" s="20"/>
    </row>
    <row r="1319" spans="1:25" ht="15.75" customHeight="1" x14ac:dyDescent="0.25">
      <c r="A1319" s="87" t="s">
        <v>713</v>
      </c>
      <c r="B1319" s="87" t="s">
        <v>714</v>
      </c>
      <c r="C1319" s="88">
        <v>44036</v>
      </c>
      <c r="D1319" s="87" t="s">
        <v>2007</v>
      </c>
      <c r="E1319" s="87" t="s">
        <v>2008</v>
      </c>
      <c r="F1319" s="87" t="s">
        <v>3093</v>
      </c>
      <c r="G1319" s="89">
        <v>1337</v>
      </c>
      <c r="H1319" s="87" t="s">
        <v>2009</v>
      </c>
      <c r="I1319" s="90">
        <v>1</v>
      </c>
      <c r="J1319" s="90">
        <v>241.793223140496</v>
      </c>
      <c r="K1319" s="90">
        <f t="shared" si="511"/>
        <v>292.56980000000016</v>
      </c>
      <c r="L1319" s="97">
        <f t="shared" si="500"/>
        <v>292.56980000000016</v>
      </c>
      <c r="M1319" s="98">
        <f t="shared" ref="M1319" si="515">+L1319*0.85</f>
        <v>248.68433000000013</v>
      </c>
      <c r="N1319" s="98">
        <f>+M1319*0.95</f>
        <v>236.25011350000011</v>
      </c>
      <c r="O1319" s="91"/>
      <c r="P1319" s="92"/>
      <c r="Q1319" s="100">
        <v>423.01724388429801</v>
      </c>
      <c r="R1319" s="99">
        <f t="shared" si="502"/>
        <v>511.85086510000059</v>
      </c>
      <c r="S1319" s="93"/>
      <c r="T1319" s="94">
        <v>536.11</v>
      </c>
      <c r="U1319" s="95">
        <f>+T1319-P1319</f>
        <v>536.11</v>
      </c>
      <c r="V1319" s="96"/>
      <c r="W1319" s="96"/>
      <c r="X1319" s="96"/>
      <c r="Y1319" s="96"/>
    </row>
    <row r="1320" spans="1:25" ht="15.75" customHeight="1" x14ac:dyDescent="0.25">
      <c r="A1320" s="87" t="s">
        <v>1355</v>
      </c>
      <c r="B1320" s="87" t="s">
        <v>2010</v>
      </c>
      <c r="C1320" s="88">
        <v>44036</v>
      </c>
      <c r="D1320" s="87" t="s">
        <v>2011</v>
      </c>
      <c r="E1320" s="87" t="s">
        <v>2008</v>
      </c>
      <c r="F1320" s="87" t="s">
        <v>3093</v>
      </c>
      <c r="G1320" s="89"/>
      <c r="H1320" s="87" t="s">
        <v>2009</v>
      </c>
      <c r="I1320" s="90">
        <v>-1</v>
      </c>
      <c r="J1320" s="90">
        <v>0</v>
      </c>
      <c r="K1320" s="90">
        <f t="shared" si="511"/>
        <v>0</v>
      </c>
      <c r="L1320" s="97">
        <f t="shared" si="500"/>
        <v>0</v>
      </c>
      <c r="M1320" s="98"/>
      <c r="N1320" s="98">
        <f t="shared" si="501"/>
        <v>0</v>
      </c>
      <c r="O1320" s="91"/>
      <c r="P1320" s="92"/>
      <c r="Q1320" s="100">
        <v>-619.84038599999997</v>
      </c>
      <c r="R1320" s="99">
        <v>0</v>
      </c>
      <c r="S1320" s="93"/>
      <c r="T1320" s="94"/>
      <c r="U1320" s="95"/>
      <c r="V1320" s="96"/>
      <c r="W1320" s="96"/>
      <c r="X1320" s="96"/>
      <c r="Y1320" s="96"/>
    </row>
    <row r="1321" spans="1:25" ht="15.75" customHeight="1" x14ac:dyDescent="0.25">
      <c r="A1321" s="87" t="s">
        <v>1355</v>
      </c>
      <c r="B1321" s="87" t="s">
        <v>2010</v>
      </c>
      <c r="C1321" s="88">
        <v>44036</v>
      </c>
      <c r="D1321" s="87" t="s">
        <v>2011</v>
      </c>
      <c r="E1321" s="87" t="s">
        <v>2008</v>
      </c>
      <c r="F1321" s="87" t="s">
        <v>3093</v>
      </c>
      <c r="G1321" s="89"/>
      <c r="H1321" s="87" t="s">
        <v>2009</v>
      </c>
      <c r="I1321" s="90">
        <v>-1</v>
      </c>
      <c r="J1321" s="90">
        <v>0</v>
      </c>
      <c r="K1321" s="90">
        <f t="shared" si="511"/>
        <v>0</v>
      </c>
      <c r="L1321" s="97">
        <f t="shared" si="500"/>
        <v>0</v>
      </c>
      <c r="M1321" s="98"/>
      <c r="N1321" s="98">
        <f t="shared" si="501"/>
        <v>0</v>
      </c>
      <c r="O1321" s="91"/>
      <c r="P1321" s="92"/>
      <c r="Q1321" s="100">
        <v>-619.84038599999997</v>
      </c>
      <c r="R1321" s="99">
        <v>0</v>
      </c>
      <c r="S1321" s="93"/>
      <c r="T1321" s="94"/>
      <c r="U1321" s="95"/>
      <c r="V1321" s="96"/>
      <c r="W1321" s="96"/>
      <c r="X1321" s="96"/>
      <c r="Y1321" s="96"/>
    </row>
    <row r="1322" spans="1:25" ht="15.75" customHeight="1" x14ac:dyDescent="0.25">
      <c r="A1322" s="87" t="s">
        <v>279</v>
      </c>
      <c r="B1322" s="87" t="s">
        <v>280</v>
      </c>
      <c r="C1322" s="88">
        <v>44036</v>
      </c>
      <c r="D1322" s="87" t="s">
        <v>2007</v>
      </c>
      <c r="E1322" s="87" t="s">
        <v>2008</v>
      </c>
      <c r="F1322" s="87" t="s">
        <v>3093</v>
      </c>
      <c r="G1322" s="89"/>
      <c r="H1322" s="87" t="s">
        <v>2009</v>
      </c>
      <c r="I1322" s="90">
        <v>1</v>
      </c>
      <c r="J1322" s="90">
        <v>231.726363636364</v>
      </c>
      <c r="K1322" s="90">
        <f t="shared" si="511"/>
        <v>280.38890000000043</v>
      </c>
      <c r="L1322" s="97">
        <f t="shared" si="500"/>
        <v>280.38890000000043</v>
      </c>
      <c r="M1322" s="98"/>
      <c r="N1322" s="98">
        <f t="shared" si="501"/>
        <v>266.36945500000041</v>
      </c>
      <c r="O1322" s="91"/>
      <c r="P1322" s="92"/>
      <c r="Q1322" s="100">
        <v>405.45393571818198</v>
      </c>
      <c r="R1322" s="99">
        <f t="shared" si="502"/>
        <v>490.5992622190002</v>
      </c>
      <c r="S1322" s="93"/>
      <c r="T1322" s="94"/>
      <c r="U1322" s="95"/>
      <c r="V1322" s="96"/>
      <c r="W1322" s="96"/>
      <c r="X1322" s="96"/>
      <c r="Y1322" s="96"/>
    </row>
    <row r="1323" spans="1:25" ht="15.75" customHeight="1" x14ac:dyDescent="0.25">
      <c r="A1323" s="87" t="s">
        <v>703</v>
      </c>
      <c r="B1323" s="87" t="s">
        <v>704</v>
      </c>
      <c r="C1323" s="88">
        <v>44036</v>
      </c>
      <c r="D1323" s="87" t="s">
        <v>2007</v>
      </c>
      <c r="E1323" s="87" t="s">
        <v>2008</v>
      </c>
      <c r="F1323" s="87" t="s">
        <v>3093</v>
      </c>
      <c r="G1323" s="89"/>
      <c r="H1323" s="87" t="s">
        <v>2009</v>
      </c>
      <c r="I1323" s="90">
        <v>1</v>
      </c>
      <c r="J1323" s="90">
        <v>66.486694214875996</v>
      </c>
      <c r="K1323" s="90">
        <f t="shared" si="511"/>
        <v>80.448899999999952</v>
      </c>
      <c r="L1323" s="97">
        <f t="shared" si="500"/>
        <v>80.448899999999952</v>
      </c>
      <c r="M1323" s="98"/>
      <c r="N1323" s="98">
        <f t="shared" si="501"/>
        <v>76.426454999999947</v>
      </c>
      <c r="O1323" s="91"/>
      <c r="P1323" s="92"/>
      <c r="Q1323" s="100">
        <v>116.52723974876</v>
      </c>
      <c r="R1323" s="99">
        <f t="shared" si="502"/>
        <v>140.99796009599959</v>
      </c>
      <c r="S1323" s="93"/>
      <c r="T1323" s="94"/>
      <c r="U1323" s="95"/>
      <c r="V1323" s="96"/>
      <c r="W1323" s="96"/>
      <c r="X1323" s="96"/>
      <c r="Y1323" s="96"/>
    </row>
    <row r="1324" spans="1:25" ht="15.75" customHeight="1" x14ac:dyDescent="0.25">
      <c r="A1324" s="87" t="s">
        <v>149</v>
      </c>
      <c r="B1324" s="87" t="s">
        <v>150</v>
      </c>
      <c r="C1324" s="88">
        <v>44036</v>
      </c>
      <c r="D1324" s="87" t="s">
        <v>2007</v>
      </c>
      <c r="E1324" s="87" t="s">
        <v>2008</v>
      </c>
      <c r="F1324" s="87" t="s">
        <v>3093</v>
      </c>
      <c r="G1324" s="89"/>
      <c r="H1324" s="87" t="s">
        <v>2009</v>
      </c>
      <c r="I1324" s="90">
        <v>1</v>
      </c>
      <c r="J1324" s="90">
        <v>176.041818181818</v>
      </c>
      <c r="K1324" s="90">
        <f t="shared" si="511"/>
        <v>213.01059999999978</v>
      </c>
      <c r="L1324" s="97">
        <f t="shared" si="500"/>
        <v>213.01059999999978</v>
      </c>
      <c r="M1324" s="98">
        <f t="shared" ref="M1324:M1325" si="516">+L1324*0.85</f>
        <v>181.0590099999998</v>
      </c>
      <c r="N1324" s="98">
        <f t="shared" ref="N1324:N1325" si="517">+M1324*0.95</f>
        <v>172.00605949999979</v>
      </c>
      <c r="O1324" s="91"/>
      <c r="P1324" s="92"/>
      <c r="Q1324" s="100">
        <v>307.99924425454498</v>
      </c>
      <c r="R1324" s="99">
        <f t="shared" si="502"/>
        <v>372.67908554799942</v>
      </c>
      <c r="S1324" s="93"/>
      <c r="T1324" s="94"/>
      <c r="U1324" s="95"/>
      <c r="V1324" s="96"/>
      <c r="W1324" s="96"/>
      <c r="X1324" s="96"/>
      <c r="Y1324" s="96"/>
    </row>
    <row r="1325" spans="1:25" customFormat="1" ht="15.75" customHeight="1" x14ac:dyDescent="0.25">
      <c r="A1325" s="3" t="s">
        <v>149</v>
      </c>
      <c r="B1325" s="3" t="s">
        <v>150</v>
      </c>
      <c r="C1325" s="4">
        <v>44036</v>
      </c>
      <c r="D1325" s="3" t="s">
        <v>2012</v>
      </c>
      <c r="E1325" s="3" t="s">
        <v>2013</v>
      </c>
      <c r="F1325" s="3" t="s">
        <v>3111</v>
      </c>
      <c r="G1325" s="24">
        <v>1339</v>
      </c>
      <c r="H1325" s="25" t="s">
        <v>2014</v>
      </c>
      <c r="I1325" s="5">
        <v>2</v>
      </c>
      <c r="J1325" s="5">
        <v>176.041818181818</v>
      </c>
      <c r="K1325" s="5">
        <f t="shared" si="511"/>
        <v>213.01059999999978</v>
      </c>
      <c r="L1325" s="83">
        <f t="shared" si="500"/>
        <v>426.02119999999957</v>
      </c>
      <c r="M1325" s="79">
        <f t="shared" si="516"/>
        <v>362.1180199999996</v>
      </c>
      <c r="N1325" s="79">
        <f t="shared" si="517"/>
        <v>344.01211899999959</v>
      </c>
      <c r="O1325" s="58"/>
      <c r="P1325" s="92">
        <f>+N1325</f>
        <v>344.01211899999959</v>
      </c>
      <c r="Q1325" s="7">
        <v>615.99848850908995</v>
      </c>
      <c r="R1325" s="75">
        <f t="shared" si="502"/>
        <v>745.35817109599884</v>
      </c>
      <c r="S1325" s="51">
        <f>+R1325</f>
        <v>745.35817109599884</v>
      </c>
      <c r="T1325" s="48">
        <v>745.32</v>
      </c>
      <c r="U1325" s="55">
        <f>+T1325-P1325</f>
        <v>401.30788100000046</v>
      </c>
      <c r="V1325" s="20"/>
      <c r="W1325" s="20"/>
      <c r="X1325" s="20"/>
      <c r="Y1325" s="20"/>
    </row>
    <row r="1326" spans="1:25" customFormat="1" ht="15.75" customHeight="1" x14ac:dyDescent="0.25">
      <c r="A1326" s="3" t="s">
        <v>57</v>
      </c>
      <c r="B1326" s="3" t="s">
        <v>58</v>
      </c>
      <c r="C1326" s="4">
        <v>44036</v>
      </c>
      <c r="D1326" s="3" t="s">
        <v>2020</v>
      </c>
      <c r="E1326" s="3" t="s">
        <v>2016</v>
      </c>
      <c r="F1326" s="3" t="s">
        <v>3094</v>
      </c>
      <c r="G1326" s="24">
        <v>1340</v>
      </c>
      <c r="H1326" s="25" t="s">
        <v>2017</v>
      </c>
      <c r="I1326" s="5">
        <v>1</v>
      </c>
      <c r="J1326" s="5">
        <v>187.04512396694199</v>
      </c>
      <c r="K1326" s="5">
        <f t="shared" si="511"/>
        <v>226.3245999999998</v>
      </c>
      <c r="L1326" s="83">
        <f t="shared" si="500"/>
        <v>226.3245999999998</v>
      </c>
      <c r="M1326" s="79"/>
      <c r="N1326" s="79">
        <f t="shared" si="501"/>
        <v>215.00836999999981</v>
      </c>
      <c r="O1326" s="58"/>
      <c r="P1326" s="92">
        <f>+SUM(N1326:N1334)</f>
        <v>460.23377949999963</v>
      </c>
      <c r="Q1326" s="7">
        <v>327.36263506446198</v>
      </c>
      <c r="R1326" s="75">
        <f t="shared" si="502"/>
        <v>396.108788427999</v>
      </c>
      <c r="S1326" s="51">
        <f>+SUM(R1326:R1334)</f>
        <v>827.4900988619986</v>
      </c>
      <c r="T1326" s="48">
        <v>827.47</v>
      </c>
      <c r="U1326" s="55">
        <f>+T1326-P1326</f>
        <v>367.2362205000004</v>
      </c>
      <c r="V1326" s="20"/>
      <c r="W1326" s="20"/>
      <c r="X1326" s="20"/>
      <c r="Y1326" s="20"/>
    </row>
    <row r="1327" spans="1:25" customFormat="1" ht="15.75" customHeight="1" x14ac:dyDescent="0.25">
      <c r="A1327" s="3" t="s">
        <v>126</v>
      </c>
      <c r="B1327" s="3" t="s">
        <v>127</v>
      </c>
      <c r="C1327" s="4">
        <v>44036</v>
      </c>
      <c r="D1327" s="3" t="s">
        <v>2018</v>
      </c>
      <c r="E1327" s="3" t="s">
        <v>2016</v>
      </c>
      <c r="F1327" s="3" t="s">
        <v>3094</v>
      </c>
      <c r="G1327" s="24"/>
      <c r="H1327" s="25" t="s">
        <v>2017</v>
      </c>
      <c r="I1327" s="5">
        <v>-1</v>
      </c>
      <c r="J1327" s="5">
        <v>63.696694214875997</v>
      </c>
      <c r="K1327" s="5">
        <f t="shared" si="511"/>
        <v>77.072999999999951</v>
      </c>
      <c r="L1327" s="83">
        <f t="shared" si="500"/>
        <v>-77.072999999999951</v>
      </c>
      <c r="M1327" s="79"/>
      <c r="N1327" s="79">
        <f t="shared" si="501"/>
        <v>-73.219349999999949</v>
      </c>
      <c r="O1327" s="58"/>
      <c r="P1327" s="92"/>
      <c r="Q1327" s="7">
        <v>-94.726092924793306</v>
      </c>
      <c r="R1327" s="75">
        <f t="shared" si="502"/>
        <v>-114.61857243899989</v>
      </c>
      <c r="S1327" s="51"/>
      <c r="T1327" s="48"/>
      <c r="U1327" s="55"/>
      <c r="V1327" s="20"/>
      <c r="W1327" s="20"/>
      <c r="X1327" s="20"/>
      <c r="Y1327" s="20"/>
    </row>
    <row r="1328" spans="1:25" customFormat="1" ht="15.75" customHeight="1" x14ac:dyDescent="0.25">
      <c r="A1328" s="3" t="s">
        <v>149</v>
      </c>
      <c r="B1328" s="3" t="s">
        <v>150</v>
      </c>
      <c r="C1328" s="4">
        <v>44036</v>
      </c>
      <c r="D1328" s="3" t="s">
        <v>2018</v>
      </c>
      <c r="E1328" s="3" t="s">
        <v>2016</v>
      </c>
      <c r="F1328" s="3" t="s">
        <v>3094</v>
      </c>
      <c r="G1328" s="24"/>
      <c r="H1328" s="25" t="s">
        <v>2017</v>
      </c>
      <c r="I1328" s="5">
        <v>-1</v>
      </c>
      <c r="J1328" s="5">
        <v>176.041818181818</v>
      </c>
      <c r="K1328" s="5">
        <f t="shared" si="511"/>
        <v>213.01059999999978</v>
      </c>
      <c r="L1328" s="83">
        <f t="shared" si="500"/>
        <v>-213.01059999999978</v>
      </c>
      <c r="M1328" s="79">
        <f t="shared" ref="M1328" si="518">+L1328*0.85</f>
        <v>-181.0590099999998</v>
      </c>
      <c r="N1328" s="79">
        <f>+M1328*0.95</f>
        <v>-172.00605949999979</v>
      </c>
      <c r="O1328" s="58"/>
      <c r="P1328" s="92"/>
      <c r="Q1328" s="7">
        <v>-261.78738677272702</v>
      </c>
      <c r="R1328" s="75">
        <f t="shared" si="502"/>
        <v>-316.76273799499967</v>
      </c>
      <c r="S1328" s="51"/>
      <c r="T1328" s="48"/>
      <c r="U1328" s="55"/>
      <c r="V1328" s="20"/>
      <c r="W1328" s="20"/>
      <c r="X1328" s="20"/>
      <c r="Y1328" s="20"/>
    </row>
    <row r="1329" spans="1:25" customFormat="1" ht="15.75" customHeight="1" x14ac:dyDescent="0.25">
      <c r="A1329" s="3" t="s">
        <v>57</v>
      </c>
      <c r="B1329" s="3" t="s">
        <v>58</v>
      </c>
      <c r="C1329" s="4">
        <v>44036</v>
      </c>
      <c r="D1329" s="3" t="s">
        <v>2018</v>
      </c>
      <c r="E1329" s="3" t="s">
        <v>2016</v>
      </c>
      <c r="F1329" s="3" t="s">
        <v>3094</v>
      </c>
      <c r="G1329" s="24"/>
      <c r="H1329" s="25" t="s">
        <v>2017</v>
      </c>
      <c r="I1329" s="5">
        <v>-1</v>
      </c>
      <c r="J1329" s="5">
        <v>187.04512396694199</v>
      </c>
      <c r="K1329" s="5">
        <f t="shared" si="511"/>
        <v>226.3245999999998</v>
      </c>
      <c r="L1329" s="83">
        <f t="shared" si="500"/>
        <v>-226.3245999999998</v>
      </c>
      <c r="M1329" s="79"/>
      <c r="N1329" s="79">
        <f t="shared" si="501"/>
        <v>-215.00836999999981</v>
      </c>
      <c r="O1329" s="58"/>
      <c r="P1329" s="92"/>
      <c r="Q1329" s="7">
        <v>-278.25823980479299</v>
      </c>
      <c r="R1329" s="75">
        <f t="shared" si="502"/>
        <v>-336.6924701637995</v>
      </c>
      <c r="S1329" s="51"/>
      <c r="T1329" s="48"/>
      <c r="U1329" s="55"/>
      <c r="V1329" s="20"/>
      <c r="W1329" s="20"/>
      <c r="X1329" s="20"/>
      <c r="Y1329" s="20"/>
    </row>
    <row r="1330" spans="1:25" customFormat="1" ht="15.75" customHeight="1" x14ac:dyDescent="0.25">
      <c r="A1330" s="3" t="s">
        <v>126</v>
      </c>
      <c r="B1330" s="3" t="s">
        <v>127</v>
      </c>
      <c r="C1330" s="4">
        <v>44036</v>
      </c>
      <c r="D1330" s="3" t="s">
        <v>2015</v>
      </c>
      <c r="E1330" s="3" t="s">
        <v>2016</v>
      </c>
      <c r="F1330" s="3" t="s">
        <v>3094</v>
      </c>
      <c r="G1330" s="24"/>
      <c r="H1330" s="25" t="s">
        <v>2017</v>
      </c>
      <c r="I1330" s="5">
        <v>1</v>
      </c>
      <c r="J1330" s="5">
        <v>63.696694214875997</v>
      </c>
      <c r="K1330" s="5">
        <f t="shared" si="511"/>
        <v>77.072999999999951</v>
      </c>
      <c r="L1330" s="83">
        <f t="shared" si="500"/>
        <v>77.072999999999951</v>
      </c>
      <c r="M1330" s="79"/>
      <c r="N1330" s="79">
        <f t="shared" si="501"/>
        <v>73.219349999999949</v>
      </c>
      <c r="O1330" s="58"/>
      <c r="P1330" s="92"/>
      <c r="Q1330" s="7">
        <v>94.726092924793306</v>
      </c>
      <c r="R1330" s="75">
        <f t="shared" si="502"/>
        <v>114.61857243899989</v>
      </c>
      <c r="S1330" s="51"/>
      <c r="T1330" s="48"/>
      <c r="U1330" s="55"/>
      <c r="V1330" s="20"/>
      <c r="W1330" s="20"/>
      <c r="X1330" s="20"/>
      <c r="Y1330" s="20"/>
    </row>
    <row r="1331" spans="1:25" customFormat="1" ht="15.75" customHeight="1" x14ac:dyDescent="0.25">
      <c r="A1331" s="3" t="s">
        <v>149</v>
      </c>
      <c r="B1331" s="3" t="s">
        <v>150</v>
      </c>
      <c r="C1331" s="4">
        <v>44036</v>
      </c>
      <c r="D1331" s="3" t="s">
        <v>2015</v>
      </c>
      <c r="E1331" s="3" t="s">
        <v>2016</v>
      </c>
      <c r="F1331" s="3" t="s">
        <v>3094</v>
      </c>
      <c r="G1331" s="24"/>
      <c r="H1331" s="25" t="s">
        <v>2017</v>
      </c>
      <c r="I1331" s="5">
        <v>1</v>
      </c>
      <c r="J1331" s="5">
        <v>176.041818181818</v>
      </c>
      <c r="K1331" s="5">
        <f t="shared" si="511"/>
        <v>213.01059999999978</v>
      </c>
      <c r="L1331" s="83">
        <f t="shared" si="500"/>
        <v>213.01059999999978</v>
      </c>
      <c r="M1331" s="79">
        <f t="shared" ref="M1331" si="519">+L1331*0.85</f>
        <v>181.0590099999998</v>
      </c>
      <c r="N1331" s="79">
        <f>+M1331*0.95</f>
        <v>172.00605949999979</v>
      </c>
      <c r="O1331" s="58"/>
      <c r="P1331" s="92"/>
      <c r="Q1331" s="7">
        <v>261.78738677272702</v>
      </c>
      <c r="R1331" s="75">
        <f t="shared" si="502"/>
        <v>316.76273799499967</v>
      </c>
      <c r="S1331" s="51"/>
      <c r="T1331" s="48"/>
      <c r="U1331" s="55"/>
      <c r="V1331" s="20"/>
      <c r="W1331" s="20"/>
      <c r="X1331" s="20"/>
      <c r="Y1331" s="20"/>
    </row>
    <row r="1332" spans="1:25" customFormat="1" ht="15.75" customHeight="1" x14ac:dyDescent="0.25">
      <c r="A1332" s="3" t="s">
        <v>57</v>
      </c>
      <c r="B1332" s="3" t="s">
        <v>58</v>
      </c>
      <c r="C1332" s="4">
        <v>44036</v>
      </c>
      <c r="D1332" s="3" t="s">
        <v>2015</v>
      </c>
      <c r="E1332" s="3" t="s">
        <v>2016</v>
      </c>
      <c r="F1332" s="3" t="s">
        <v>3094</v>
      </c>
      <c r="G1332" s="24"/>
      <c r="H1332" s="25" t="s">
        <v>2017</v>
      </c>
      <c r="I1332" s="5">
        <v>1</v>
      </c>
      <c r="J1332" s="5">
        <v>187.04512396694199</v>
      </c>
      <c r="K1332" s="5">
        <f t="shared" si="511"/>
        <v>226.3245999999998</v>
      </c>
      <c r="L1332" s="83">
        <f t="shared" si="500"/>
        <v>226.3245999999998</v>
      </c>
      <c r="M1332" s="79"/>
      <c r="N1332" s="79">
        <f t="shared" si="501"/>
        <v>215.00836999999981</v>
      </c>
      <c r="O1332" s="58"/>
      <c r="P1332" s="92"/>
      <c r="Q1332" s="7">
        <v>278.25823980479299</v>
      </c>
      <c r="R1332" s="75">
        <f t="shared" si="502"/>
        <v>336.6924701637995</v>
      </c>
      <c r="S1332" s="51"/>
      <c r="T1332" s="48"/>
      <c r="U1332" s="55"/>
      <c r="V1332" s="20"/>
      <c r="W1332" s="20"/>
      <c r="X1332" s="20"/>
      <c r="Y1332" s="20"/>
    </row>
    <row r="1333" spans="1:25" customFormat="1" ht="15.75" customHeight="1" x14ac:dyDescent="0.25">
      <c r="A1333" s="3" t="s">
        <v>126</v>
      </c>
      <c r="B1333" s="3" t="s">
        <v>127</v>
      </c>
      <c r="C1333" s="4">
        <v>44036</v>
      </c>
      <c r="D1333" s="3" t="s">
        <v>2019</v>
      </c>
      <c r="E1333" s="3" t="s">
        <v>2016</v>
      </c>
      <c r="F1333" s="3" t="s">
        <v>3094</v>
      </c>
      <c r="G1333" s="24"/>
      <c r="H1333" s="25" t="s">
        <v>2017</v>
      </c>
      <c r="I1333" s="5">
        <v>1</v>
      </c>
      <c r="J1333" s="5">
        <v>63.696694214875997</v>
      </c>
      <c r="K1333" s="5">
        <f t="shared" si="511"/>
        <v>77.072999999999951</v>
      </c>
      <c r="L1333" s="83">
        <f t="shared" si="500"/>
        <v>77.072999999999951</v>
      </c>
      <c r="M1333" s="79"/>
      <c r="N1333" s="79">
        <f t="shared" si="501"/>
        <v>73.219349999999949</v>
      </c>
      <c r="O1333" s="58"/>
      <c r="P1333" s="92"/>
      <c r="Q1333" s="7">
        <v>94.726092924793306</v>
      </c>
      <c r="R1333" s="75">
        <f t="shared" si="502"/>
        <v>114.61857243899989</v>
      </c>
      <c r="S1333" s="51"/>
      <c r="T1333" s="48"/>
      <c r="U1333" s="55"/>
      <c r="V1333" s="20"/>
      <c r="W1333" s="20"/>
      <c r="X1333" s="20"/>
      <c r="Y1333" s="20"/>
    </row>
    <row r="1334" spans="1:25" customFormat="1" ht="15.75" customHeight="1" x14ac:dyDescent="0.25">
      <c r="A1334" s="3" t="s">
        <v>149</v>
      </c>
      <c r="B1334" s="3" t="s">
        <v>150</v>
      </c>
      <c r="C1334" s="4">
        <v>44036</v>
      </c>
      <c r="D1334" s="3" t="s">
        <v>2019</v>
      </c>
      <c r="E1334" s="3" t="s">
        <v>2016</v>
      </c>
      <c r="F1334" s="3" t="s">
        <v>3094</v>
      </c>
      <c r="G1334" s="24"/>
      <c r="H1334" s="25" t="s">
        <v>2017</v>
      </c>
      <c r="I1334" s="5">
        <v>1</v>
      </c>
      <c r="J1334" s="5">
        <v>176.041818181818</v>
      </c>
      <c r="K1334" s="5">
        <f t="shared" si="511"/>
        <v>213.01059999999978</v>
      </c>
      <c r="L1334" s="83">
        <f t="shared" si="500"/>
        <v>213.01059999999978</v>
      </c>
      <c r="M1334" s="79">
        <f t="shared" ref="M1334:M1335" si="520">+L1334*0.85</f>
        <v>181.0590099999998</v>
      </c>
      <c r="N1334" s="79">
        <f t="shared" ref="N1334:N1335" si="521">+M1334*0.95</f>
        <v>172.00605949999979</v>
      </c>
      <c r="O1334" s="58"/>
      <c r="P1334" s="92"/>
      <c r="Q1334" s="7">
        <v>261.78738677272702</v>
      </c>
      <c r="R1334" s="75">
        <f t="shared" si="502"/>
        <v>316.76273799499967</v>
      </c>
      <c r="S1334" s="51"/>
      <c r="T1334" s="48"/>
      <c r="U1334" s="55"/>
      <c r="V1334" s="20"/>
      <c r="W1334" s="20"/>
      <c r="X1334" s="20"/>
      <c r="Y1334" s="20"/>
    </row>
    <row r="1335" spans="1:25" customFormat="1" ht="15.75" customHeight="1" x14ac:dyDescent="0.25">
      <c r="A1335" s="3" t="s">
        <v>2030</v>
      </c>
      <c r="B1335" s="3" t="s">
        <v>2031</v>
      </c>
      <c r="C1335" s="4">
        <v>44036</v>
      </c>
      <c r="D1335" s="3" t="s">
        <v>2023</v>
      </c>
      <c r="E1335" s="3" t="s">
        <v>2024</v>
      </c>
      <c r="F1335" s="3" t="s">
        <v>3112</v>
      </c>
      <c r="G1335" s="24">
        <v>1342</v>
      </c>
      <c r="H1335" s="25" t="s">
        <v>2025</v>
      </c>
      <c r="I1335" s="5">
        <v>1</v>
      </c>
      <c r="J1335" s="5">
        <v>80.785867768594997</v>
      </c>
      <c r="K1335" s="5">
        <f t="shared" si="511"/>
        <v>97.750899999999945</v>
      </c>
      <c r="L1335" s="83">
        <f t="shared" si="500"/>
        <v>97.750899999999945</v>
      </c>
      <c r="M1335" s="79">
        <f t="shared" si="520"/>
        <v>83.08826499999995</v>
      </c>
      <c r="N1335" s="79">
        <f t="shared" si="521"/>
        <v>78.933851749999945</v>
      </c>
      <c r="O1335" s="58"/>
      <c r="P1335" s="92">
        <f>+N1335+N1336+N1337+N1338</f>
        <v>1916.5099217500015</v>
      </c>
      <c r="Q1335" s="7">
        <v>120.12503079371901</v>
      </c>
      <c r="R1335" s="75">
        <f t="shared" si="502"/>
        <v>145.3512872604</v>
      </c>
      <c r="S1335" s="51">
        <f>+R1335+R1336+R1337+R1338</f>
        <v>2901.1421913893055</v>
      </c>
      <c r="T1335" s="48">
        <v>2901.15</v>
      </c>
      <c r="U1335" s="55">
        <f>+T1335-P1335</f>
        <v>984.64007824999862</v>
      </c>
      <c r="V1335" s="20"/>
      <c r="W1335" s="20"/>
      <c r="X1335" s="20"/>
      <c r="Y1335" s="20"/>
    </row>
    <row r="1336" spans="1:25" customFormat="1" ht="15.75" customHeight="1" x14ac:dyDescent="0.25">
      <c r="A1336" s="3" t="s">
        <v>2021</v>
      </c>
      <c r="B1336" s="3" t="s">
        <v>2022</v>
      </c>
      <c r="C1336" s="4">
        <v>44036</v>
      </c>
      <c r="D1336" s="3" t="s">
        <v>2023</v>
      </c>
      <c r="E1336" s="3" t="s">
        <v>2024</v>
      </c>
      <c r="F1336" s="3" t="s">
        <v>3112</v>
      </c>
      <c r="G1336" s="24"/>
      <c r="H1336" s="25" t="s">
        <v>2025</v>
      </c>
      <c r="I1336" s="5">
        <v>4</v>
      </c>
      <c r="J1336" s="5">
        <v>198.71727272727301</v>
      </c>
      <c r="K1336" s="5">
        <f t="shared" si="511"/>
        <v>240.44790000000035</v>
      </c>
      <c r="L1336" s="83">
        <f t="shared" si="500"/>
        <v>961.79160000000138</v>
      </c>
      <c r="M1336" s="79"/>
      <c r="N1336" s="79">
        <f t="shared" si="501"/>
        <v>913.70202000000131</v>
      </c>
      <c r="O1336" s="58"/>
      <c r="P1336" s="92"/>
      <c r="Q1336" s="7">
        <v>1081.89353759455</v>
      </c>
      <c r="R1336" s="75">
        <f t="shared" si="502"/>
        <v>1309.0911804894056</v>
      </c>
      <c r="S1336" s="51"/>
      <c r="T1336" s="48"/>
      <c r="U1336" s="55"/>
      <c r="V1336" s="20"/>
      <c r="W1336" s="20"/>
      <c r="X1336" s="20"/>
      <c r="Y1336" s="20"/>
    </row>
    <row r="1337" spans="1:25" customFormat="1" ht="15.75" customHeight="1" x14ac:dyDescent="0.25">
      <c r="A1337" s="3" t="s">
        <v>2026</v>
      </c>
      <c r="B1337" s="3" t="s">
        <v>2027</v>
      </c>
      <c r="C1337" s="4">
        <v>44036</v>
      </c>
      <c r="D1337" s="3" t="s">
        <v>2023</v>
      </c>
      <c r="E1337" s="3" t="s">
        <v>2024</v>
      </c>
      <c r="F1337" s="3" t="s">
        <v>3112</v>
      </c>
      <c r="G1337" s="24"/>
      <c r="H1337" s="25" t="s">
        <v>2025</v>
      </c>
      <c r="I1337" s="5">
        <v>1</v>
      </c>
      <c r="J1337" s="5">
        <v>401.85909090909098</v>
      </c>
      <c r="K1337" s="5">
        <f t="shared" si="511"/>
        <v>486.24950000000007</v>
      </c>
      <c r="L1337" s="83">
        <f t="shared" si="500"/>
        <v>486.24950000000007</v>
      </c>
      <c r="M1337" s="79"/>
      <c r="N1337" s="79">
        <f t="shared" si="501"/>
        <v>461.93702500000006</v>
      </c>
      <c r="O1337" s="58"/>
      <c r="P1337" s="92"/>
      <c r="Q1337" s="7">
        <v>597.80980315681802</v>
      </c>
      <c r="R1337" s="75">
        <f t="shared" si="502"/>
        <v>723.34986181974978</v>
      </c>
      <c r="S1337" s="51"/>
      <c r="T1337" s="48"/>
      <c r="U1337" s="55"/>
      <c r="V1337" s="20"/>
      <c r="W1337" s="20"/>
      <c r="X1337" s="20"/>
      <c r="Y1337" s="20"/>
    </row>
    <row r="1338" spans="1:25" customFormat="1" ht="15.75" customHeight="1" x14ac:dyDescent="0.25">
      <c r="A1338" s="3" t="s">
        <v>2028</v>
      </c>
      <c r="B1338" s="3" t="s">
        <v>2029</v>
      </c>
      <c r="C1338" s="4">
        <v>44036</v>
      </c>
      <c r="D1338" s="3" t="s">
        <v>2023</v>
      </c>
      <c r="E1338" s="3" t="s">
        <v>2024</v>
      </c>
      <c r="F1338" s="3" t="s">
        <v>3112</v>
      </c>
      <c r="G1338" s="24"/>
      <c r="H1338" s="25" t="s">
        <v>2025</v>
      </c>
      <c r="I1338" s="5">
        <v>1</v>
      </c>
      <c r="J1338" s="5">
        <v>401.85909090909098</v>
      </c>
      <c r="K1338" s="5">
        <f t="shared" si="511"/>
        <v>486.24950000000007</v>
      </c>
      <c r="L1338" s="83">
        <f t="shared" si="500"/>
        <v>486.24950000000007</v>
      </c>
      <c r="M1338" s="79"/>
      <c r="N1338" s="79">
        <f t="shared" si="501"/>
        <v>461.93702500000006</v>
      </c>
      <c r="O1338" s="58"/>
      <c r="P1338" s="92"/>
      <c r="Q1338" s="7">
        <v>597.80980315681802</v>
      </c>
      <c r="R1338" s="75">
        <f t="shared" si="502"/>
        <v>723.34986181974978</v>
      </c>
      <c r="S1338" s="51"/>
      <c r="T1338" s="48"/>
      <c r="U1338" s="55"/>
      <c r="V1338" s="20"/>
      <c r="W1338" s="20"/>
      <c r="X1338" s="20"/>
      <c r="Y1338" s="20"/>
    </row>
    <row r="1339" spans="1:25" customFormat="1" ht="15.75" customHeight="1" x14ac:dyDescent="0.25">
      <c r="A1339" s="3" t="s">
        <v>2039</v>
      </c>
      <c r="B1339" s="3" t="s">
        <v>2040</v>
      </c>
      <c r="C1339" s="4">
        <v>44036</v>
      </c>
      <c r="D1339" s="3" t="s">
        <v>2032</v>
      </c>
      <c r="E1339" s="3" t="s">
        <v>2033</v>
      </c>
      <c r="F1339" s="3" t="s">
        <v>3113</v>
      </c>
      <c r="G1339" s="24">
        <v>1343</v>
      </c>
      <c r="H1339" s="25" t="s">
        <v>2034</v>
      </c>
      <c r="I1339" s="5">
        <v>1</v>
      </c>
      <c r="J1339" s="5">
        <v>421.82438016528903</v>
      </c>
      <c r="K1339" s="5">
        <f t="shared" si="511"/>
        <v>510.40749999999969</v>
      </c>
      <c r="L1339" s="83">
        <f t="shared" si="500"/>
        <v>510.40749999999969</v>
      </c>
      <c r="M1339" s="79">
        <f t="shared" ref="M1339:M1340" si="522">+L1339*0.85</f>
        <v>433.84637499999974</v>
      </c>
      <c r="N1339" s="79">
        <f t="shared" ref="N1339:N1340" si="523">+M1339*0.95</f>
        <v>412.15405624999971</v>
      </c>
      <c r="O1339" s="58"/>
      <c r="P1339" s="92">
        <f>+N1339+N1340+N1341+N1342+N1343+N1344</f>
        <v>3406.9751009999991</v>
      </c>
      <c r="Q1339" s="7">
        <v>738.01128080578496</v>
      </c>
      <c r="R1339" s="75">
        <f t="shared" si="502"/>
        <v>892.99364977499977</v>
      </c>
      <c r="S1339" s="51">
        <f>+R1339+R1340+R1341+R1342+R1343+R1344</f>
        <v>7019.4491835329973</v>
      </c>
      <c r="T1339" s="48">
        <v>7019.48</v>
      </c>
      <c r="U1339" s="55">
        <f>+T1339-P1339</f>
        <v>3612.5048990000005</v>
      </c>
      <c r="V1339" s="20"/>
      <c r="W1339" s="20"/>
      <c r="X1339" s="20"/>
      <c r="Y1339" s="20"/>
    </row>
    <row r="1340" spans="1:25" customFormat="1" ht="15.75" customHeight="1" x14ac:dyDescent="0.25">
      <c r="A1340" s="3" t="s">
        <v>1808</v>
      </c>
      <c r="B1340" s="3" t="s">
        <v>1809</v>
      </c>
      <c r="C1340" s="4">
        <v>44036</v>
      </c>
      <c r="D1340" s="3" t="s">
        <v>2032</v>
      </c>
      <c r="E1340" s="3" t="s">
        <v>2033</v>
      </c>
      <c r="F1340" s="3" t="s">
        <v>3113</v>
      </c>
      <c r="G1340" s="24"/>
      <c r="H1340" s="25" t="s">
        <v>2034</v>
      </c>
      <c r="I1340" s="5">
        <v>1</v>
      </c>
      <c r="J1340" s="5">
        <v>489.34239669421498</v>
      </c>
      <c r="K1340" s="5">
        <f t="shared" si="511"/>
        <v>592.10430000000008</v>
      </c>
      <c r="L1340" s="83">
        <f t="shared" si="500"/>
        <v>592.10430000000008</v>
      </c>
      <c r="M1340" s="79">
        <f t="shared" si="522"/>
        <v>503.28865500000006</v>
      </c>
      <c r="N1340" s="79">
        <f t="shared" si="523"/>
        <v>478.12422225000006</v>
      </c>
      <c r="O1340" s="58"/>
      <c r="P1340" s="92"/>
      <c r="Q1340" s="7">
        <v>856.34430079090896</v>
      </c>
      <c r="R1340" s="75">
        <f t="shared" si="502"/>
        <v>1036.1766039569998</v>
      </c>
      <c r="S1340" s="51"/>
      <c r="T1340" s="48"/>
      <c r="U1340" s="55"/>
      <c r="V1340" s="20"/>
      <c r="W1340" s="20"/>
      <c r="X1340" s="20"/>
      <c r="Y1340" s="20"/>
    </row>
    <row r="1341" spans="1:25" customFormat="1" ht="15.75" customHeight="1" x14ac:dyDescent="0.25">
      <c r="A1341" s="3" t="s">
        <v>2035</v>
      </c>
      <c r="B1341" s="3" t="s">
        <v>2036</v>
      </c>
      <c r="C1341" s="4">
        <v>44036</v>
      </c>
      <c r="D1341" s="3" t="s">
        <v>2032</v>
      </c>
      <c r="E1341" s="3" t="s">
        <v>2033</v>
      </c>
      <c r="F1341" s="3" t="s">
        <v>3113</v>
      </c>
      <c r="G1341" s="24"/>
      <c r="H1341" s="25" t="s">
        <v>2034</v>
      </c>
      <c r="I1341" s="5">
        <v>2</v>
      </c>
      <c r="J1341" s="5">
        <v>371.26421487603301</v>
      </c>
      <c r="K1341" s="5">
        <f>+J1341*1.21*0.8</f>
        <v>359.38375999999994</v>
      </c>
      <c r="L1341" s="83">
        <f t="shared" si="500"/>
        <v>718.76751999999988</v>
      </c>
      <c r="M1341" s="79"/>
      <c r="N1341" s="79">
        <f t="shared" si="501"/>
        <v>682.82914399999981</v>
      </c>
      <c r="O1341" s="58"/>
      <c r="P1341" s="92"/>
      <c r="Q1341" s="7">
        <v>1039.2353649966899</v>
      </c>
      <c r="R1341" s="75">
        <f t="shared" si="502"/>
        <v>1257.4747916459946</v>
      </c>
      <c r="S1341" s="51"/>
      <c r="T1341" s="48"/>
      <c r="U1341" s="55"/>
      <c r="V1341" s="20"/>
      <c r="W1341" s="20"/>
      <c r="X1341" s="20"/>
      <c r="Y1341" s="20"/>
    </row>
    <row r="1342" spans="1:25" customFormat="1" ht="15.75" customHeight="1" x14ac:dyDescent="0.25">
      <c r="A1342" s="3" t="s">
        <v>2037</v>
      </c>
      <c r="B1342" s="3" t="s">
        <v>2038</v>
      </c>
      <c r="C1342" s="4">
        <v>44036</v>
      </c>
      <c r="D1342" s="3" t="s">
        <v>2032</v>
      </c>
      <c r="E1342" s="3" t="s">
        <v>2033</v>
      </c>
      <c r="F1342" s="3" t="s">
        <v>3113</v>
      </c>
      <c r="G1342" s="24"/>
      <c r="H1342" s="25" t="s">
        <v>2034</v>
      </c>
      <c r="I1342" s="5">
        <v>3</v>
      </c>
      <c r="J1342" s="5">
        <v>247.62578512396701</v>
      </c>
      <c r="K1342" s="5">
        <f t="shared" ref="K1342:K1373" si="524">+J1342*1.21</f>
        <v>299.62720000000007</v>
      </c>
      <c r="L1342" s="83">
        <f t="shared" si="500"/>
        <v>898.88160000000016</v>
      </c>
      <c r="M1342" s="79"/>
      <c r="N1342" s="79">
        <f t="shared" si="501"/>
        <v>853.93752000000006</v>
      </c>
      <c r="O1342" s="58"/>
      <c r="P1342" s="92"/>
      <c r="Q1342" s="7">
        <v>1299.6342181289299</v>
      </c>
      <c r="R1342" s="75">
        <f t="shared" si="502"/>
        <v>1572.5574039360051</v>
      </c>
      <c r="S1342" s="51"/>
      <c r="T1342" s="48"/>
      <c r="U1342" s="55"/>
      <c r="V1342" s="20"/>
      <c r="W1342" s="20"/>
      <c r="X1342" s="20"/>
      <c r="Y1342" s="20"/>
    </row>
    <row r="1343" spans="1:25" customFormat="1" ht="15.75" customHeight="1" x14ac:dyDescent="0.25">
      <c r="A1343" s="3" t="s">
        <v>432</v>
      </c>
      <c r="B1343" s="3" t="s">
        <v>433</v>
      </c>
      <c r="C1343" s="4">
        <v>44036</v>
      </c>
      <c r="D1343" s="3" t="s">
        <v>2032</v>
      </c>
      <c r="E1343" s="3" t="s">
        <v>2033</v>
      </c>
      <c r="F1343" s="3" t="s">
        <v>3113</v>
      </c>
      <c r="G1343" s="24"/>
      <c r="H1343" s="25" t="s">
        <v>2034</v>
      </c>
      <c r="I1343" s="5">
        <v>1</v>
      </c>
      <c r="J1343" s="5">
        <v>660.18702479338799</v>
      </c>
      <c r="K1343" s="5">
        <f t="shared" si="524"/>
        <v>798.82629999999949</v>
      </c>
      <c r="L1343" s="83">
        <f t="shared" si="500"/>
        <v>798.82629999999949</v>
      </c>
      <c r="M1343" s="79">
        <f t="shared" ref="M1343:M1344" si="525">+L1343*0.85</f>
        <v>679.00235499999951</v>
      </c>
      <c r="N1343" s="79">
        <f t="shared" ref="N1343:N1344" si="526">+M1343*0.95</f>
        <v>645.05223724999951</v>
      </c>
      <c r="O1343" s="58"/>
      <c r="P1343" s="92"/>
      <c r="Q1343" s="7">
        <v>1268.3711176438001</v>
      </c>
      <c r="R1343" s="75">
        <f t="shared" si="502"/>
        <v>1534.729052348998</v>
      </c>
      <c r="S1343" s="51"/>
      <c r="T1343" s="48"/>
      <c r="U1343" s="55"/>
      <c r="V1343" s="20"/>
      <c r="W1343" s="20"/>
      <c r="X1343" s="20"/>
      <c r="Y1343" s="20"/>
    </row>
    <row r="1344" spans="1:25" customFormat="1" ht="15.75" customHeight="1" x14ac:dyDescent="0.25">
      <c r="A1344" s="3" t="s">
        <v>922</v>
      </c>
      <c r="B1344" s="3" t="s">
        <v>923</v>
      </c>
      <c r="C1344" s="4">
        <v>44036</v>
      </c>
      <c r="D1344" s="3" t="s">
        <v>2032</v>
      </c>
      <c r="E1344" s="3" t="s">
        <v>2033</v>
      </c>
      <c r="F1344" s="3" t="s">
        <v>3113</v>
      </c>
      <c r="G1344" s="24"/>
      <c r="H1344" s="25" t="s">
        <v>2034</v>
      </c>
      <c r="I1344" s="5">
        <v>1</v>
      </c>
      <c r="J1344" s="5">
        <v>342.73512396694201</v>
      </c>
      <c r="K1344" s="5">
        <f t="shared" si="524"/>
        <v>414.70949999999982</v>
      </c>
      <c r="L1344" s="83">
        <f t="shared" si="500"/>
        <v>414.70949999999982</v>
      </c>
      <c r="M1344" s="79">
        <f t="shared" si="525"/>
        <v>352.50307499999985</v>
      </c>
      <c r="N1344" s="79">
        <f t="shared" si="526"/>
        <v>334.87792124999987</v>
      </c>
      <c r="O1344" s="58"/>
      <c r="P1344" s="92"/>
      <c r="Q1344" s="7">
        <v>599.60138997520596</v>
      </c>
      <c r="R1344" s="75">
        <f t="shared" si="502"/>
        <v>725.51768186999914</v>
      </c>
      <c r="S1344" s="51"/>
      <c r="T1344" s="48"/>
      <c r="U1344" s="55"/>
      <c r="V1344" s="20"/>
      <c r="W1344" s="20"/>
      <c r="X1344" s="20"/>
      <c r="Y1344" s="20"/>
    </row>
    <row r="1345" spans="1:25" customFormat="1" ht="15.75" customHeight="1" x14ac:dyDescent="0.25">
      <c r="A1345" s="3" t="s">
        <v>2044</v>
      </c>
      <c r="B1345" s="3" t="s">
        <v>2045</v>
      </c>
      <c r="C1345" s="4">
        <v>44036</v>
      </c>
      <c r="D1345" s="3" t="s">
        <v>2041</v>
      </c>
      <c r="E1345" s="3" t="s">
        <v>2042</v>
      </c>
      <c r="F1345" s="3" t="s">
        <v>3114</v>
      </c>
      <c r="G1345" s="24">
        <v>1344</v>
      </c>
      <c r="H1345" s="25" t="s">
        <v>2043</v>
      </c>
      <c r="I1345" s="5">
        <v>1</v>
      </c>
      <c r="J1345" s="5">
        <v>912.60966942148798</v>
      </c>
      <c r="K1345" s="5">
        <f t="shared" si="524"/>
        <v>1104.2577000000003</v>
      </c>
      <c r="L1345" s="83">
        <f t="shared" si="500"/>
        <v>1104.2577000000003</v>
      </c>
      <c r="M1345" s="79"/>
      <c r="N1345" s="79">
        <f t="shared" si="501"/>
        <v>1049.0448150000002</v>
      </c>
      <c r="O1345" s="58"/>
      <c r="P1345" s="92">
        <f>+N1345+N1346+N1347+N1348</f>
        <v>2042.7598725000003</v>
      </c>
      <c r="Q1345" s="7">
        <v>1357.53791199322</v>
      </c>
      <c r="R1345" s="75">
        <f t="shared" si="502"/>
        <v>1642.6208735117962</v>
      </c>
      <c r="S1345" s="51">
        <f>+R1345+R1346+R1347+R1348</f>
        <v>3234.0679590419472</v>
      </c>
      <c r="T1345" s="48">
        <v>3234.07</v>
      </c>
      <c r="U1345" s="55">
        <f>+T1345-P1345</f>
        <v>1191.3101274999999</v>
      </c>
      <c r="V1345" s="20"/>
      <c r="W1345" s="20"/>
      <c r="X1345" s="20"/>
      <c r="Y1345" s="20"/>
    </row>
    <row r="1346" spans="1:25" customFormat="1" ht="15.75" customHeight="1" x14ac:dyDescent="0.25">
      <c r="A1346" s="3" t="s">
        <v>248</v>
      </c>
      <c r="B1346" s="3" t="s">
        <v>249</v>
      </c>
      <c r="C1346" s="4">
        <v>44036</v>
      </c>
      <c r="D1346" s="3" t="s">
        <v>2041</v>
      </c>
      <c r="E1346" s="3" t="s">
        <v>2042</v>
      </c>
      <c r="F1346" s="3" t="s">
        <v>3114</v>
      </c>
      <c r="G1346" s="24"/>
      <c r="H1346" s="25" t="s">
        <v>2043</v>
      </c>
      <c r="I1346" s="5">
        <v>1</v>
      </c>
      <c r="J1346" s="5">
        <v>111.74057851239699</v>
      </c>
      <c r="K1346" s="5">
        <f t="shared" si="524"/>
        <v>135.20610000000036</v>
      </c>
      <c r="L1346" s="83">
        <f t="shared" ref="L1346:L1409" si="527">+K1346*I1346</f>
        <v>135.20610000000036</v>
      </c>
      <c r="M1346" s="79"/>
      <c r="N1346" s="79">
        <f t="shared" ref="N1346:N1406" si="528">+L1346*0.95</f>
        <v>128.44579500000034</v>
      </c>
      <c r="O1346" s="58"/>
      <c r="P1346" s="92"/>
      <c r="Q1346" s="7">
        <v>166.13147837938101</v>
      </c>
      <c r="R1346" s="75">
        <f t="shared" ref="R1346:R1409" si="529">+Q1346*1.21</f>
        <v>201.01908883905102</v>
      </c>
      <c r="S1346" s="51"/>
      <c r="T1346" s="48"/>
      <c r="U1346" s="55"/>
      <c r="V1346" s="20"/>
      <c r="W1346" s="20"/>
      <c r="X1346" s="20"/>
      <c r="Y1346" s="20"/>
    </row>
    <row r="1347" spans="1:25" customFormat="1" ht="15.75" customHeight="1" x14ac:dyDescent="0.25">
      <c r="A1347" s="3" t="s">
        <v>94</v>
      </c>
      <c r="B1347" s="3" t="s">
        <v>95</v>
      </c>
      <c r="C1347" s="4">
        <v>44036</v>
      </c>
      <c r="D1347" s="3" t="s">
        <v>2041</v>
      </c>
      <c r="E1347" s="3" t="s">
        <v>2042</v>
      </c>
      <c r="F1347" s="3" t="s">
        <v>3114</v>
      </c>
      <c r="G1347" s="24"/>
      <c r="H1347" s="25" t="s">
        <v>2043</v>
      </c>
      <c r="I1347" s="5">
        <v>1</v>
      </c>
      <c r="J1347" s="5">
        <v>639.62</v>
      </c>
      <c r="K1347" s="5">
        <f t="shared" si="524"/>
        <v>773.9402</v>
      </c>
      <c r="L1347" s="83">
        <f t="shared" si="527"/>
        <v>773.9402</v>
      </c>
      <c r="M1347" s="79"/>
      <c r="N1347" s="79">
        <f t="shared" si="528"/>
        <v>735.24318999999991</v>
      </c>
      <c r="O1347" s="58"/>
      <c r="P1347" s="92"/>
      <c r="Q1347" s="7">
        <v>951.15203796000003</v>
      </c>
      <c r="R1347" s="75">
        <f t="shared" si="529"/>
        <v>1150.8939659316</v>
      </c>
      <c r="S1347" s="51"/>
      <c r="T1347" s="48"/>
      <c r="U1347" s="55"/>
      <c r="V1347" s="20"/>
      <c r="W1347" s="20"/>
      <c r="X1347" s="20"/>
      <c r="Y1347" s="20"/>
    </row>
    <row r="1348" spans="1:25" customFormat="1" ht="15.75" customHeight="1" x14ac:dyDescent="0.25">
      <c r="A1348" s="3" t="s">
        <v>878</v>
      </c>
      <c r="B1348" s="3" t="s">
        <v>879</v>
      </c>
      <c r="C1348" s="4">
        <v>44036</v>
      </c>
      <c r="D1348" s="3" t="s">
        <v>2041</v>
      </c>
      <c r="E1348" s="3" t="s">
        <v>2042</v>
      </c>
      <c r="F1348" s="3" t="s">
        <v>3114</v>
      </c>
      <c r="G1348" s="24"/>
      <c r="H1348" s="25" t="s">
        <v>2043</v>
      </c>
      <c r="I1348" s="5">
        <v>2</v>
      </c>
      <c r="J1348" s="5">
        <v>66.538429752066094</v>
      </c>
      <c r="K1348" s="5">
        <f t="shared" si="524"/>
        <v>80.51149999999997</v>
      </c>
      <c r="L1348" s="83">
        <f t="shared" si="527"/>
        <v>161.02299999999994</v>
      </c>
      <c r="M1348" s="79">
        <f t="shared" ref="M1348" si="530">+L1348*0.85</f>
        <v>136.86954999999995</v>
      </c>
      <c r="N1348" s="79">
        <f>+M1348*0.95</f>
        <v>130.02607249999994</v>
      </c>
      <c r="O1348" s="58"/>
      <c r="P1348" s="92"/>
      <c r="Q1348" s="7">
        <v>197.96200889214899</v>
      </c>
      <c r="R1348" s="75">
        <f t="shared" si="529"/>
        <v>239.53403075950027</v>
      </c>
      <c r="S1348" s="51"/>
      <c r="T1348" s="48"/>
      <c r="U1348" s="55"/>
      <c r="V1348" s="20"/>
      <c r="W1348" s="20"/>
      <c r="X1348" s="20"/>
      <c r="Y1348" s="20"/>
    </row>
    <row r="1349" spans="1:25" customFormat="1" ht="15.75" customHeight="1" x14ac:dyDescent="0.25">
      <c r="A1349" s="3" t="s">
        <v>2046</v>
      </c>
      <c r="B1349" s="3" t="s">
        <v>2047</v>
      </c>
      <c r="C1349" s="4">
        <v>44036</v>
      </c>
      <c r="D1349" s="3" t="s">
        <v>2048</v>
      </c>
      <c r="E1349" s="3" t="s">
        <v>2049</v>
      </c>
      <c r="F1349" s="3" t="s">
        <v>3115</v>
      </c>
      <c r="G1349" s="24">
        <v>1350</v>
      </c>
      <c r="H1349" s="25" t="s">
        <v>2050</v>
      </c>
      <c r="I1349" s="5">
        <v>6</v>
      </c>
      <c r="J1349" s="5">
        <v>198.71727272727301</v>
      </c>
      <c r="K1349" s="5">
        <f t="shared" si="524"/>
        <v>240.44790000000035</v>
      </c>
      <c r="L1349" s="83">
        <f t="shared" si="527"/>
        <v>1442.6874000000021</v>
      </c>
      <c r="M1349" s="79"/>
      <c r="N1349" s="79">
        <f t="shared" si="528"/>
        <v>1370.5530300000019</v>
      </c>
      <c r="O1349" s="58"/>
      <c r="P1349" s="92">
        <f>+N1349</f>
        <v>1370.5530300000019</v>
      </c>
      <c r="Q1349" s="7">
        <v>1909.2238898727301</v>
      </c>
      <c r="R1349" s="75">
        <f t="shared" si="529"/>
        <v>2310.1609067460031</v>
      </c>
      <c r="S1349" s="51">
        <f>+R1349</f>
        <v>2310.1609067460031</v>
      </c>
      <c r="T1349" s="48">
        <v>2310.1799999999998</v>
      </c>
      <c r="U1349" s="55">
        <f>+T1349-P1349</f>
        <v>939.62696999999798</v>
      </c>
      <c r="V1349" s="20"/>
      <c r="W1349" s="20"/>
      <c r="X1349" s="20"/>
      <c r="Y1349" s="20"/>
    </row>
    <row r="1350" spans="1:25" customFormat="1" ht="15.75" customHeight="1" x14ac:dyDescent="0.25">
      <c r="A1350" s="3" t="s">
        <v>149</v>
      </c>
      <c r="B1350" s="3" t="s">
        <v>150</v>
      </c>
      <c r="C1350" s="4">
        <v>44036</v>
      </c>
      <c r="D1350" s="3" t="s">
        <v>2053</v>
      </c>
      <c r="E1350" s="3" t="s">
        <v>2054</v>
      </c>
      <c r="F1350" s="3" t="s">
        <v>3116</v>
      </c>
      <c r="G1350" s="24">
        <v>1352</v>
      </c>
      <c r="H1350" s="25" t="s">
        <v>2055</v>
      </c>
      <c r="I1350" s="5">
        <v>2</v>
      </c>
      <c r="J1350" s="5">
        <v>176.041818181818</v>
      </c>
      <c r="K1350" s="5">
        <f t="shared" si="524"/>
        <v>213.01059999999978</v>
      </c>
      <c r="L1350" s="83">
        <f t="shared" si="527"/>
        <v>426.02119999999957</v>
      </c>
      <c r="M1350" s="79">
        <f t="shared" ref="M1350" si="531">+L1350*0.85</f>
        <v>362.1180199999996</v>
      </c>
      <c r="N1350" s="79">
        <f>+M1350*0.95</f>
        <v>344.01211899999959</v>
      </c>
      <c r="O1350" s="58"/>
      <c r="P1350" s="92">
        <f>+N1350+N1351</f>
        <v>1442.1905539999998</v>
      </c>
      <c r="Q1350" s="7">
        <v>615.97032181818099</v>
      </c>
      <c r="R1350" s="75">
        <f t="shared" si="529"/>
        <v>745.32408939999902</v>
      </c>
      <c r="S1350" s="51">
        <f>+R1350+R1351</f>
        <v>2767.6832562039981</v>
      </c>
      <c r="T1350" s="48">
        <v>2767.68</v>
      </c>
      <c r="U1350" s="55">
        <f>+T1350-P1350</f>
        <v>1325.489446</v>
      </c>
      <c r="V1350" s="20"/>
      <c r="W1350" s="20"/>
      <c r="X1350" s="20"/>
      <c r="Y1350" s="20"/>
    </row>
    <row r="1351" spans="1:25" customFormat="1" ht="15.75" customHeight="1" x14ac:dyDescent="0.25">
      <c r="A1351" s="3" t="s">
        <v>2051</v>
      </c>
      <c r="B1351" s="3" t="s">
        <v>2052</v>
      </c>
      <c r="C1351" s="4">
        <v>44036</v>
      </c>
      <c r="D1351" s="3" t="s">
        <v>2053</v>
      </c>
      <c r="E1351" s="3" t="s">
        <v>2054</v>
      </c>
      <c r="F1351" s="3" t="s">
        <v>3116</v>
      </c>
      <c r="G1351" s="24"/>
      <c r="H1351" s="25" t="s">
        <v>2055</v>
      </c>
      <c r="I1351" s="5">
        <v>1</v>
      </c>
      <c r="J1351" s="5">
        <v>955.35314049586805</v>
      </c>
      <c r="K1351" s="5">
        <f t="shared" si="524"/>
        <v>1155.9773000000002</v>
      </c>
      <c r="L1351" s="83">
        <f t="shared" si="527"/>
        <v>1155.9773000000002</v>
      </c>
      <c r="M1351" s="79"/>
      <c r="N1351" s="79">
        <f t="shared" si="528"/>
        <v>1098.1784350000003</v>
      </c>
      <c r="O1351" s="58"/>
      <c r="P1351" s="92"/>
      <c r="Q1351" s="7">
        <v>1671.3712122347099</v>
      </c>
      <c r="R1351" s="75">
        <f t="shared" si="529"/>
        <v>2022.359166803999</v>
      </c>
      <c r="S1351" s="51"/>
      <c r="T1351" s="48"/>
      <c r="U1351" s="55"/>
      <c r="V1351" s="20"/>
      <c r="W1351" s="20"/>
      <c r="X1351" s="20"/>
      <c r="Y1351" s="20"/>
    </row>
    <row r="1352" spans="1:25" customFormat="1" ht="15.75" customHeight="1" x14ac:dyDescent="0.25">
      <c r="A1352" s="3" t="s">
        <v>2057</v>
      </c>
      <c r="B1352" s="3" t="s">
        <v>2058</v>
      </c>
      <c r="C1352" s="4">
        <v>44037</v>
      </c>
      <c r="D1352" s="3" t="s">
        <v>2056</v>
      </c>
      <c r="E1352" s="3" t="s">
        <v>1279</v>
      </c>
      <c r="F1352" s="3" t="s">
        <v>2949</v>
      </c>
      <c r="G1352" s="24">
        <v>1353</v>
      </c>
      <c r="H1352" s="25" t="s">
        <v>1280</v>
      </c>
      <c r="I1352" s="5">
        <v>1</v>
      </c>
      <c r="J1352" s="5">
        <v>318.25842975206598</v>
      </c>
      <c r="K1352" s="5">
        <f t="shared" si="524"/>
        <v>385.09269999999981</v>
      </c>
      <c r="L1352" s="83">
        <f t="shared" si="527"/>
        <v>385.09269999999981</v>
      </c>
      <c r="M1352" s="79">
        <f t="shared" ref="M1352:M1353" si="532">+L1352*0.85</f>
        <v>327.32879499999984</v>
      </c>
      <c r="N1352" s="79">
        <f t="shared" ref="N1352:N1353" si="533">+M1352*0.95</f>
        <v>310.96235524999986</v>
      </c>
      <c r="O1352" s="58"/>
      <c r="P1352" s="92">
        <f>+N1352+N1353+N1354</f>
        <v>570.38616550000074</v>
      </c>
      <c r="Q1352" s="7">
        <v>473.47433897586802</v>
      </c>
      <c r="R1352" s="75">
        <f t="shared" si="529"/>
        <v>572.90395016080026</v>
      </c>
      <c r="S1352" s="51">
        <f>+R1352+R1353+R1354</f>
        <v>1035.1572588574018</v>
      </c>
      <c r="T1352" s="48">
        <v>1035.1600000000001</v>
      </c>
      <c r="U1352" s="55">
        <f>+T1352-P1352</f>
        <v>464.77383449999934</v>
      </c>
      <c r="V1352" s="20"/>
      <c r="W1352" s="20"/>
      <c r="X1352" s="20"/>
      <c r="Y1352" s="20"/>
    </row>
    <row r="1353" spans="1:25" customFormat="1" ht="15.75" customHeight="1" x14ac:dyDescent="0.25">
      <c r="A1353" s="3" t="s">
        <v>147</v>
      </c>
      <c r="B1353" s="3" t="s">
        <v>148</v>
      </c>
      <c r="C1353" s="4">
        <v>44037</v>
      </c>
      <c r="D1353" s="3" t="s">
        <v>2056</v>
      </c>
      <c r="E1353" s="3" t="s">
        <v>1279</v>
      </c>
      <c r="F1353" s="3" t="s">
        <v>2949</v>
      </c>
      <c r="G1353" s="24"/>
      <c r="H1353" s="25" t="s">
        <v>1280</v>
      </c>
      <c r="I1353" s="5">
        <v>1</v>
      </c>
      <c r="J1353" s="5">
        <v>133.117933884298</v>
      </c>
      <c r="K1353" s="5">
        <f t="shared" si="524"/>
        <v>161.07270000000057</v>
      </c>
      <c r="L1353" s="83">
        <f t="shared" si="527"/>
        <v>161.07270000000057</v>
      </c>
      <c r="M1353" s="79">
        <f t="shared" si="532"/>
        <v>136.91179500000047</v>
      </c>
      <c r="N1353" s="79">
        <f t="shared" si="533"/>
        <v>130.06620525000045</v>
      </c>
      <c r="O1353" s="58"/>
      <c r="P1353" s="92"/>
      <c r="Q1353" s="7">
        <v>197.96200904318201</v>
      </c>
      <c r="R1353" s="75">
        <f t="shared" si="529"/>
        <v>239.53403094225021</v>
      </c>
      <c r="S1353" s="51"/>
      <c r="T1353" s="48"/>
      <c r="U1353" s="55"/>
      <c r="V1353" s="20"/>
      <c r="W1353" s="20"/>
      <c r="X1353" s="20"/>
      <c r="Y1353" s="20"/>
    </row>
    <row r="1354" spans="1:25" customFormat="1" ht="15.75" customHeight="1" x14ac:dyDescent="0.25">
      <c r="A1354" s="3" t="s">
        <v>1932</v>
      </c>
      <c r="B1354" s="3" t="s">
        <v>1933</v>
      </c>
      <c r="C1354" s="4">
        <v>44037</v>
      </c>
      <c r="D1354" s="3" t="s">
        <v>2056</v>
      </c>
      <c r="E1354" s="3" t="s">
        <v>1279</v>
      </c>
      <c r="F1354" s="3" t="s">
        <v>2949</v>
      </c>
      <c r="G1354" s="24"/>
      <c r="H1354" s="25" t="s">
        <v>1280</v>
      </c>
      <c r="I1354" s="5">
        <v>1</v>
      </c>
      <c r="J1354" s="5">
        <v>112.533801652893</v>
      </c>
      <c r="K1354" s="5">
        <f t="shared" si="524"/>
        <v>136.16590000000053</v>
      </c>
      <c r="L1354" s="83">
        <f t="shared" si="527"/>
        <v>136.16590000000053</v>
      </c>
      <c r="M1354" s="79"/>
      <c r="N1354" s="79">
        <f t="shared" si="528"/>
        <v>129.35760500000049</v>
      </c>
      <c r="O1354" s="58"/>
      <c r="P1354" s="92"/>
      <c r="Q1354" s="7">
        <v>184.06551880524901</v>
      </c>
      <c r="R1354" s="75">
        <f t="shared" si="529"/>
        <v>222.71927775435131</v>
      </c>
      <c r="S1354" s="51"/>
      <c r="T1354" s="48"/>
      <c r="U1354" s="55"/>
      <c r="V1354" s="20"/>
      <c r="W1354" s="20"/>
      <c r="X1354" s="20"/>
      <c r="Y1354" s="20"/>
    </row>
    <row r="1355" spans="1:25" customFormat="1" ht="15.75" customHeight="1" x14ac:dyDescent="0.25">
      <c r="A1355" s="3" t="s">
        <v>79</v>
      </c>
      <c r="B1355" s="3" t="s">
        <v>80</v>
      </c>
      <c r="C1355" s="4">
        <v>44037</v>
      </c>
      <c r="D1355" s="3" t="s">
        <v>2059</v>
      </c>
      <c r="E1355" s="3" t="s">
        <v>1667</v>
      </c>
      <c r="F1355" s="3" t="s">
        <v>3031</v>
      </c>
      <c r="G1355" s="24">
        <v>1357</v>
      </c>
      <c r="H1355" s="25" t="s">
        <v>1668</v>
      </c>
      <c r="I1355" s="5">
        <v>2</v>
      </c>
      <c r="J1355" s="5">
        <v>806.82363636363596</v>
      </c>
      <c r="K1355" s="5">
        <f t="shared" si="524"/>
        <v>976.25659999999948</v>
      </c>
      <c r="L1355" s="83">
        <f t="shared" si="527"/>
        <v>1952.513199999999</v>
      </c>
      <c r="M1355" s="79">
        <f t="shared" ref="M1355:M1356" si="534">+L1355*0.85</f>
        <v>1659.6362199999992</v>
      </c>
      <c r="N1355" s="79">
        <f t="shared" ref="N1355:N1356" si="535">+M1355*0.95</f>
        <v>1576.6544089999991</v>
      </c>
      <c r="O1355" s="58"/>
      <c r="P1355" s="92">
        <f>+N1355</f>
        <v>1576.6544089999991</v>
      </c>
      <c r="Q1355" s="7">
        <v>2399.6556660963602</v>
      </c>
      <c r="R1355" s="75">
        <f t="shared" si="529"/>
        <v>2903.5833559765956</v>
      </c>
      <c r="S1355" s="51">
        <f>+R1355</f>
        <v>2903.5833559765956</v>
      </c>
      <c r="T1355" s="48">
        <v>2903.6</v>
      </c>
      <c r="U1355" s="55">
        <f>+T1355-P1355</f>
        <v>1326.9455910000008</v>
      </c>
      <c r="V1355" s="20"/>
      <c r="W1355" s="20"/>
      <c r="X1355" s="20"/>
      <c r="Y1355" s="20"/>
    </row>
    <row r="1356" spans="1:25" customFormat="1" ht="15.75" customHeight="1" x14ac:dyDescent="0.25">
      <c r="A1356" s="3" t="s">
        <v>2063</v>
      </c>
      <c r="B1356" s="3" t="s">
        <v>2064</v>
      </c>
      <c r="C1356" s="4">
        <v>44037</v>
      </c>
      <c r="D1356" s="3" t="s">
        <v>2060</v>
      </c>
      <c r="E1356" s="3" t="s">
        <v>2061</v>
      </c>
      <c r="F1356" s="3" t="s">
        <v>3120</v>
      </c>
      <c r="G1356" s="24">
        <v>1345</v>
      </c>
      <c r="H1356" s="25" t="s">
        <v>2062</v>
      </c>
      <c r="I1356" s="5">
        <v>1</v>
      </c>
      <c r="J1356" s="5">
        <v>168.656611570248</v>
      </c>
      <c r="K1356" s="5">
        <f t="shared" si="524"/>
        <v>204.07450000000009</v>
      </c>
      <c r="L1356" s="83">
        <f t="shared" si="527"/>
        <v>204.07450000000009</v>
      </c>
      <c r="M1356" s="79">
        <f t="shared" si="534"/>
        <v>173.46332500000005</v>
      </c>
      <c r="N1356" s="79">
        <f t="shared" si="535"/>
        <v>164.79015875000005</v>
      </c>
      <c r="O1356" s="58"/>
      <c r="P1356" s="92">
        <f>+N1356+N1357+N1358</f>
        <v>632.0455877500001</v>
      </c>
      <c r="Q1356" s="7">
        <v>275.86259641673598</v>
      </c>
      <c r="R1356" s="75">
        <f t="shared" si="529"/>
        <v>333.79374166425055</v>
      </c>
      <c r="S1356" s="51">
        <f>+R1356+R1357+R1358</f>
        <v>1179.8189651906505</v>
      </c>
      <c r="T1356" s="48">
        <v>1179.81</v>
      </c>
      <c r="U1356" s="55">
        <f>+T1356-P1356</f>
        <v>547.76441224999985</v>
      </c>
      <c r="V1356" s="20"/>
      <c r="W1356" s="20"/>
      <c r="X1356" s="20"/>
      <c r="Y1356" s="20"/>
    </row>
    <row r="1357" spans="1:25" customFormat="1" ht="15.75" customHeight="1" x14ac:dyDescent="0.25">
      <c r="A1357" s="3" t="s">
        <v>672</v>
      </c>
      <c r="B1357" s="3" t="s">
        <v>673</v>
      </c>
      <c r="C1357" s="4">
        <v>44037</v>
      </c>
      <c r="D1357" s="3" t="s">
        <v>2060</v>
      </c>
      <c r="E1357" s="3" t="s">
        <v>2061</v>
      </c>
      <c r="F1357" s="3" t="s">
        <v>3120</v>
      </c>
      <c r="G1357" s="24"/>
      <c r="H1357" s="25" t="s">
        <v>2062</v>
      </c>
      <c r="I1357" s="5">
        <v>1</v>
      </c>
      <c r="J1357" s="5">
        <v>107.214710743802</v>
      </c>
      <c r="K1357" s="5">
        <f t="shared" si="524"/>
        <v>129.72980000000041</v>
      </c>
      <c r="L1357" s="83">
        <f t="shared" si="527"/>
        <v>129.72980000000041</v>
      </c>
      <c r="M1357" s="79"/>
      <c r="N1357" s="79">
        <f t="shared" si="528"/>
        <v>123.24331000000038</v>
      </c>
      <c r="O1357" s="58"/>
      <c r="P1357" s="92"/>
      <c r="Q1357" s="7">
        <v>175.619626063141</v>
      </c>
      <c r="R1357" s="75">
        <f t="shared" si="529"/>
        <v>212.4997475364006</v>
      </c>
      <c r="S1357" s="51"/>
      <c r="T1357" s="48"/>
      <c r="U1357" s="55"/>
      <c r="V1357" s="20"/>
      <c r="W1357" s="20"/>
      <c r="X1357" s="20"/>
      <c r="Y1357" s="20"/>
    </row>
    <row r="1358" spans="1:25" customFormat="1" ht="15.75" customHeight="1" x14ac:dyDescent="0.25">
      <c r="A1358" s="3" t="s">
        <v>149</v>
      </c>
      <c r="B1358" s="3" t="s">
        <v>150</v>
      </c>
      <c r="C1358" s="4">
        <v>44037</v>
      </c>
      <c r="D1358" s="3" t="s">
        <v>2060</v>
      </c>
      <c r="E1358" s="3" t="s">
        <v>2061</v>
      </c>
      <c r="F1358" s="3" t="s">
        <v>3120</v>
      </c>
      <c r="G1358" s="24"/>
      <c r="H1358" s="25" t="s">
        <v>2062</v>
      </c>
      <c r="I1358" s="5">
        <v>2</v>
      </c>
      <c r="J1358" s="5">
        <v>176.041818181818</v>
      </c>
      <c r="K1358" s="5">
        <f t="shared" si="524"/>
        <v>213.01059999999978</v>
      </c>
      <c r="L1358" s="83">
        <f t="shared" si="527"/>
        <v>426.02119999999957</v>
      </c>
      <c r="M1358" s="79">
        <f t="shared" ref="M1358" si="536">+L1358*0.85</f>
        <v>362.1180199999996</v>
      </c>
      <c r="N1358" s="79">
        <f>+M1358*0.95</f>
        <v>344.01211899999959</v>
      </c>
      <c r="O1358" s="58"/>
      <c r="P1358" s="92"/>
      <c r="Q1358" s="7">
        <v>523.57477354545404</v>
      </c>
      <c r="R1358" s="75">
        <f t="shared" si="529"/>
        <v>633.52547598999934</v>
      </c>
      <c r="S1358" s="51"/>
      <c r="T1358" s="48"/>
      <c r="U1358" s="55"/>
      <c r="V1358" s="20"/>
      <c r="W1358" s="20"/>
      <c r="X1358" s="20"/>
      <c r="Y1358" s="20"/>
    </row>
    <row r="1359" spans="1:25" customFormat="1" ht="15.75" customHeight="1" x14ac:dyDescent="0.25">
      <c r="A1359" s="3" t="s">
        <v>404</v>
      </c>
      <c r="B1359" s="3" t="s">
        <v>405</v>
      </c>
      <c r="C1359" s="4">
        <v>44037</v>
      </c>
      <c r="D1359" s="3" t="s">
        <v>2065</v>
      </c>
      <c r="E1359" s="3" t="s">
        <v>2066</v>
      </c>
      <c r="F1359" s="3" t="s">
        <v>3121</v>
      </c>
      <c r="G1359" s="24">
        <v>1346</v>
      </c>
      <c r="H1359" s="25" t="s">
        <v>2067</v>
      </c>
      <c r="I1359" s="5">
        <v>1</v>
      </c>
      <c r="J1359" s="5">
        <v>413.55396694214897</v>
      </c>
      <c r="K1359" s="5">
        <f t="shared" si="524"/>
        <v>500.40030000000024</v>
      </c>
      <c r="L1359" s="83">
        <f t="shared" si="527"/>
        <v>500.40030000000024</v>
      </c>
      <c r="M1359" s="79"/>
      <c r="N1359" s="79">
        <f t="shared" si="528"/>
        <v>475.38028500000019</v>
      </c>
      <c r="O1359" s="58"/>
      <c r="P1359" s="92">
        <f>+N1359</f>
        <v>475.38028500000019</v>
      </c>
      <c r="Q1359" s="7">
        <v>574.471951019009</v>
      </c>
      <c r="R1359" s="75">
        <f t="shared" si="529"/>
        <v>695.11106073300084</v>
      </c>
      <c r="S1359" s="51">
        <f>+R1359</f>
        <v>695.11106073300084</v>
      </c>
      <c r="T1359" s="48">
        <v>695.11</v>
      </c>
      <c r="U1359" s="55">
        <f>+T1359-P1359</f>
        <v>219.72971499999983</v>
      </c>
      <c r="V1359" s="20"/>
      <c r="W1359" s="20"/>
      <c r="X1359" s="20"/>
      <c r="Y1359" s="20"/>
    </row>
    <row r="1360" spans="1:25" customFormat="1" ht="15.75" customHeight="1" x14ac:dyDescent="0.25">
      <c r="A1360" s="3" t="s">
        <v>922</v>
      </c>
      <c r="B1360" s="3" t="s">
        <v>923</v>
      </c>
      <c r="C1360" s="4">
        <v>44037</v>
      </c>
      <c r="D1360" s="3" t="s">
        <v>2068</v>
      </c>
      <c r="E1360" s="3" t="s">
        <v>2069</v>
      </c>
      <c r="F1360" s="3" t="s">
        <v>3122</v>
      </c>
      <c r="G1360" s="24">
        <v>1347</v>
      </c>
      <c r="H1360" s="25" t="s">
        <v>2070</v>
      </c>
      <c r="I1360" s="5">
        <v>1</v>
      </c>
      <c r="J1360" s="5">
        <v>342.73512396694201</v>
      </c>
      <c r="K1360" s="5">
        <f t="shared" si="524"/>
        <v>414.70949999999982</v>
      </c>
      <c r="L1360" s="83">
        <f t="shared" si="527"/>
        <v>414.70949999999982</v>
      </c>
      <c r="M1360" s="79">
        <f t="shared" ref="M1360:M1361" si="537">+L1360*0.85</f>
        <v>352.50307499999985</v>
      </c>
      <c r="N1360" s="79">
        <f t="shared" ref="N1360:N1361" si="538">+M1360*0.95</f>
        <v>334.87792124999987</v>
      </c>
      <c r="O1360" s="58"/>
      <c r="P1360" s="92">
        <f>+N1360+N1361</f>
        <v>1235.8159264999999</v>
      </c>
      <c r="Q1360" s="7">
        <v>509.66118147892502</v>
      </c>
      <c r="R1360" s="75">
        <f t="shared" si="529"/>
        <v>616.6900295894992</v>
      </c>
      <c r="S1360" s="51">
        <f>+R1360+R1361</f>
        <v>2275.8195258260994</v>
      </c>
      <c r="T1360" s="48">
        <v>2275.8200000000002</v>
      </c>
      <c r="U1360" s="55">
        <f>+T1360-P1360</f>
        <v>1040.0040735000002</v>
      </c>
      <c r="V1360" s="20"/>
      <c r="W1360" s="20"/>
      <c r="X1360" s="20"/>
      <c r="Y1360" s="20"/>
    </row>
    <row r="1361" spans="1:25" customFormat="1" ht="15.75" customHeight="1" x14ac:dyDescent="0.25">
      <c r="A1361" s="3" t="s">
        <v>611</v>
      </c>
      <c r="B1361" s="3" t="s">
        <v>612</v>
      </c>
      <c r="C1361" s="4">
        <v>44037</v>
      </c>
      <c r="D1361" s="3" t="s">
        <v>2068</v>
      </c>
      <c r="E1361" s="3" t="s">
        <v>2069</v>
      </c>
      <c r="F1361" s="3" t="s">
        <v>3122</v>
      </c>
      <c r="G1361" s="24"/>
      <c r="H1361" s="25" t="s">
        <v>2070</v>
      </c>
      <c r="I1361" s="5">
        <v>1</v>
      </c>
      <c r="J1361" s="5">
        <v>922.07661157024802</v>
      </c>
      <c r="K1361" s="5">
        <f t="shared" si="524"/>
        <v>1115.7127</v>
      </c>
      <c r="L1361" s="83">
        <f t="shared" si="527"/>
        <v>1115.7127</v>
      </c>
      <c r="M1361" s="79">
        <f t="shared" si="537"/>
        <v>948.35579500000006</v>
      </c>
      <c r="N1361" s="79">
        <f t="shared" si="538"/>
        <v>900.93800525000006</v>
      </c>
      <c r="O1361" s="58"/>
      <c r="P1361" s="92"/>
      <c r="Q1361" s="7">
        <v>1371.1814018484299</v>
      </c>
      <c r="R1361" s="75">
        <f t="shared" si="529"/>
        <v>1659.1294962366001</v>
      </c>
      <c r="S1361" s="51"/>
      <c r="T1361" s="48"/>
      <c r="U1361" s="55"/>
      <c r="V1361" s="20"/>
      <c r="W1361" s="20"/>
      <c r="X1361" s="20"/>
      <c r="Y1361" s="20"/>
    </row>
    <row r="1362" spans="1:25" customFormat="1" ht="15.75" customHeight="1" x14ac:dyDescent="0.25">
      <c r="A1362" s="3" t="s">
        <v>133</v>
      </c>
      <c r="B1362" s="3" t="s">
        <v>134</v>
      </c>
      <c r="C1362" s="4">
        <v>44037</v>
      </c>
      <c r="D1362" s="3" t="s">
        <v>2071</v>
      </c>
      <c r="E1362" s="3" t="s">
        <v>2072</v>
      </c>
      <c r="F1362" s="3" t="s">
        <v>3119</v>
      </c>
      <c r="G1362" s="24">
        <v>1348</v>
      </c>
      <c r="H1362" s="25" t="s">
        <v>2073</v>
      </c>
      <c r="I1362" s="5">
        <v>1</v>
      </c>
      <c r="J1362" s="5">
        <v>302.57983471074402</v>
      </c>
      <c r="K1362" s="5">
        <f t="shared" si="524"/>
        <v>366.12160000000029</v>
      </c>
      <c r="L1362" s="83">
        <f t="shared" si="527"/>
        <v>366.12160000000029</v>
      </c>
      <c r="M1362" s="79"/>
      <c r="N1362" s="79">
        <f t="shared" si="528"/>
        <v>347.81552000000028</v>
      </c>
      <c r="O1362" s="58"/>
      <c r="P1362" s="92">
        <f>+SUM(N1362:N1367)</f>
        <v>1082.7002892499993</v>
      </c>
      <c r="Q1362" s="7">
        <v>449.95376384528998</v>
      </c>
      <c r="R1362" s="75">
        <f t="shared" si="529"/>
        <v>544.44405425280081</v>
      </c>
      <c r="S1362" s="51">
        <f>+SUM(R1362:R1367)</f>
        <v>1809.7525609702484</v>
      </c>
      <c r="T1362" s="48">
        <v>1809.75</v>
      </c>
      <c r="U1362" s="55">
        <f>+T1362-P1362</f>
        <v>727.04971075000071</v>
      </c>
      <c r="V1362" s="20"/>
      <c r="W1362" s="20"/>
      <c r="X1362" s="20"/>
      <c r="Y1362" s="20"/>
    </row>
    <row r="1363" spans="1:25" customFormat="1" ht="15.75" customHeight="1" x14ac:dyDescent="0.25">
      <c r="A1363" s="3" t="s">
        <v>1680</v>
      </c>
      <c r="B1363" s="3" t="s">
        <v>1681</v>
      </c>
      <c r="C1363" s="4">
        <v>44037</v>
      </c>
      <c r="D1363" s="3" t="s">
        <v>2071</v>
      </c>
      <c r="E1363" s="3" t="s">
        <v>2072</v>
      </c>
      <c r="F1363" s="3" t="s">
        <v>3119</v>
      </c>
      <c r="G1363" s="24"/>
      <c r="H1363" s="25" t="s">
        <v>2073</v>
      </c>
      <c r="I1363" s="5">
        <v>1</v>
      </c>
      <c r="J1363" s="5">
        <v>232.53272727272699</v>
      </c>
      <c r="K1363" s="5">
        <f t="shared" si="524"/>
        <v>281.36459999999965</v>
      </c>
      <c r="L1363" s="83">
        <f t="shared" si="527"/>
        <v>281.36459999999965</v>
      </c>
      <c r="M1363" s="79">
        <f t="shared" ref="M1363" si="539">+L1363*0.85</f>
        <v>239.15990999999971</v>
      </c>
      <c r="N1363" s="79">
        <f>+M1363*0.95</f>
        <v>227.2019144999997</v>
      </c>
      <c r="O1363" s="58"/>
      <c r="P1363" s="92"/>
      <c r="Q1363" s="7">
        <v>345.414111998181</v>
      </c>
      <c r="R1363" s="75">
        <f t="shared" si="529"/>
        <v>417.95107551779898</v>
      </c>
      <c r="S1363" s="51"/>
      <c r="T1363" s="48"/>
      <c r="U1363" s="55"/>
      <c r="V1363" s="20"/>
      <c r="W1363" s="20"/>
      <c r="X1363" s="20"/>
      <c r="Y1363" s="20"/>
    </row>
    <row r="1364" spans="1:25" customFormat="1" ht="15.75" customHeight="1" x14ac:dyDescent="0.25">
      <c r="A1364" s="3" t="s">
        <v>21</v>
      </c>
      <c r="B1364" s="3" t="s">
        <v>22</v>
      </c>
      <c r="C1364" s="4">
        <v>44037</v>
      </c>
      <c r="D1364" s="3" t="s">
        <v>2071</v>
      </c>
      <c r="E1364" s="3" t="s">
        <v>2072</v>
      </c>
      <c r="F1364" s="3" t="s">
        <v>3119</v>
      </c>
      <c r="G1364" s="24"/>
      <c r="H1364" s="25" t="s">
        <v>2073</v>
      </c>
      <c r="I1364" s="5">
        <v>1</v>
      </c>
      <c r="J1364" s="5">
        <v>111.773636363636</v>
      </c>
      <c r="K1364" s="5">
        <f t="shared" si="524"/>
        <v>135.24609999999956</v>
      </c>
      <c r="L1364" s="83">
        <f t="shared" si="527"/>
        <v>135.24609999999956</v>
      </c>
      <c r="M1364" s="79"/>
      <c r="N1364" s="79">
        <f t="shared" si="528"/>
        <v>128.48379499999956</v>
      </c>
      <c r="O1364" s="58"/>
      <c r="P1364" s="92"/>
      <c r="Q1364" s="7">
        <v>166.131223539545</v>
      </c>
      <c r="R1364" s="75">
        <f t="shared" si="529"/>
        <v>201.01878048284945</v>
      </c>
      <c r="S1364" s="51"/>
      <c r="T1364" s="48"/>
      <c r="U1364" s="55"/>
      <c r="V1364" s="20"/>
      <c r="W1364" s="20"/>
      <c r="X1364" s="20"/>
      <c r="Y1364" s="20"/>
    </row>
    <row r="1365" spans="1:25" customFormat="1" ht="15.75" customHeight="1" x14ac:dyDescent="0.25">
      <c r="A1365" s="3" t="s">
        <v>474</v>
      </c>
      <c r="B1365" s="3" t="s">
        <v>475</v>
      </c>
      <c r="C1365" s="4">
        <v>44037</v>
      </c>
      <c r="D1365" s="3" t="s">
        <v>2071</v>
      </c>
      <c r="E1365" s="3" t="s">
        <v>2072</v>
      </c>
      <c r="F1365" s="3" t="s">
        <v>3119</v>
      </c>
      <c r="G1365" s="24"/>
      <c r="H1365" s="25" t="s">
        <v>2073</v>
      </c>
      <c r="I1365" s="5">
        <v>1</v>
      </c>
      <c r="J1365" s="5">
        <v>111.773636363636</v>
      </c>
      <c r="K1365" s="5">
        <f t="shared" si="524"/>
        <v>135.24609999999956</v>
      </c>
      <c r="L1365" s="83">
        <f t="shared" si="527"/>
        <v>135.24609999999956</v>
      </c>
      <c r="M1365" s="79"/>
      <c r="N1365" s="79">
        <f t="shared" si="528"/>
        <v>128.48379499999956</v>
      </c>
      <c r="O1365" s="58"/>
      <c r="P1365" s="92"/>
      <c r="Q1365" s="7">
        <v>166.131223539545</v>
      </c>
      <c r="R1365" s="75">
        <f t="shared" si="529"/>
        <v>201.01878048284945</v>
      </c>
      <c r="S1365" s="51"/>
      <c r="T1365" s="48"/>
      <c r="U1365" s="55"/>
      <c r="V1365" s="20"/>
      <c r="W1365" s="20"/>
      <c r="X1365" s="20"/>
      <c r="Y1365" s="20"/>
    </row>
    <row r="1366" spans="1:25" customFormat="1" ht="15.75" customHeight="1" x14ac:dyDescent="0.25">
      <c r="A1366" s="3" t="s">
        <v>145</v>
      </c>
      <c r="B1366" s="3" t="s">
        <v>146</v>
      </c>
      <c r="C1366" s="4">
        <v>44037</v>
      </c>
      <c r="D1366" s="3" t="s">
        <v>2071</v>
      </c>
      <c r="E1366" s="3" t="s">
        <v>2072</v>
      </c>
      <c r="F1366" s="3" t="s">
        <v>3119</v>
      </c>
      <c r="G1366" s="24"/>
      <c r="H1366" s="25" t="s">
        <v>2073</v>
      </c>
      <c r="I1366" s="5">
        <v>1</v>
      </c>
      <c r="J1366" s="5">
        <v>168.58239669421499</v>
      </c>
      <c r="K1366" s="5">
        <f t="shared" si="524"/>
        <v>203.98470000000015</v>
      </c>
      <c r="L1366" s="83">
        <f t="shared" si="527"/>
        <v>203.98470000000015</v>
      </c>
      <c r="M1366" s="79">
        <f t="shared" ref="M1366:M1368" si="540">+L1366*0.85</f>
        <v>173.38699500000013</v>
      </c>
      <c r="N1366" s="79">
        <f t="shared" ref="N1366:N1368" si="541">+M1366*0.95</f>
        <v>164.71764525000012</v>
      </c>
      <c r="O1366" s="58"/>
      <c r="P1366" s="92"/>
      <c r="Q1366" s="7">
        <v>237.14898769847099</v>
      </c>
      <c r="R1366" s="75">
        <f t="shared" si="529"/>
        <v>286.95027511514991</v>
      </c>
      <c r="S1366" s="51"/>
      <c r="T1366" s="48"/>
      <c r="U1366" s="55"/>
      <c r="V1366" s="20"/>
      <c r="W1366" s="20"/>
      <c r="X1366" s="20"/>
      <c r="Y1366" s="20"/>
    </row>
    <row r="1367" spans="1:25" customFormat="1" ht="15.75" customHeight="1" x14ac:dyDescent="0.25">
      <c r="A1367" s="3" t="s">
        <v>1062</v>
      </c>
      <c r="B1367" s="3" t="s">
        <v>1063</v>
      </c>
      <c r="C1367" s="4">
        <v>44037</v>
      </c>
      <c r="D1367" s="3" t="s">
        <v>2071</v>
      </c>
      <c r="E1367" s="3" t="s">
        <v>2072</v>
      </c>
      <c r="F1367" s="3" t="s">
        <v>3119</v>
      </c>
      <c r="G1367" s="24"/>
      <c r="H1367" s="25" t="s">
        <v>2073</v>
      </c>
      <c r="I1367" s="5">
        <v>1</v>
      </c>
      <c r="J1367" s="5">
        <v>88.015371900826494</v>
      </c>
      <c r="K1367" s="5">
        <f t="shared" si="524"/>
        <v>106.49860000000005</v>
      </c>
      <c r="L1367" s="83">
        <f t="shared" si="527"/>
        <v>106.49860000000005</v>
      </c>
      <c r="M1367" s="79">
        <f t="shared" si="540"/>
        <v>90.52381000000004</v>
      </c>
      <c r="N1367" s="79">
        <f t="shared" si="541"/>
        <v>85.997619500000027</v>
      </c>
      <c r="O1367" s="58"/>
      <c r="P1367" s="92"/>
      <c r="Q1367" s="7">
        <v>130.88396290809899</v>
      </c>
      <c r="R1367" s="75">
        <f t="shared" si="529"/>
        <v>158.36959511879977</v>
      </c>
      <c r="S1367" s="51"/>
      <c r="T1367" s="48"/>
      <c r="U1367" s="55"/>
      <c r="V1367" s="20"/>
      <c r="W1367" s="20"/>
      <c r="X1367" s="20"/>
      <c r="Y1367" s="20"/>
    </row>
    <row r="1368" spans="1:25" customFormat="1" ht="15.75" customHeight="1" x14ac:dyDescent="0.25">
      <c r="A1368" s="3" t="s">
        <v>79</v>
      </c>
      <c r="B1368" s="3" t="s">
        <v>80</v>
      </c>
      <c r="C1368" s="4">
        <v>44037</v>
      </c>
      <c r="D1368" s="3" t="s">
        <v>2074</v>
      </c>
      <c r="E1368" s="3" t="s">
        <v>2072</v>
      </c>
      <c r="F1368" s="3" t="s">
        <v>3119</v>
      </c>
      <c r="G1368" s="24">
        <v>1367</v>
      </c>
      <c r="H1368" s="25" t="s">
        <v>2073</v>
      </c>
      <c r="I1368" s="5">
        <v>1</v>
      </c>
      <c r="J1368" s="5">
        <v>806.82363636363596</v>
      </c>
      <c r="K1368" s="5">
        <f>+J1368*1.21</f>
        <v>976.25659999999948</v>
      </c>
      <c r="L1368" s="83">
        <f>+K1368*I1368</f>
        <v>976.25659999999948</v>
      </c>
      <c r="M1368" s="79">
        <f t="shared" si="540"/>
        <v>829.81810999999959</v>
      </c>
      <c r="N1368" s="79">
        <f t="shared" si="541"/>
        <v>788.32720449999954</v>
      </c>
      <c r="O1368" s="58"/>
      <c r="P1368" s="92">
        <f>+N1368</f>
        <v>788.32720449999954</v>
      </c>
      <c r="Q1368" s="7">
        <v>1411.56215652727</v>
      </c>
      <c r="R1368" s="75">
        <f t="shared" si="529"/>
        <v>1707.9902093979965</v>
      </c>
      <c r="S1368" s="51">
        <f>+R1368</f>
        <v>1707.9902093979965</v>
      </c>
      <c r="T1368" s="48">
        <v>1708</v>
      </c>
      <c r="U1368" s="55">
        <f>+T1368-P1368</f>
        <v>919.67279550000046</v>
      </c>
      <c r="V1368" s="20"/>
      <c r="W1368" s="20"/>
      <c r="X1368" s="20"/>
      <c r="Y1368" s="20"/>
    </row>
    <row r="1369" spans="1:25" customFormat="1" ht="15.75" customHeight="1" x14ac:dyDescent="0.25">
      <c r="A1369" s="3" t="s">
        <v>1059</v>
      </c>
      <c r="B1369" s="3" t="s">
        <v>1060</v>
      </c>
      <c r="C1369" s="4">
        <v>44037</v>
      </c>
      <c r="D1369" s="3" t="s">
        <v>2075</v>
      </c>
      <c r="E1369" s="3" t="s">
        <v>2076</v>
      </c>
      <c r="F1369" s="3" t="s">
        <v>3123</v>
      </c>
      <c r="G1369" s="24">
        <v>1351</v>
      </c>
      <c r="H1369" s="25" t="s">
        <v>2077</v>
      </c>
      <c r="I1369" s="5">
        <v>1</v>
      </c>
      <c r="J1369" s="5">
        <v>853.29380165289297</v>
      </c>
      <c r="K1369" s="5">
        <f t="shared" si="524"/>
        <v>1032.4855000000005</v>
      </c>
      <c r="L1369" s="83">
        <f t="shared" si="527"/>
        <v>1032.4855000000005</v>
      </c>
      <c r="M1369" s="79"/>
      <c r="N1369" s="79">
        <f t="shared" si="528"/>
        <v>980.86122500000033</v>
      </c>
      <c r="O1369" s="58"/>
      <c r="P1369" s="92">
        <f>+N1369</f>
        <v>980.86122500000033</v>
      </c>
      <c r="Q1369" s="7">
        <v>1268.89012110103</v>
      </c>
      <c r="R1369" s="75">
        <f t="shared" si="529"/>
        <v>1535.3570465322462</v>
      </c>
      <c r="S1369" s="51">
        <f>+R1369</f>
        <v>1535.3570465322462</v>
      </c>
      <c r="T1369" s="48">
        <v>1535.36</v>
      </c>
      <c r="U1369" s="55">
        <f>+T1369-P1369</f>
        <v>554.49877499999957</v>
      </c>
      <c r="V1369" s="20"/>
      <c r="W1369" s="20"/>
      <c r="X1369" s="20"/>
      <c r="Y1369" s="20"/>
    </row>
    <row r="1370" spans="1:25" customFormat="1" ht="15.75" customHeight="1" x14ac:dyDescent="0.25">
      <c r="A1370" s="3" t="s">
        <v>1678</v>
      </c>
      <c r="B1370" s="3" t="s">
        <v>1679</v>
      </c>
      <c r="C1370" s="4">
        <v>44037</v>
      </c>
      <c r="D1370" s="3" t="s">
        <v>2080</v>
      </c>
      <c r="E1370" s="3" t="s">
        <v>2081</v>
      </c>
      <c r="F1370" s="3" t="s">
        <v>3124</v>
      </c>
      <c r="G1370" s="24">
        <v>1354</v>
      </c>
      <c r="H1370" s="25" t="s">
        <v>2082</v>
      </c>
      <c r="I1370" s="5">
        <v>1</v>
      </c>
      <c r="J1370" s="5">
        <v>232.53272727272699</v>
      </c>
      <c r="K1370" s="5">
        <f t="shared" si="524"/>
        <v>281.36459999999965</v>
      </c>
      <c r="L1370" s="83">
        <f t="shared" si="527"/>
        <v>281.36459999999965</v>
      </c>
      <c r="M1370" s="79">
        <f t="shared" ref="M1370:M1372" si="542">+L1370*0.85</f>
        <v>239.15990999999971</v>
      </c>
      <c r="N1370" s="79">
        <f t="shared" ref="N1370:N1372" si="543">+M1370*0.95</f>
        <v>227.2019144999997</v>
      </c>
      <c r="O1370" s="58"/>
      <c r="P1370" s="92">
        <f>+N1370+N1371</f>
        <v>478.02393074999924</v>
      </c>
      <c r="Q1370" s="7">
        <v>345.414111998181</v>
      </c>
      <c r="R1370" s="75">
        <f t="shared" si="529"/>
        <v>417.95107551779898</v>
      </c>
      <c r="S1370" s="51">
        <f>+R1370+R1371</f>
        <v>876.09464970479848</v>
      </c>
      <c r="T1370" s="48">
        <v>876.09</v>
      </c>
      <c r="U1370" s="55">
        <f>+T1370-P1370</f>
        <v>398.06606925000079</v>
      </c>
      <c r="V1370" s="20"/>
      <c r="W1370" s="20"/>
      <c r="X1370" s="20"/>
      <c r="Y1370" s="20"/>
    </row>
    <row r="1371" spans="1:25" customFormat="1" ht="15.75" customHeight="1" x14ac:dyDescent="0.25">
      <c r="A1371" s="3" t="s">
        <v>2078</v>
      </c>
      <c r="B1371" s="3" t="s">
        <v>2079</v>
      </c>
      <c r="C1371" s="4">
        <v>44037</v>
      </c>
      <c r="D1371" s="3" t="s">
        <v>2080</v>
      </c>
      <c r="E1371" s="3" t="s">
        <v>2081</v>
      </c>
      <c r="F1371" s="3" t="s">
        <v>3124</v>
      </c>
      <c r="G1371" s="24"/>
      <c r="H1371" s="25" t="s">
        <v>2082</v>
      </c>
      <c r="I1371" s="5">
        <v>1</v>
      </c>
      <c r="J1371" s="5">
        <v>256.70702479338797</v>
      </c>
      <c r="K1371" s="5">
        <f t="shared" si="524"/>
        <v>310.61549999999943</v>
      </c>
      <c r="L1371" s="83">
        <f t="shared" si="527"/>
        <v>310.61549999999943</v>
      </c>
      <c r="M1371" s="79">
        <f t="shared" si="542"/>
        <v>264.02317499999953</v>
      </c>
      <c r="N1371" s="79">
        <f t="shared" si="543"/>
        <v>250.82201624999954</v>
      </c>
      <c r="O1371" s="58"/>
      <c r="P1371" s="92"/>
      <c r="Q1371" s="7">
        <v>378.631053047107</v>
      </c>
      <c r="R1371" s="75">
        <f t="shared" si="529"/>
        <v>458.14357418699944</v>
      </c>
      <c r="S1371" s="51"/>
      <c r="T1371" s="48"/>
      <c r="U1371" s="55"/>
      <c r="V1371" s="20"/>
      <c r="W1371" s="20"/>
      <c r="X1371" s="20"/>
      <c r="Y1371" s="20"/>
    </row>
    <row r="1372" spans="1:25" customFormat="1" ht="15.75" customHeight="1" x14ac:dyDescent="0.25">
      <c r="A1372" s="3" t="s">
        <v>79</v>
      </c>
      <c r="B1372" s="3" t="s">
        <v>80</v>
      </c>
      <c r="C1372" s="4">
        <v>44037</v>
      </c>
      <c r="D1372" s="3" t="s">
        <v>2085</v>
      </c>
      <c r="E1372" s="3" t="s">
        <v>2086</v>
      </c>
      <c r="F1372" s="3" t="s">
        <v>3125</v>
      </c>
      <c r="G1372" s="24">
        <v>1355</v>
      </c>
      <c r="H1372" s="25" t="s">
        <v>2087</v>
      </c>
      <c r="I1372" s="5">
        <v>1</v>
      </c>
      <c r="J1372" s="5">
        <v>806.82363636363596</v>
      </c>
      <c r="K1372" s="5">
        <f t="shared" si="524"/>
        <v>976.25659999999948</v>
      </c>
      <c r="L1372" s="83">
        <f t="shared" si="527"/>
        <v>976.25659999999948</v>
      </c>
      <c r="M1372" s="79">
        <f t="shared" si="542"/>
        <v>829.81810999999959</v>
      </c>
      <c r="N1372" s="79">
        <f t="shared" si="543"/>
        <v>788.32720449999954</v>
      </c>
      <c r="O1372" s="58"/>
      <c r="P1372" s="92">
        <f>+N1372+N1373+N1374</f>
        <v>1142.8283494999994</v>
      </c>
      <c r="Q1372" s="7">
        <v>1411.56215652727</v>
      </c>
      <c r="R1372" s="75">
        <f t="shared" si="529"/>
        <v>1707.9902093979965</v>
      </c>
      <c r="S1372" s="51">
        <f>+R1372+R1373+R1374</f>
        <v>2361.1300960359958</v>
      </c>
      <c r="T1372" s="48">
        <v>2361.16</v>
      </c>
      <c r="U1372" s="55">
        <f>+T1372-P1372</f>
        <v>1218.3316505000005</v>
      </c>
      <c r="V1372" s="20"/>
      <c r="W1372" s="20"/>
      <c r="X1372" s="20"/>
      <c r="Y1372" s="20"/>
    </row>
    <row r="1373" spans="1:25" customFormat="1" ht="15.75" customHeight="1" x14ac:dyDescent="0.25">
      <c r="A1373" s="3" t="s">
        <v>2083</v>
      </c>
      <c r="B1373" s="3" t="s">
        <v>2084</v>
      </c>
      <c r="C1373" s="4">
        <v>44037</v>
      </c>
      <c r="D1373" s="3" t="s">
        <v>2085</v>
      </c>
      <c r="E1373" s="3" t="s">
        <v>2086</v>
      </c>
      <c r="F1373" s="3" t="s">
        <v>3125</v>
      </c>
      <c r="G1373" s="24"/>
      <c r="H1373" s="25" t="s">
        <v>2087</v>
      </c>
      <c r="I1373" s="5">
        <v>1</v>
      </c>
      <c r="J1373" s="5">
        <v>264.40752066115698</v>
      </c>
      <c r="K1373" s="5">
        <f t="shared" si="524"/>
        <v>319.93309999999991</v>
      </c>
      <c r="L1373" s="83">
        <f t="shared" si="527"/>
        <v>319.93309999999991</v>
      </c>
      <c r="M1373" s="79"/>
      <c r="N1373" s="79">
        <f t="shared" si="528"/>
        <v>303.93644499999988</v>
      </c>
      <c r="O1373" s="58"/>
      <c r="P1373" s="92"/>
      <c r="Q1373" s="7">
        <v>462.81363601487601</v>
      </c>
      <c r="R1373" s="75">
        <f t="shared" si="529"/>
        <v>560.00449957799992</v>
      </c>
      <c r="S1373" s="51"/>
      <c r="T1373" s="48"/>
      <c r="U1373" s="55"/>
      <c r="V1373" s="20"/>
      <c r="W1373" s="20"/>
      <c r="X1373" s="20"/>
      <c r="Y1373" s="20"/>
    </row>
    <row r="1374" spans="1:25" customFormat="1" ht="15.75" customHeight="1" x14ac:dyDescent="0.25">
      <c r="A1374" s="3" t="s">
        <v>43</v>
      </c>
      <c r="B1374" s="3" t="s">
        <v>44</v>
      </c>
      <c r="C1374" s="4">
        <v>44037</v>
      </c>
      <c r="D1374" s="3" t="s">
        <v>2085</v>
      </c>
      <c r="E1374" s="3" t="s">
        <v>2086</v>
      </c>
      <c r="F1374" s="3" t="s">
        <v>3125</v>
      </c>
      <c r="G1374" s="24"/>
      <c r="H1374" s="25" t="s">
        <v>2087</v>
      </c>
      <c r="I1374" s="5">
        <v>4</v>
      </c>
      <c r="J1374" s="5">
        <v>10.997107438016499</v>
      </c>
      <c r="K1374" s="5">
        <f t="shared" ref="K1374:K1405" si="544">+J1374*1.21</f>
        <v>13.306499999999964</v>
      </c>
      <c r="L1374" s="83">
        <f t="shared" si="527"/>
        <v>53.225999999999857</v>
      </c>
      <c r="M1374" s="79"/>
      <c r="N1374" s="79">
        <f t="shared" si="528"/>
        <v>50.56469999999986</v>
      </c>
      <c r="O1374" s="58"/>
      <c r="P1374" s="92"/>
      <c r="Q1374" s="7">
        <v>76.971394264462603</v>
      </c>
      <c r="R1374" s="75">
        <f t="shared" si="529"/>
        <v>93.135387059999744</v>
      </c>
      <c r="S1374" s="51"/>
      <c r="T1374" s="48"/>
      <c r="U1374" s="55"/>
      <c r="V1374" s="20"/>
      <c r="W1374" s="20"/>
      <c r="X1374" s="20"/>
      <c r="Y1374" s="20"/>
    </row>
    <row r="1375" spans="1:25" customFormat="1" ht="15.75" customHeight="1" x14ac:dyDescent="0.25">
      <c r="A1375" s="3" t="s">
        <v>79</v>
      </c>
      <c r="B1375" s="3" t="s">
        <v>80</v>
      </c>
      <c r="C1375" s="4">
        <v>44037</v>
      </c>
      <c r="D1375" s="3" t="s">
        <v>2088</v>
      </c>
      <c r="E1375" s="3" t="s">
        <v>2089</v>
      </c>
      <c r="F1375" s="3" t="s">
        <v>3126</v>
      </c>
      <c r="G1375" s="24">
        <v>1356</v>
      </c>
      <c r="H1375" s="25" t="s">
        <v>2090</v>
      </c>
      <c r="I1375" s="5">
        <v>1</v>
      </c>
      <c r="J1375" s="5">
        <v>806.82363636363596</v>
      </c>
      <c r="K1375" s="5">
        <f t="shared" si="544"/>
        <v>976.25659999999948</v>
      </c>
      <c r="L1375" s="83">
        <f t="shared" si="527"/>
        <v>976.25659999999948</v>
      </c>
      <c r="M1375" s="79">
        <f t="shared" ref="M1375:M1381" si="545">+L1375*0.85</f>
        <v>829.81810999999959</v>
      </c>
      <c r="N1375" s="79">
        <f t="shared" ref="N1375:N1381" si="546">+M1375*0.95</f>
        <v>788.32720449999954</v>
      </c>
      <c r="O1375" s="58"/>
      <c r="P1375" s="92">
        <f>+N1375+N1376+N1377+N1378</f>
        <v>1648.3683224999991</v>
      </c>
      <c r="Q1375" s="7">
        <v>1411.56215652727</v>
      </c>
      <c r="R1375" s="75">
        <f t="shared" si="529"/>
        <v>1707.9902093979965</v>
      </c>
      <c r="S1375" s="51">
        <f>+R1375+R1376+R1377+R1378</f>
        <v>3571.1076646099968</v>
      </c>
      <c r="T1375" s="48">
        <v>3571.12</v>
      </c>
      <c r="U1375" s="55">
        <f>+T1375-P1375</f>
        <v>1922.7516775000008</v>
      </c>
      <c r="V1375" s="20"/>
      <c r="W1375" s="20"/>
      <c r="X1375" s="20"/>
      <c r="Y1375" s="20"/>
    </row>
    <row r="1376" spans="1:25" customFormat="1" ht="15.75" customHeight="1" x14ac:dyDescent="0.25">
      <c r="A1376" s="3" t="s">
        <v>326</v>
      </c>
      <c r="B1376" s="3" t="s">
        <v>327</v>
      </c>
      <c r="C1376" s="4">
        <v>44037</v>
      </c>
      <c r="D1376" s="3" t="s">
        <v>2088</v>
      </c>
      <c r="E1376" s="3" t="s">
        <v>2089</v>
      </c>
      <c r="F1376" s="3" t="s">
        <v>3126</v>
      </c>
      <c r="G1376" s="24"/>
      <c r="H1376" s="25" t="s">
        <v>2090</v>
      </c>
      <c r="I1376" s="5">
        <v>1</v>
      </c>
      <c r="J1376" s="5">
        <v>269.56991735537201</v>
      </c>
      <c r="K1376" s="5">
        <f t="shared" si="544"/>
        <v>326.17960000000011</v>
      </c>
      <c r="L1376" s="83">
        <f t="shared" si="527"/>
        <v>326.17960000000011</v>
      </c>
      <c r="M1376" s="79">
        <f t="shared" si="545"/>
        <v>277.25266000000011</v>
      </c>
      <c r="N1376" s="79">
        <f t="shared" si="546"/>
        <v>263.39002700000009</v>
      </c>
      <c r="O1376" s="58"/>
      <c r="P1376" s="92"/>
      <c r="Q1376" s="7">
        <v>470.90899292892601</v>
      </c>
      <c r="R1376" s="75">
        <f t="shared" si="529"/>
        <v>569.79988144400045</v>
      </c>
      <c r="S1376" s="51"/>
      <c r="T1376" s="48"/>
      <c r="U1376" s="55"/>
      <c r="V1376" s="20"/>
      <c r="W1376" s="20"/>
      <c r="X1376" s="20"/>
      <c r="Y1376" s="20"/>
    </row>
    <row r="1377" spans="1:25" customFormat="1" ht="15.75" customHeight="1" x14ac:dyDescent="0.25">
      <c r="A1377" s="3" t="s">
        <v>149</v>
      </c>
      <c r="B1377" s="3" t="s">
        <v>150</v>
      </c>
      <c r="C1377" s="4">
        <v>44037</v>
      </c>
      <c r="D1377" s="3" t="s">
        <v>2088</v>
      </c>
      <c r="E1377" s="3" t="s">
        <v>2089</v>
      </c>
      <c r="F1377" s="3" t="s">
        <v>3126</v>
      </c>
      <c r="G1377" s="24"/>
      <c r="H1377" s="25" t="s">
        <v>2090</v>
      </c>
      <c r="I1377" s="5">
        <v>2</v>
      </c>
      <c r="J1377" s="5">
        <v>176.041818181818</v>
      </c>
      <c r="K1377" s="5">
        <f t="shared" si="544"/>
        <v>213.01059999999978</v>
      </c>
      <c r="L1377" s="83">
        <f t="shared" si="527"/>
        <v>426.02119999999957</v>
      </c>
      <c r="M1377" s="79">
        <f t="shared" si="545"/>
        <v>362.1180199999996</v>
      </c>
      <c r="N1377" s="79">
        <f t="shared" si="546"/>
        <v>344.01211899999959</v>
      </c>
      <c r="O1377" s="58"/>
      <c r="P1377" s="92"/>
      <c r="Q1377" s="7">
        <v>615.97032181818099</v>
      </c>
      <c r="R1377" s="75">
        <f t="shared" si="529"/>
        <v>745.32408939999902</v>
      </c>
      <c r="S1377" s="51"/>
      <c r="T1377" s="48"/>
      <c r="U1377" s="55"/>
      <c r="V1377" s="20"/>
      <c r="W1377" s="20"/>
      <c r="X1377" s="20"/>
      <c r="Y1377" s="20"/>
    </row>
    <row r="1378" spans="1:25" customFormat="1" ht="15.75" customHeight="1" x14ac:dyDescent="0.25">
      <c r="A1378" s="3" t="s">
        <v>902</v>
      </c>
      <c r="B1378" s="3" t="s">
        <v>903</v>
      </c>
      <c r="C1378" s="4">
        <v>44037</v>
      </c>
      <c r="D1378" s="3" t="s">
        <v>2088</v>
      </c>
      <c r="E1378" s="3" t="s">
        <v>2089</v>
      </c>
      <c r="F1378" s="3" t="s">
        <v>3126</v>
      </c>
      <c r="G1378" s="24"/>
      <c r="H1378" s="25" t="s">
        <v>2090</v>
      </c>
      <c r="I1378" s="5">
        <v>1</v>
      </c>
      <c r="J1378" s="5">
        <v>258.56661157024803</v>
      </c>
      <c r="K1378" s="5">
        <f t="shared" si="544"/>
        <v>312.86560000000009</v>
      </c>
      <c r="L1378" s="83">
        <f t="shared" si="527"/>
        <v>312.86560000000009</v>
      </c>
      <c r="M1378" s="79">
        <f t="shared" si="545"/>
        <v>265.93576000000007</v>
      </c>
      <c r="N1378" s="79">
        <f t="shared" si="546"/>
        <v>252.63897200000005</v>
      </c>
      <c r="O1378" s="58"/>
      <c r="P1378" s="92"/>
      <c r="Q1378" s="7">
        <v>452.88717716363698</v>
      </c>
      <c r="R1378" s="75">
        <f t="shared" si="529"/>
        <v>547.99348436800074</v>
      </c>
      <c r="S1378" s="51"/>
      <c r="T1378" s="48"/>
      <c r="U1378" s="55"/>
      <c r="V1378" s="20"/>
      <c r="W1378" s="20"/>
      <c r="X1378" s="20"/>
      <c r="Y1378" s="20"/>
    </row>
    <row r="1379" spans="1:25" customFormat="1" ht="15.75" customHeight="1" x14ac:dyDescent="0.25">
      <c r="A1379" s="3" t="s">
        <v>79</v>
      </c>
      <c r="B1379" s="3" t="s">
        <v>80</v>
      </c>
      <c r="C1379" s="4">
        <v>44037</v>
      </c>
      <c r="D1379" s="3" t="s">
        <v>2091</v>
      </c>
      <c r="E1379" s="3" t="s">
        <v>2092</v>
      </c>
      <c r="F1379" s="3" t="s">
        <v>3127</v>
      </c>
      <c r="G1379" s="24">
        <v>1358</v>
      </c>
      <c r="H1379" s="25" t="s">
        <v>2093</v>
      </c>
      <c r="I1379" s="5">
        <v>1</v>
      </c>
      <c r="J1379" s="5">
        <v>806.82363636363596</v>
      </c>
      <c r="K1379" s="5">
        <f t="shared" si="544"/>
        <v>976.25659999999948</v>
      </c>
      <c r="L1379" s="83">
        <f t="shared" si="527"/>
        <v>976.25659999999948</v>
      </c>
      <c r="M1379" s="79">
        <f t="shared" si="545"/>
        <v>829.81810999999959</v>
      </c>
      <c r="N1379" s="79">
        <f t="shared" si="546"/>
        <v>788.32720449999954</v>
      </c>
      <c r="O1379" s="58"/>
      <c r="P1379" s="92">
        <f>+N1379+N1380+N1381</f>
        <v>1721.7829117499987</v>
      </c>
      <c r="Q1379" s="7">
        <v>1199.8278330481801</v>
      </c>
      <c r="R1379" s="75">
        <f t="shared" si="529"/>
        <v>1451.7916779882978</v>
      </c>
      <c r="S1379" s="51">
        <f>+R1379+R1380+R1381</f>
        <v>3170.0515083731952</v>
      </c>
      <c r="T1379" s="48">
        <v>3170.07</v>
      </c>
      <c r="U1379" s="55">
        <f>+T1379-P1379</f>
        <v>1448.2870882500015</v>
      </c>
      <c r="V1379" s="20"/>
      <c r="W1379" s="20"/>
      <c r="X1379" s="20"/>
      <c r="Y1379" s="20"/>
    </row>
    <row r="1380" spans="1:25" customFormat="1" ht="15.75" customHeight="1" x14ac:dyDescent="0.25">
      <c r="A1380" s="3" t="s">
        <v>377</v>
      </c>
      <c r="B1380" s="3" t="s">
        <v>378</v>
      </c>
      <c r="C1380" s="4">
        <v>44037</v>
      </c>
      <c r="D1380" s="3" t="s">
        <v>2091</v>
      </c>
      <c r="E1380" s="3" t="s">
        <v>2092</v>
      </c>
      <c r="F1380" s="3" t="s">
        <v>3127</v>
      </c>
      <c r="G1380" s="24"/>
      <c r="H1380" s="25" t="s">
        <v>2093</v>
      </c>
      <c r="I1380" s="5">
        <v>1</v>
      </c>
      <c r="J1380" s="5">
        <v>148.53363636363599</v>
      </c>
      <c r="K1380" s="5">
        <f t="shared" si="544"/>
        <v>179.72569999999953</v>
      </c>
      <c r="L1380" s="83">
        <f t="shared" si="527"/>
        <v>179.72569999999953</v>
      </c>
      <c r="M1380" s="79">
        <f t="shared" si="545"/>
        <v>152.76684499999959</v>
      </c>
      <c r="N1380" s="79">
        <f t="shared" si="546"/>
        <v>145.1285027499996</v>
      </c>
      <c r="O1380" s="58"/>
      <c r="P1380" s="92"/>
      <c r="Q1380" s="7">
        <v>220.22161355090901</v>
      </c>
      <c r="R1380" s="75">
        <f t="shared" si="529"/>
        <v>266.46815239659992</v>
      </c>
      <c r="S1380" s="51"/>
      <c r="T1380" s="48"/>
      <c r="U1380" s="55"/>
      <c r="V1380" s="20"/>
      <c r="W1380" s="20"/>
      <c r="X1380" s="20"/>
      <c r="Y1380" s="20"/>
    </row>
    <row r="1381" spans="1:25" customFormat="1" ht="15.75" customHeight="1" x14ac:dyDescent="0.25">
      <c r="A1381" s="3" t="s">
        <v>79</v>
      </c>
      <c r="B1381" s="3" t="s">
        <v>80</v>
      </c>
      <c r="C1381" s="4">
        <v>44037</v>
      </c>
      <c r="D1381" s="3" t="s">
        <v>2091</v>
      </c>
      <c r="E1381" s="3" t="s">
        <v>2092</v>
      </c>
      <c r="F1381" s="3" t="s">
        <v>3127</v>
      </c>
      <c r="G1381" s="24"/>
      <c r="H1381" s="25" t="s">
        <v>2093</v>
      </c>
      <c r="I1381" s="5">
        <v>1</v>
      </c>
      <c r="J1381" s="5">
        <v>806.82363636363596</v>
      </c>
      <c r="K1381" s="5">
        <f t="shared" si="544"/>
        <v>976.25659999999948</v>
      </c>
      <c r="L1381" s="83">
        <f t="shared" si="527"/>
        <v>976.25659999999948</v>
      </c>
      <c r="M1381" s="79">
        <f t="shared" si="545"/>
        <v>829.81810999999959</v>
      </c>
      <c r="N1381" s="79">
        <f t="shared" si="546"/>
        <v>788.32720449999954</v>
      </c>
      <c r="O1381" s="58"/>
      <c r="P1381" s="92"/>
      <c r="Q1381" s="7">
        <v>1199.8278330481801</v>
      </c>
      <c r="R1381" s="75">
        <f t="shared" si="529"/>
        <v>1451.7916779882978</v>
      </c>
      <c r="S1381" s="51"/>
      <c r="T1381" s="48"/>
      <c r="U1381" s="55"/>
      <c r="V1381" s="20"/>
      <c r="W1381" s="20"/>
      <c r="X1381" s="20"/>
      <c r="Y1381" s="20"/>
    </row>
    <row r="1382" spans="1:25" customFormat="1" ht="15.75" customHeight="1" x14ac:dyDescent="0.25">
      <c r="A1382" s="3" t="s">
        <v>482</v>
      </c>
      <c r="B1382" s="3" t="s">
        <v>483</v>
      </c>
      <c r="C1382" s="4">
        <v>44037</v>
      </c>
      <c r="D1382" s="3" t="s">
        <v>2094</v>
      </c>
      <c r="E1382" s="3" t="s">
        <v>2095</v>
      </c>
      <c r="F1382" s="3" t="s">
        <v>3128</v>
      </c>
      <c r="G1382" s="24">
        <v>1360</v>
      </c>
      <c r="H1382" s="25" t="s">
        <v>2096</v>
      </c>
      <c r="I1382" s="5">
        <v>1</v>
      </c>
      <c r="J1382" s="5">
        <v>38.200413223140501</v>
      </c>
      <c r="K1382" s="5">
        <f t="shared" si="544"/>
        <v>46.222500000000004</v>
      </c>
      <c r="L1382" s="83">
        <f t="shared" si="527"/>
        <v>46.222500000000004</v>
      </c>
      <c r="M1382" s="79"/>
      <c r="N1382" s="79">
        <f t="shared" si="528"/>
        <v>43.911375</v>
      </c>
      <c r="O1382" s="58"/>
      <c r="P1382" s="92">
        <f>+N1382+N1383+N1384+N1385+N1386</f>
        <v>845.9959285000001</v>
      </c>
      <c r="Q1382" s="7">
        <v>62.482047483471099</v>
      </c>
      <c r="R1382" s="75">
        <f t="shared" si="529"/>
        <v>75.603277455000025</v>
      </c>
      <c r="S1382" s="51">
        <f>+R1382+R1383+R1384+R1385+R1386</f>
        <v>1365.2099839352509</v>
      </c>
      <c r="T1382" s="48">
        <v>1365.22</v>
      </c>
      <c r="U1382" s="55">
        <f>+T1382-P1382</f>
        <v>519.22407149999992</v>
      </c>
      <c r="V1382" s="20"/>
      <c r="W1382" s="20"/>
      <c r="X1382" s="20"/>
      <c r="Y1382" s="20"/>
    </row>
    <row r="1383" spans="1:25" customFormat="1" ht="15.75" customHeight="1" x14ac:dyDescent="0.25">
      <c r="A1383" s="3" t="s">
        <v>2046</v>
      </c>
      <c r="B1383" s="3" t="s">
        <v>2047</v>
      </c>
      <c r="C1383" s="4">
        <v>44037</v>
      </c>
      <c r="D1383" s="3" t="s">
        <v>2094</v>
      </c>
      <c r="E1383" s="3" t="s">
        <v>2095</v>
      </c>
      <c r="F1383" s="3" t="s">
        <v>3128</v>
      </c>
      <c r="G1383" s="24"/>
      <c r="H1383" s="25" t="s">
        <v>2096</v>
      </c>
      <c r="I1383" s="5">
        <v>1</v>
      </c>
      <c r="J1383" s="5">
        <v>198.71727272727301</v>
      </c>
      <c r="K1383" s="5">
        <f t="shared" si="544"/>
        <v>240.44790000000035</v>
      </c>
      <c r="L1383" s="83">
        <f t="shared" si="527"/>
        <v>240.44790000000035</v>
      </c>
      <c r="M1383" s="79"/>
      <c r="N1383" s="79">
        <f t="shared" si="528"/>
        <v>228.42550500000033</v>
      </c>
      <c r="O1383" s="58"/>
      <c r="P1383" s="92"/>
      <c r="Q1383" s="7">
        <v>270.47338439863699</v>
      </c>
      <c r="R1383" s="75">
        <f t="shared" si="529"/>
        <v>327.27279512235077</v>
      </c>
      <c r="S1383" s="51"/>
      <c r="T1383" s="48"/>
      <c r="U1383" s="55"/>
      <c r="V1383" s="20"/>
      <c r="W1383" s="20"/>
      <c r="X1383" s="20"/>
      <c r="Y1383" s="20"/>
    </row>
    <row r="1384" spans="1:25" customFormat="1" ht="15.75" customHeight="1" x14ac:dyDescent="0.25">
      <c r="A1384" s="3" t="s">
        <v>530</v>
      </c>
      <c r="B1384" s="3" t="s">
        <v>531</v>
      </c>
      <c r="C1384" s="4">
        <v>44037</v>
      </c>
      <c r="D1384" s="3" t="s">
        <v>2094</v>
      </c>
      <c r="E1384" s="3" t="s">
        <v>2095</v>
      </c>
      <c r="F1384" s="3" t="s">
        <v>3128</v>
      </c>
      <c r="G1384" s="24"/>
      <c r="H1384" s="25" t="s">
        <v>2096</v>
      </c>
      <c r="I1384" s="5">
        <v>1</v>
      </c>
      <c r="J1384" s="5">
        <v>198.71727272727301</v>
      </c>
      <c r="K1384" s="5">
        <f t="shared" si="544"/>
        <v>240.44790000000035</v>
      </c>
      <c r="L1384" s="83">
        <f t="shared" si="527"/>
        <v>240.44790000000035</v>
      </c>
      <c r="M1384" s="79"/>
      <c r="N1384" s="79">
        <f t="shared" si="528"/>
        <v>228.42550500000033</v>
      </c>
      <c r="O1384" s="58"/>
      <c r="P1384" s="92"/>
      <c r="Q1384" s="7">
        <v>270.54432646499998</v>
      </c>
      <c r="R1384" s="75">
        <f t="shared" si="529"/>
        <v>327.35863502264999</v>
      </c>
      <c r="S1384" s="51"/>
      <c r="T1384" s="48"/>
      <c r="U1384" s="55"/>
      <c r="V1384" s="20"/>
      <c r="W1384" s="20"/>
      <c r="X1384" s="20"/>
      <c r="Y1384" s="20"/>
    </row>
    <row r="1385" spans="1:25" customFormat="1" ht="15.75" customHeight="1" x14ac:dyDescent="0.25">
      <c r="A1385" s="3" t="s">
        <v>1465</v>
      </c>
      <c r="B1385" s="3" t="s">
        <v>1466</v>
      </c>
      <c r="C1385" s="4">
        <v>44037</v>
      </c>
      <c r="D1385" s="3" t="s">
        <v>2094</v>
      </c>
      <c r="E1385" s="3" t="s">
        <v>2095</v>
      </c>
      <c r="F1385" s="3" t="s">
        <v>3128</v>
      </c>
      <c r="G1385" s="24"/>
      <c r="H1385" s="25" t="s">
        <v>2096</v>
      </c>
      <c r="I1385" s="5">
        <v>1</v>
      </c>
      <c r="J1385" s="5">
        <v>204.80008264462799</v>
      </c>
      <c r="K1385" s="5">
        <f t="shared" si="544"/>
        <v>247.80809999999985</v>
      </c>
      <c r="L1385" s="83">
        <f t="shared" si="527"/>
        <v>247.80809999999985</v>
      </c>
      <c r="M1385" s="79">
        <f t="shared" ref="M1385:M1399" si="547">+L1385*0.85</f>
        <v>210.63688499999986</v>
      </c>
      <c r="N1385" s="79">
        <f t="shared" ref="N1385:N1399" si="548">+M1385*0.95</f>
        <v>200.10504074999986</v>
      </c>
      <c r="O1385" s="58"/>
      <c r="P1385" s="92"/>
      <c r="Q1385" s="7">
        <v>304.551342098058</v>
      </c>
      <c r="R1385" s="75">
        <f t="shared" si="529"/>
        <v>368.50712393865018</v>
      </c>
      <c r="S1385" s="51"/>
      <c r="T1385" s="48"/>
      <c r="U1385" s="55"/>
      <c r="V1385" s="20"/>
      <c r="W1385" s="20"/>
      <c r="X1385" s="20"/>
      <c r="Y1385" s="20"/>
    </row>
    <row r="1386" spans="1:25" customFormat="1" ht="15.75" customHeight="1" x14ac:dyDescent="0.25">
      <c r="A1386" s="3" t="s">
        <v>377</v>
      </c>
      <c r="B1386" s="3" t="s">
        <v>378</v>
      </c>
      <c r="C1386" s="4">
        <v>44037</v>
      </c>
      <c r="D1386" s="3" t="s">
        <v>2094</v>
      </c>
      <c r="E1386" s="3" t="s">
        <v>2095</v>
      </c>
      <c r="F1386" s="3" t="s">
        <v>3128</v>
      </c>
      <c r="G1386" s="24"/>
      <c r="H1386" s="25" t="s">
        <v>2096</v>
      </c>
      <c r="I1386" s="5">
        <v>1</v>
      </c>
      <c r="J1386" s="5">
        <v>148.53363636363599</v>
      </c>
      <c r="K1386" s="5">
        <f t="shared" si="544"/>
        <v>179.72569999999953</v>
      </c>
      <c r="L1386" s="83">
        <f t="shared" si="527"/>
        <v>179.72569999999953</v>
      </c>
      <c r="M1386" s="79">
        <f t="shared" si="547"/>
        <v>152.76684499999959</v>
      </c>
      <c r="N1386" s="79">
        <f t="shared" si="548"/>
        <v>145.1285027499996</v>
      </c>
      <c r="O1386" s="58"/>
      <c r="P1386" s="92"/>
      <c r="Q1386" s="7">
        <v>220.22161355090901</v>
      </c>
      <c r="R1386" s="75">
        <f t="shared" si="529"/>
        <v>266.46815239659992</v>
      </c>
      <c r="S1386" s="51"/>
      <c r="T1386" s="48"/>
      <c r="U1386" s="55"/>
      <c r="V1386" s="20"/>
      <c r="W1386" s="20"/>
      <c r="X1386" s="20"/>
      <c r="Y1386" s="20"/>
    </row>
    <row r="1387" spans="1:25" customFormat="1" ht="15.75" customHeight="1" x14ac:dyDescent="0.25">
      <c r="A1387" s="3" t="s">
        <v>79</v>
      </c>
      <c r="B1387" s="3" t="s">
        <v>80</v>
      </c>
      <c r="C1387" s="4">
        <v>44037</v>
      </c>
      <c r="D1387" s="3" t="s">
        <v>2097</v>
      </c>
      <c r="E1387" s="3" t="s">
        <v>2098</v>
      </c>
      <c r="F1387" s="3" t="s">
        <v>3129</v>
      </c>
      <c r="G1387" s="24">
        <v>1361</v>
      </c>
      <c r="H1387" s="25" t="s">
        <v>2099</v>
      </c>
      <c r="I1387" s="5">
        <v>1</v>
      </c>
      <c r="J1387" s="5">
        <v>806.82363636363596</v>
      </c>
      <c r="K1387" s="5">
        <f t="shared" si="544"/>
        <v>976.25659999999948</v>
      </c>
      <c r="L1387" s="83">
        <f t="shared" si="527"/>
        <v>976.25659999999948</v>
      </c>
      <c r="M1387" s="79">
        <f t="shared" si="547"/>
        <v>829.81810999999959</v>
      </c>
      <c r="N1387" s="79">
        <f t="shared" si="548"/>
        <v>788.32720449999954</v>
      </c>
      <c r="O1387" s="58"/>
      <c r="P1387" s="92">
        <f>+N1387</f>
        <v>788.32720449999954</v>
      </c>
      <c r="Q1387" s="7">
        <v>1411.57022476364</v>
      </c>
      <c r="R1387" s="75">
        <f t="shared" si="529"/>
        <v>1707.9999719640043</v>
      </c>
      <c r="S1387" s="51">
        <f>+R1387</f>
        <v>1707.9999719640043</v>
      </c>
      <c r="T1387" s="48">
        <v>1708</v>
      </c>
      <c r="U1387" s="55">
        <f>+T1387-P1387</f>
        <v>919.67279550000046</v>
      </c>
      <c r="V1387" s="20"/>
      <c r="W1387" s="20"/>
      <c r="X1387" s="20"/>
      <c r="Y1387" s="20"/>
    </row>
    <row r="1388" spans="1:25" customFormat="1" ht="15.75" customHeight="1" x14ac:dyDescent="0.25">
      <c r="A1388" s="3" t="s">
        <v>79</v>
      </c>
      <c r="B1388" s="3" t="s">
        <v>80</v>
      </c>
      <c r="C1388" s="4">
        <v>44037</v>
      </c>
      <c r="D1388" s="3" t="s">
        <v>2100</v>
      </c>
      <c r="E1388" s="3" t="s">
        <v>2101</v>
      </c>
      <c r="F1388" s="3" t="s">
        <v>3130</v>
      </c>
      <c r="G1388" s="24">
        <v>1362</v>
      </c>
      <c r="H1388" s="25" t="s">
        <v>2102</v>
      </c>
      <c r="I1388" s="5">
        <v>1</v>
      </c>
      <c r="J1388" s="5">
        <v>806.82363636363596</v>
      </c>
      <c r="K1388" s="5">
        <f t="shared" si="544"/>
        <v>976.25659999999948</v>
      </c>
      <c r="L1388" s="83">
        <f t="shared" si="527"/>
        <v>976.25659999999948</v>
      </c>
      <c r="M1388" s="79">
        <f t="shared" si="547"/>
        <v>829.81810999999959</v>
      </c>
      <c r="N1388" s="79">
        <f t="shared" si="548"/>
        <v>788.32720449999954</v>
      </c>
      <c r="O1388" s="58"/>
      <c r="P1388" s="92">
        <f>+N1388+N1389</f>
        <v>933.45570724999914</v>
      </c>
      <c r="Q1388" s="7">
        <v>1411.57022476364</v>
      </c>
      <c r="R1388" s="75">
        <f t="shared" si="529"/>
        <v>1707.9999719640043</v>
      </c>
      <c r="S1388" s="51">
        <f>+R1388+R1389</f>
        <v>2021.4919159600036</v>
      </c>
      <c r="T1388" s="48">
        <v>2021.5</v>
      </c>
      <c r="U1388" s="55">
        <f>+T1388-P1388</f>
        <v>1088.0442927500007</v>
      </c>
      <c r="V1388" s="20"/>
      <c r="W1388" s="20"/>
      <c r="X1388" s="20"/>
      <c r="Y1388" s="20"/>
    </row>
    <row r="1389" spans="1:25" customFormat="1" ht="15.75" customHeight="1" x14ac:dyDescent="0.25">
      <c r="A1389" s="3" t="s">
        <v>377</v>
      </c>
      <c r="B1389" s="3" t="s">
        <v>378</v>
      </c>
      <c r="C1389" s="4">
        <v>44037</v>
      </c>
      <c r="D1389" s="3" t="s">
        <v>2100</v>
      </c>
      <c r="E1389" s="3" t="s">
        <v>2101</v>
      </c>
      <c r="F1389" s="3" t="s">
        <v>3130</v>
      </c>
      <c r="G1389" s="24"/>
      <c r="H1389" s="25" t="s">
        <v>2102</v>
      </c>
      <c r="I1389" s="5">
        <v>1</v>
      </c>
      <c r="J1389" s="5">
        <v>148.53363636363599</v>
      </c>
      <c r="K1389" s="5">
        <f t="shared" si="544"/>
        <v>179.72569999999953</v>
      </c>
      <c r="L1389" s="83">
        <f t="shared" si="527"/>
        <v>179.72569999999953</v>
      </c>
      <c r="M1389" s="79">
        <f t="shared" si="547"/>
        <v>152.76684499999959</v>
      </c>
      <c r="N1389" s="79">
        <f t="shared" si="548"/>
        <v>145.1285027499996</v>
      </c>
      <c r="O1389" s="58"/>
      <c r="P1389" s="92"/>
      <c r="Q1389" s="7">
        <v>259.084251236363</v>
      </c>
      <c r="R1389" s="75">
        <f t="shared" si="529"/>
        <v>313.49194399599924</v>
      </c>
      <c r="S1389" s="51"/>
      <c r="T1389" s="48"/>
      <c r="U1389" s="55"/>
      <c r="V1389" s="20"/>
      <c r="W1389" s="20"/>
      <c r="X1389" s="20"/>
      <c r="Y1389" s="20"/>
    </row>
    <row r="1390" spans="1:25" customFormat="1" ht="15.75" customHeight="1" x14ac:dyDescent="0.25">
      <c r="A1390" s="3" t="s">
        <v>79</v>
      </c>
      <c r="B1390" s="3" t="s">
        <v>80</v>
      </c>
      <c r="C1390" s="4">
        <v>44037</v>
      </c>
      <c r="D1390" s="3" t="s">
        <v>2103</v>
      </c>
      <c r="E1390" s="3" t="s">
        <v>2104</v>
      </c>
      <c r="F1390" s="3" t="s">
        <v>3131</v>
      </c>
      <c r="G1390" s="24">
        <v>1364</v>
      </c>
      <c r="H1390" s="25" t="s">
        <v>2105</v>
      </c>
      <c r="I1390" s="5">
        <v>1</v>
      </c>
      <c r="J1390" s="5">
        <v>806.82363636363596</v>
      </c>
      <c r="K1390" s="5">
        <f t="shared" si="544"/>
        <v>976.25659999999948</v>
      </c>
      <c r="L1390" s="83">
        <f t="shared" si="527"/>
        <v>976.25659999999948</v>
      </c>
      <c r="M1390" s="79">
        <f t="shared" si="547"/>
        <v>829.81810999999959</v>
      </c>
      <c r="N1390" s="79">
        <f t="shared" si="548"/>
        <v>788.32720449999954</v>
      </c>
      <c r="O1390" s="58"/>
      <c r="P1390" s="92">
        <f>+N1390</f>
        <v>788.32720449999954</v>
      </c>
      <c r="Q1390" s="7">
        <v>1199.83469104909</v>
      </c>
      <c r="R1390" s="75">
        <f t="shared" si="529"/>
        <v>1451.7999761693989</v>
      </c>
      <c r="S1390" s="51">
        <f>+R1390</f>
        <v>1451.7999761693989</v>
      </c>
      <c r="T1390" s="48">
        <v>1451.8</v>
      </c>
      <c r="U1390" s="55">
        <f>+T1390-P1390</f>
        <v>663.47279550000042</v>
      </c>
      <c r="V1390" s="20"/>
      <c r="W1390" s="20"/>
      <c r="X1390" s="20"/>
      <c r="Y1390" s="20"/>
    </row>
    <row r="1391" spans="1:25" customFormat="1" ht="15.75" customHeight="1" x14ac:dyDescent="0.25">
      <c r="A1391" s="3" t="s">
        <v>79</v>
      </c>
      <c r="B1391" s="3" t="s">
        <v>80</v>
      </c>
      <c r="C1391" s="4">
        <v>44037</v>
      </c>
      <c r="D1391" s="3" t="s">
        <v>2106</v>
      </c>
      <c r="E1391" s="3" t="s">
        <v>2107</v>
      </c>
      <c r="F1391" s="3" t="s">
        <v>3132</v>
      </c>
      <c r="G1391" s="24">
        <v>1365</v>
      </c>
      <c r="H1391" s="25" t="s">
        <v>2108</v>
      </c>
      <c r="I1391" s="5">
        <v>1</v>
      </c>
      <c r="J1391" s="5">
        <v>806.82363636363596</v>
      </c>
      <c r="K1391" s="5">
        <f t="shared" si="544"/>
        <v>976.25659999999948</v>
      </c>
      <c r="L1391" s="83">
        <f t="shared" si="527"/>
        <v>976.25659999999948</v>
      </c>
      <c r="M1391" s="79">
        <f t="shared" si="547"/>
        <v>829.81810999999959</v>
      </c>
      <c r="N1391" s="79">
        <f t="shared" si="548"/>
        <v>788.32720449999954</v>
      </c>
      <c r="O1391" s="58"/>
      <c r="P1391" s="92">
        <f>+N1391</f>
        <v>788.32720449999954</v>
      </c>
      <c r="Q1391" s="7">
        <v>1199.83469104909</v>
      </c>
      <c r="R1391" s="75">
        <f t="shared" si="529"/>
        <v>1451.7999761693989</v>
      </c>
      <c r="S1391" s="51">
        <f>+R1391</f>
        <v>1451.7999761693989</v>
      </c>
      <c r="T1391" s="48">
        <v>1451.8</v>
      </c>
      <c r="U1391" s="55">
        <f>+T1391-P1391</f>
        <v>663.47279550000042</v>
      </c>
      <c r="V1391" s="20"/>
      <c r="W1391" s="20"/>
      <c r="X1391" s="20"/>
      <c r="Y1391" s="20"/>
    </row>
    <row r="1392" spans="1:25" customFormat="1" ht="15.75" customHeight="1" x14ac:dyDescent="0.25">
      <c r="A1392" s="3" t="s">
        <v>79</v>
      </c>
      <c r="B1392" s="3" t="s">
        <v>80</v>
      </c>
      <c r="C1392" s="4">
        <v>44037</v>
      </c>
      <c r="D1392" s="3" t="s">
        <v>2109</v>
      </c>
      <c r="E1392" s="3" t="s">
        <v>2110</v>
      </c>
      <c r="F1392" s="3" t="s">
        <v>3133</v>
      </c>
      <c r="G1392" s="24">
        <v>1366</v>
      </c>
      <c r="H1392" s="25" t="s">
        <v>2111</v>
      </c>
      <c r="I1392" s="5">
        <v>1</v>
      </c>
      <c r="J1392" s="5">
        <v>806.82363636363596</v>
      </c>
      <c r="K1392" s="5">
        <f t="shared" si="544"/>
        <v>976.25659999999948</v>
      </c>
      <c r="L1392" s="83">
        <f t="shared" si="527"/>
        <v>976.25659999999948</v>
      </c>
      <c r="M1392" s="79">
        <f t="shared" si="547"/>
        <v>829.81810999999959</v>
      </c>
      <c r="N1392" s="79">
        <f t="shared" si="548"/>
        <v>788.32720449999954</v>
      </c>
      <c r="O1392" s="58"/>
      <c r="P1392" s="92">
        <f>+N1392+N1393</f>
        <v>2035.7570804999978</v>
      </c>
      <c r="Q1392" s="7">
        <v>1411.57022476364</v>
      </c>
      <c r="R1392" s="75">
        <f t="shared" si="529"/>
        <v>1707.9999719640043</v>
      </c>
      <c r="S1392" s="51">
        <f>+R1392+R1393</f>
        <v>4421.5113953560049</v>
      </c>
      <c r="T1392" s="48">
        <v>4421.5</v>
      </c>
      <c r="U1392" s="55">
        <f>+T1392-P1392</f>
        <v>2385.7429195000022</v>
      </c>
      <c r="V1392" s="20"/>
      <c r="W1392" s="20"/>
      <c r="X1392" s="20"/>
      <c r="Y1392" s="20"/>
    </row>
    <row r="1393" spans="1:25" customFormat="1" ht="15.75" customHeight="1" x14ac:dyDescent="0.25">
      <c r="A1393" s="3" t="s">
        <v>1542</v>
      </c>
      <c r="B1393" s="3" t="s">
        <v>1543</v>
      </c>
      <c r="C1393" s="4">
        <v>44037</v>
      </c>
      <c r="D1393" s="3" t="s">
        <v>2109</v>
      </c>
      <c r="E1393" s="3" t="s">
        <v>2110</v>
      </c>
      <c r="F1393" s="3" t="s">
        <v>3133</v>
      </c>
      <c r="G1393" s="24"/>
      <c r="H1393" s="25" t="s">
        <v>2111</v>
      </c>
      <c r="I1393" s="5">
        <v>1</v>
      </c>
      <c r="J1393" s="5">
        <v>1276.69818181818</v>
      </c>
      <c r="K1393" s="5">
        <f t="shared" si="544"/>
        <v>1544.8047999999978</v>
      </c>
      <c r="L1393" s="83">
        <f t="shared" si="527"/>
        <v>1544.8047999999978</v>
      </c>
      <c r="M1393" s="79">
        <f t="shared" si="547"/>
        <v>1313.084079999998</v>
      </c>
      <c r="N1393" s="79">
        <f t="shared" si="548"/>
        <v>1247.4298759999981</v>
      </c>
      <c r="O1393" s="58"/>
      <c r="P1393" s="92"/>
      <c r="Q1393" s="7">
        <v>2242.5714242909098</v>
      </c>
      <c r="R1393" s="75">
        <f t="shared" si="529"/>
        <v>2713.5114233920008</v>
      </c>
      <c r="S1393" s="51"/>
      <c r="T1393" s="48"/>
      <c r="U1393" s="55"/>
      <c r="V1393" s="20"/>
      <c r="W1393" s="20"/>
      <c r="X1393" s="20"/>
      <c r="Y1393" s="20"/>
    </row>
    <row r="1394" spans="1:25" customFormat="1" ht="15.75" customHeight="1" x14ac:dyDescent="0.25">
      <c r="A1394" s="3" t="s">
        <v>149</v>
      </c>
      <c r="B1394" s="3" t="s">
        <v>150</v>
      </c>
      <c r="C1394" s="4">
        <v>44037</v>
      </c>
      <c r="D1394" s="3" t="s">
        <v>2112</v>
      </c>
      <c r="E1394" s="3" t="s">
        <v>2113</v>
      </c>
      <c r="F1394" s="3" t="s">
        <v>3134</v>
      </c>
      <c r="G1394" s="24">
        <v>1368</v>
      </c>
      <c r="H1394" s="25" t="s">
        <v>2114</v>
      </c>
      <c r="I1394" s="5">
        <v>1</v>
      </c>
      <c r="J1394" s="5">
        <v>176.041818181818</v>
      </c>
      <c r="K1394" s="5">
        <f t="shared" si="544"/>
        <v>213.01059999999978</v>
      </c>
      <c r="L1394" s="83">
        <f t="shared" si="527"/>
        <v>213.01059999999978</v>
      </c>
      <c r="M1394" s="79">
        <f t="shared" si="547"/>
        <v>181.0590099999998</v>
      </c>
      <c r="N1394" s="79">
        <f t="shared" si="548"/>
        <v>172.00605949999979</v>
      </c>
      <c r="O1394" s="58"/>
      <c r="P1394" s="92">
        <f>+N1394+N1395+N1396</f>
        <v>962.18679949999887</v>
      </c>
      <c r="Q1394" s="7">
        <v>261.78738677272702</v>
      </c>
      <c r="R1394" s="75">
        <f t="shared" si="529"/>
        <v>316.76273799499967</v>
      </c>
      <c r="S1394" s="51">
        <f>+R1394+R1395+R1396</f>
        <v>1887.7505848882477</v>
      </c>
      <c r="T1394" s="48">
        <v>1887.76</v>
      </c>
      <c r="U1394" s="55">
        <f>+T1394-P1394</f>
        <v>925.57320050000112</v>
      </c>
      <c r="V1394" s="20"/>
      <c r="W1394" s="20"/>
      <c r="X1394" s="20"/>
      <c r="Y1394" s="20"/>
    </row>
    <row r="1395" spans="1:25" customFormat="1" ht="15.75" customHeight="1" x14ac:dyDescent="0.25">
      <c r="A1395" s="3" t="s">
        <v>432</v>
      </c>
      <c r="B1395" s="3" t="s">
        <v>433</v>
      </c>
      <c r="C1395" s="4">
        <v>44037</v>
      </c>
      <c r="D1395" s="3" t="s">
        <v>2112</v>
      </c>
      <c r="E1395" s="3" t="s">
        <v>2113</v>
      </c>
      <c r="F1395" s="3" t="s">
        <v>3134</v>
      </c>
      <c r="G1395" s="24"/>
      <c r="H1395" s="25" t="s">
        <v>2114</v>
      </c>
      <c r="I1395" s="5">
        <v>1</v>
      </c>
      <c r="J1395" s="5">
        <v>660.18702479338799</v>
      </c>
      <c r="K1395" s="5">
        <f t="shared" si="544"/>
        <v>798.82629999999949</v>
      </c>
      <c r="L1395" s="83">
        <f t="shared" si="527"/>
        <v>798.82629999999949</v>
      </c>
      <c r="M1395" s="79">
        <f t="shared" si="547"/>
        <v>679.00235499999951</v>
      </c>
      <c r="N1395" s="79">
        <f t="shared" si="548"/>
        <v>645.05223724999951</v>
      </c>
      <c r="O1395" s="58"/>
      <c r="P1395" s="92"/>
      <c r="Q1395" s="7">
        <v>1078.1154499972299</v>
      </c>
      <c r="R1395" s="75">
        <f t="shared" si="529"/>
        <v>1304.5196944966481</v>
      </c>
      <c r="S1395" s="51"/>
      <c r="T1395" s="48"/>
      <c r="U1395" s="55"/>
      <c r="V1395" s="20"/>
      <c r="W1395" s="20"/>
      <c r="X1395" s="20"/>
      <c r="Y1395" s="20"/>
    </row>
    <row r="1396" spans="1:25" customFormat="1" ht="15.75" customHeight="1" x14ac:dyDescent="0.25">
      <c r="A1396" s="3" t="s">
        <v>377</v>
      </c>
      <c r="B1396" s="3" t="s">
        <v>378</v>
      </c>
      <c r="C1396" s="4">
        <v>44037</v>
      </c>
      <c r="D1396" s="3" t="s">
        <v>2112</v>
      </c>
      <c r="E1396" s="3" t="s">
        <v>2113</v>
      </c>
      <c r="F1396" s="3" t="s">
        <v>3134</v>
      </c>
      <c r="G1396" s="24"/>
      <c r="H1396" s="25" t="s">
        <v>2114</v>
      </c>
      <c r="I1396" s="5">
        <v>1</v>
      </c>
      <c r="J1396" s="5">
        <v>148.53363636363599</v>
      </c>
      <c r="K1396" s="5">
        <f t="shared" si="544"/>
        <v>179.72569999999953</v>
      </c>
      <c r="L1396" s="83">
        <f t="shared" si="527"/>
        <v>179.72569999999953</v>
      </c>
      <c r="M1396" s="79">
        <f t="shared" si="547"/>
        <v>152.76684499999959</v>
      </c>
      <c r="N1396" s="79">
        <f t="shared" si="548"/>
        <v>145.1285027499996</v>
      </c>
      <c r="O1396" s="58"/>
      <c r="P1396" s="92"/>
      <c r="Q1396" s="7">
        <v>220.22161355090901</v>
      </c>
      <c r="R1396" s="75">
        <f t="shared" si="529"/>
        <v>266.46815239659992</v>
      </c>
      <c r="S1396" s="51"/>
      <c r="T1396" s="48"/>
      <c r="U1396" s="55"/>
      <c r="V1396" s="20"/>
      <c r="W1396" s="20"/>
      <c r="X1396" s="20"/>
      <c r="Y1396" s="20"/>
    </row>
    <row r="1397" spans="1:25" customFormat="1" ht="15.75" customHeight="1" x14ac:dyDescent="0.25">
      <c r="A1397" s="3" t="s">
        <v>1019</v>
      </c>
      <c r="B1397" s="3" t="s">
        <v>1020</v>
      </c>
      <c r="C1397" s="4">
        <v>44037</v>
      </c>
      <c r="D1397" s="3" t="s">
        <v>2115</v>
      </c>
      <c r="E1397" s="3" t="s">
        <v>2116</v>
      </c>
      <c r="F1397" s="3" t="s">
        <v>3118</v>
      </c>
      <c r="G1397" s="24">
        <v>1369</v>
      </c>
      <c r="H1397" s="25" t="s">
        <v>2117</v>
      </c>
      <c r="I1397" s="5">
        <v>1</v>
      </c>
      <c r="J1397" s="5">
        <v>748.21338842975194</v>
      </c>
      <c r="K1397" s="5">
        <f t="shared" si="544"/>
        <v>905.3381999999998</v>
      </c>
      <c r="L1397" s="83">
        <f t="shared" si="527"/>
        <v>905.3381999999998</v>
      </c>
      <c r="M1397" s="79">
        <f t="shared" si="547"/>
        <v>769.53746999999976</v>
      </c>
      <c r="N1397" s="79">
        <f t="shared" si="548"/>
        <v>731.06059649999975</v>
      </c>
      <c r="O1397" s="58"/>
      <c r="P1397" s="92">
        <f>+N1397+N1398+N1399</f>
        <v>731.06059649999975</v>
      </c>
      <c r="Q1397" s="7">
        <v>1112.7384619924001</v>
      </c>
      <c r="R1397" s="75">
        <f t="shared" si="529"/>
        <v>1346.413539010804</v>
      </c>
      <c r="S1397" s="51">
        <f>+R1397+R1398+R1399</f>
        <v>1346.413539010804</v>
      </c>
      <c r="T1397" s="48">
        <v>1346.42</v>
      </c>
      <c r="U1397" s="55">
        <f>+T1397-P1397</f>
        <v>615.35940350000033</v>
      </c>
      <c r="V1397" s="20"/>
      <c r="W1397" s="20"/>
      <c r="X1397" s="20"/>
      <c r="Y1397" s="20"/>
    </row>
    <row r="1398" spans="1:25" customFormat="1" ht="15.75" customHeight="1" x14ac:dyDescent="0.25">
      <c r="A1398" s="3" t="s">
        <v>1450</v>
      </c>
      <c r="B1398" s="3" t="s">
        <v>1451</v>
      </c>
      <c r="C1398" s="4">
        <v>44037</v>
      </c>
      <c r="D1398" s="3" t="s">
        <v>2119</v>
      </c>
      <c r="E1398" s="3" t="s">
        <v>2116</v>
      </c>
      <c r="F1398" s="3" t="s">
        <v>3118</v>
      </c>
      <c r="G1398" s="24"/>
      <c r="H1398" s="25" t="s">
        <v>2117</v>
      </c>
      <c r="I1398" s="5">
        <v>-1</v>
      </c>
      <c r="J1398" s="5">
        <v>748.21338842975194</v>
      </c>
      <c r="K1398" s="5">
        <f t="shared" si="544"/>
        <v>905.3381999999998</v>
      </c>
      <c r="L1398" s="83">
        <f t="shared" si="527"/>
        <v>-905.3381999999998</v>
      </c>
      <c r="M1398" s="79">
        <f t="shared" si="547"/>
        <v>-769.53746999999976</v>
      </c>
      <c r="N1398" s="79">
        <f t="shared" si="548"/>
        <v>-731.06059649999975</v>
      </c>
      <c r="O1398" s="58"/>
      <c r="P1398" s="92"/>
      <c r="Q1398" s="7">
        <v>-1112.7384619924001</v>
      </c>
      <c r="R1398" s="75">
        <f t="shared" si="529"/>
        <v>-1346.413539010804</v>
      </c>
      <c r="S1398" s="51"/>
      <c r="T1398" s="48"/>
      <c r="U1398" s="55"/>
      <c r="V1398" s="20"/>
      <c r="W1398" s="20"/>
      <c r="X1398" s="20"/>
      <c r="Y1398" s="20"/>
    </row>
    <row r="1399" spans="1:25" customFormat="1" ht="15.75" customHeight="1" x14ac:dyDescent="0.25">
      <c r="A1399" s="3" t="s">
        <v>1450</v>
      </c>
      <c r="B1399" s="3" t="s">
        <v>1451</v>
      </c>
      <c r="C1399" s="4">
        <v>44037</v>
      </c>
      <c r="D1399" s="3" t="s">
        <v>2118</v>
      </c>
      <c r="E1399" s="3" t="s">
        <v>2116</v>
      </c>
      <c r="F1399" s="3" t="s">
        <v>3118</v>
      </c>
      <c r="G1399" s="24"/>
      <c r="H1399" s="25" t="s">
        <v>2117</v>
      </c>
      <c r="I1399" s="5">
        <v>1</v>
      </c>
      <c r="J1399" s="5">
        <v>748.21338842975194</v>
      </c>
      <c r="K1399" s="5">
        <f t="shared" si="544"/>
        <v>905.3381999999998</v>
      </c>
      <c r="L1399" s="83">
        <f t="shared" si="527"/>
        <v>905.3381999999998</v>
      </c>
      <c r="M1399" s="79">
        <f t="shared" si="547"/>
        <v>769.53746999999976</v>
      </c>
      <c r="N1399" s="79">
        <f t="shared" si="548"/>
        <v>731.06059649999975</v>
      </c>
      <c r="O1399" s="58"/>
      <c r="P1399" s="92"/>
      <c r="Q1399" s="7">
        <v>1112.7384619924001</v>
      </c>
      <c r="R1399" s="75">
        <f t="shared" si="529"/>
        <v>1346.413539010804</v>
      </c>
      <c r="S1399" s="51"/>
      <c r="T1399" s="48"/>
      <c r="U1399" s="55"/>
      <c r="V1399" s="20"/>
      <c r="W1399" s="20"/>
      <c r="X1399" s="20"/>
      <c r="Y1399" s="20"/>
    </row>
    <row r="1400" spans="1:25" customFormat="1" ht="15.75" customHeight="1" x14ac:dyDescent="0.25">
      <c r="A1400" s="3" t="s">
        <v>672</v>
      </c>
      <c r="B1400" s="3" t="s">
        <v>673</v>
      </c>
      <c r="C1400" s="4">
        <v>44039</v>
      </c>
      <c r="D1400" s="3" t="s">
        <v>2120</v>
      </c>
      <c r="E1400" s="3" t="s">
        <v>1659</v>
      </c>
      <c r="F1400" s="3" t="s">
        <v>3029</v>
      </c>
      <c r="G1400" s="24">
        <v>1376</v>
      </c>
      <c r="H1400" s="25" t="s">
        <v>1660</v>
      </c>
      <c r="I1400" s="5">
        <v>3</v>
      </c>
      <c r="J1400" s="5">
        <v>107.214710743802</v>
      </c>
      <c r="K1400" s="5">
        <f t="shared" si="544"/>
        <v>129.72980000000041</v>
      </c>
      <c r="L1400" s="83">
        <f t="shared" si="527"/>
        <v>389.18940000000123</v>
      </c>
      <c r="M1400" s="79"/>
      <c r="N1400" s="79">
        <f t="shared" si="528"/>
        <v>369.72993000000116</v>
      </c>
      <c r="O1400" s="58"/>
      <c r="P1400" s="92">
        <f>+N1400</f>
        <v>369.72993000000116</v>
      </c>
      <c r="Q1400" s="7">
        <v>619.833974340498</v>
      </c>
      <c r="R1400" s="75">
        <f t="shared" si="529"/>
        <v>749.99910895200253</v>
      </c>
      <c r="S1400" s="51">
        <f>+R1400</f>
        <v>749.99910895200253</v>
      </c>
      <c r="T1400" s="48">
        <v>750</v>
      </c>
      <c r="U1400" s="55">
        <f>+T1400-P1400</f>
        <v>380.27006999999884</v>
      </c>
      <c r="V1400" s="20"/>
      <c r="W1400" s="20"/>
      <c r="X1400" s="20"/>
      <c r="Y1400" s="20"/>
    </row>
    <row r="1401" spans="1:25" customFormat="1" ht="15.75" customHeight="1" x14ac:dyDescent="0.25">
      <c r="A1401" s="3" t="s">
        <v>101</v>
      </c>
      <c r="B1401" s="3" t="s">
        <v>102</v>
      </c>
      <c r="C1401" s="4">
        <v>44039</v>
      </c>
      <c r="D1401" s="3" t="s">
        <v>2121</v>
      </c>
      <c r="E1401" s="3" t="s">
        <v>2122</v>
      </c>
      <c r="F1401" s="3" t="s">
        <v>3146</v>
      </c>
      <c r="G1401" s="24">
        <v>1295</v>
      </c>
      <c r="H1401" s="25" t="s">
        <v>2123</v>
      </c>
      <c r="I1401" s="5">
        <v>1</v>
      </c>
      <c r="J1401" s="5">
        <v>429.11768595041298</v>
      </c>
      <c r="K1401" s="5">
        <f t="shared" si="544"/>
        <v>519.23239999999964</v>
      </c>
      <c r="L1401" s="83">
        <f t="shared" si="527"/>
        <v>519.23239999999964</v>
      </c>
      <c r="M1401" s="79">
        <f t="shared" ref="M1401:M1402" si="549">+L1401*0.85</f>
        <v>441.3475399999997</v>
      </c>
      <c r="N1401" s="79">
        <f t="shared" ref="N1401:N1402" si="550">+M1401*0.95</f>
        <v>419.28016299999967</v>
      </c>
      <c r="O1401" s="58"/>
      <c r="P1401" s="92">
        <f>+N1401</f>
        <v>419.28016299999967</v>
      </c>
      <c r="Q1401" s="7">
        <v>750.83150628429701</v>
      </c>
      <c r="R1401" s="75">
        <f t="shared" si="529"/>
        <v>908.5061226039993</v>
      </c>
      <c r="S1401" s="51">
        <f>+R1401</f>
        <v>908.5061226039993</v>
      </c>
      <c r="T1401" s="48">
        <v>908.41</v>
      </c>
      <c r="U1401" s="55">
        <f>+T1401-P1401</f>
        <v>489.12983700000029</v>
      </c>
      <c r="V1401" s="20"/>
      <c r="W1401" s="20"/>
      <c r="X1401" s="20"/>
      <c r="Y1401" s="20"/>
    </row>
    <row r="1402" spans="1:25" customFormat="1" ht="15.75" customHeight="1" x14ac:dyDescent="0.25">
      <c r="A1402" s="3" t="s">
        <v>149</v>
      </c>
      <c r="B1402" s="3" t="s">
        <v>150</v>
      </c>
      <c r="C1402" s="4">
        <v>44039</v>
      </c>
      <c r="D1402" s="3" t="s">
        <v>2124</v>
      </c>
      <c r="E1402" s="3" t="s">
        <v>2125</v>
      </c>
      <c r="F1402" s="3" t="s">
        <v>3136</v>
      </c>
      <c r="G1402" s="24">
        <v>1370</v>
      </c>
      <c r="H1402" s="25" t="s">
        <v>2126</v>
      </c>
      <c r="I1402" s="5">
        <v>2</v>
      </c>
      <c r="J1402" s="5">
        <v>176.041818181818</v>
      </c>
      <c r="K1402" s="5">
        <f t="shared" si="544"/>
        <v>213.01059999999978</v>
      </c>
      <c r="L1402" s="83">
        <f t="shared" si="527"/>
        <v>426.02119999999957</v>
      </c>
      <c r="M1402" s="79">
        <f t="shared" si="549"/>
        <v>362.1180199999996</v>
      </c>
      <c r="N1402" s="79">
        <f t="shared" si="550"/>
        <v>344.01211899999959</v>
      </c>
      <c r="O1402" s="58"/>
      <c r="P1402" s="92">
        <f>+N1402+N1403+N1404+N1405</f>
        <v>1444.2068862499991</v>
      </c>
      <c r="Q1402" s="7">
        <v>560.633336690909</v>
      </c>
      <c r="R1402" s="75">
        <f t="shared" si="529"/>
        <v>678.36633739599984</v>
      </c>
      <c r="S1402" s="52">
        <f>+R1402+R1403+R1404+R1405</f>
        <v>2651.0142563695981</v>
      </c>
      <c r="T1402" s="49">
        <v>3806</v>
      </c>
      <c r="U1402" s="55">
        <f>+T1402-P1402</f>
        <v>2361.7931137500009</v>
      </c>
      <c r="V1402" s="20"/>
      <c r="W1402" s="20"/>
      <c r="X1402" s="20"/>
      <c r="Y1402" s="20"/>
    </row>
    <row r="1403" spans="1:25" customFormat="1" ht="15.75" customHeight="1" x14ac:dyDescent="0.25">
      <c r="A1403" s="3" t="s">
        <v>275</v>
      </c>
      <c r="B1403" s="3" t="s">
        <v>276</v>
      </c>
      <c r="C1403" s="4">
        <v>44039</v>
      </c>
      <c r="D1403" s="3" t="s">
        <v>2127</v>
      </c>
      <c r="E1403" s="3" t="s">
        <v>2125</v>
      </c>
      <c r="F1403" s="3" t="s">
        <v>3136</v>
      </c>
      <c r="G1403" s="24"/>
      <c r="H1403" s="25" t="s">
        <v>2126</v>
      </c>
      <c r="I1403" s="5">
        <v>1</v>
      </c>
      <c r="J1403" s="5">
        <v>137.46347107438001</v>
      </c>
      <c r="K1403" s="5">
        <f t="shared" si="544"/>
        <v>166.33079999999981</v>
      </c>
      <c r="L1403" s="83">
        <f t="shared" si="527"/>
        <v>166.33079999999981</v>
      </c>
      <c r="M1403" s="79"/>
      <c r="N1403" s="79">
        <f t="shared" si="528"/>
        <v>158.01425999999981</v>
      </c>
      <c r="O1403" s="58"/>
      <c r="P1403" s="92"/>
      <c r="Q1403" s="7">
        <v>208.26499409553699</v>
      </c>
      <c r="R1403" s="75">
        <f t="shared" si="529"/>
        <v>252.00064285559975</v>
      </c>
      <c r="S1403" s="51"/>
      <c r="T1403" s="48"/>
      <c r="U1403" s="55"/>
      <c r="V1403" s="20"/>
      <c r="W1403" s="20"/>
      <c r="X1403" s="20"/>
      <c r="Y1403" s="20"/>
    </row>
    <row r="1404" spans="1:25" customFormat="1" ht="15.75" customHeight="1" x14ac:dyDescent="0.25">
      <c r="A1404" s="3" t="s">
        <v>1808</v>
      </c>
      <c r="B1404" s="3" t="s">
        <v>1809</v>
      </c>
      <c r="C1404" s="4">
        <v>44039</v>
      </c>
      <c r="D1404" s="3" t="s">
        <v>2124</v>
      </c>
      <c r="E1404" s="3" t="s">
        <v>2125</v>
      </c>
      <c r="F1404" s="3" t="s">
        <v>3136</v>
      </c>
      <c r="G1404" s="24"/>
      <c r="H1404" s="25" t="s">
        <v>2126</v>
      </c>
      <c r="I1404" s="5">
        <v>1</v>
      </c>
      <c r="J1404" s="5">
        <v>489.34239669421498</v>
      </c>
      <c r="K1404" s="5">
        <f t="shared" si="544"/>
        <v>592.10430000000008</v>
      </c>
      <c r="L1404" s="83">
        <f t="shared" si="527"/>
        <v>592.10430000000008</v>
      </c>
      <c r="M1404" s="79">
        <f t="shared" ref="M1404" si="551">+L1404*0.85</f>
        <v>503.28865500000006</v>
      </c>
      <c r="N1404" s="79">
        <f>+M1404*0.95</f>
        <v>478.12422225000006</v>
      </c>
      <c r="O1404" s="58"/>
      <c r="P1404" s="92"/>
      <c r="Q1404" s="7">
        <v>779.19457852809899</v>
      </c>
      <c r="R1404" s="75">
        <f t="shared" si="529"/>
        <v>942.82544001899976</v>
      </c>
      <c r="S1404" s="51"/>
      <c r="T1404" s="48"/>
      <c r="U1404" s="55"/>
      <c r="V1404" s="20"/>
      <c r="W1404" s="20"/>
      <c r="X1404" s="20"/>
      <c r="Y1404" s="20"/>
    </row>
    <row r="1405" spans="1:25" customFormat="1" ht="15.75" customHeight="1" x14ac:dyDescent="0.25">
      <c r="A1405" s="3" t="s">
        <v>674</v>
      </c>
      <c r="B1405" s="3" t="s">
        <v>675</v>
      </c>
      <c r="C1405" s="4">
        <v>44039</v>
      </c>
      <c r="D1405" s="3" t="s">
        <v>2124</v>
      </c>
      <c r="E1405" s="3" t="s">
        <v>2125</v>
      </c>
      <c r="F1405" s="3" t="s">
        <v>3136</v>
      </c>
      <c r="G1405" s="24"/>
      <c r="H1405" s="25" t="s">
        <v>2126</v>
      </c>
      <c r="I1405" s="5">
        <v>1</v>
      </c>
      <c r="J1405" s="5">
        <v>403.70272727272697</v>
      </c>
      <c r="K1405" s="5">
        <f t="shared" si="544"/>
        <v>488.4802999999996</v>
      </c>
      <c r="L1405" s="83">
        <f t="shared" si="527"/>
        <v>488.4802999999996</v>
      </c>
      <c r="M1405" s="79"/>
      <c r="N1405" s="79">
        <f t="shared" si="528"/>
        <v>464.0562849999996</v>
      </c>
      <c r="O1405" s="58"/>
      <c r="P1405" s="92"/>
      <c r="Q1405" s="7">
        <v>642.82796371818097</v>
      </c>
      <c r="R1405" s="75">
        <f t="shared" si="529"/>
        <v>777.82183609899892</v>
      </c>
      <c r="S1405" s="51"/>
      <c r="T1405" s="48"/>
      <c r="U1405" s="55"/>
      <c r="V1405" s="20"/>
      <c r="W1405" s="20"/>
      <c r="X1405" s="20"/>
      <c r="Y1405" s="20"/>
    </row>
    <row r="1406" spans="1:25" customFormat="1" ht="15.75" customHeight="1" x14ac:dyDescent="0.25">
      <c r="A1406" s="3" t="s">
        <v>606</v>
      </c>
      <c r="B1406" s="3" t="s">
        <v>607</v>
      </c>
      <c r="C1406" s="4">
        <v>44039</v>
      </c>
      <c r="D1406" s="3" t="s">
        <v>2128</v>
      </c>
      <c r="E1406" s="3" t="s">
        <v>2129</v>
      </c>
      <c r="F1406" s="3" t="s">
        <v>3137</v>
      </c>
      <c r="G1406" s="24">
        <v>1371</v>
      </c>
      <c r="H1406" s="25" t="s">
        <v>2130</v>
      </c>
      <c r="I1406" s="5">
        <v>1</v>
      </c>
      <c r="J1406" s="5">
        <v>624.10363636363604</v>
      </c>
      <c r="K1406" s="5">
        <f t="shared" ref="K1406:K1418" si="552">+J1406*1.21</f>
        <v>755.16539999999964</v>
      </c>
      <c r="L1406" s="83">
        <f t="shared" si="527"/>
        <v>755.16539999999964</v>
      </c>
      <c r="M1406" s="79"/>
      <c r="N1406" s="79">
        <f t="shared" si="528"/>
        <v>717.4071299999996</v>
      </c>
      <c r="O1406" s="58"/>
      <c r="P1406" s="92">
        <f>+N1406+N1407+N1408+N1409</f>
        <v>2385.5086529999994</v>
      </c>
      <c r="Q1406" s="7">
        <v>982.76101769454499</v>
      </c>
      <c r="R1406" s="75">
        <f t="shared" si="529"/>
        <v>1189.1408314103994</v>
      </c>
      <c r="S1406" s="51">
        <f>+R1406+R1407+R1408+R1409</f>
        <v>4249.1339976144009</v>
      </c>
      <c r="T1406" s="48">
        <v>4249.1499999999996</v>
      </c>
      <c r="U1406" s="55">
        <f>+T1406-P1406</f>
        <v>1863.6413470000002</v>
      </c>
      <c r="V1406" s="20"/>
      <c r="W1406" s="20"/>
      <c r="X1406" s="20"/>
      <c r="Y1406" s="20"/>
    </row>
    <row r="1407" spans="1:25" customFormat="1" ht="15.75" customHeight="1" x14ac:dyDescent="0.25">
      <c r="A1407" s="3" t="s">
        <v>967</v>
      </c>
      <c r="B1407" s="3" t="s">
        <v>968</v>
      </c>
      <c r="C1407" s="4">
        <v>44039</v>
      </c>
      <c r="D1407" s="3" t="s">
        <v>2128</v>
      </c>
      <c r="E1407" s="3" t="s">
        <v>2129</v>
      </c>
      <c r="F1407" s="3" t="s">
        <v>3137</v>
      </c>
      <c r="G1407" s="24"/>
      <c r="H1407" s="25" t="s">
        <v>2130</v>
      </c>
      <c r="I1407" s="5">
        <v>2</v>
      </c>
      <c r="J1407" s="5">
        <v>284.54000000000002</v>
      </c>
      <c r="K1407" s="5">
        <f t="shared" si="552"/>
        <v>344.29340000000002</v>
      </c>
      <c r="L1407" s="83">
        <f t="shared" si="527"/>
        <v>688.58680000000004</v>
      </c>
      <c r="M1407" s="79">
        <f t="shared" ref="M1407:M1415" si="553">+L1407*0.85</f>
        <v>585.29877999999997</v>
      </c>
      <c r="N1407" s="79">
        <f t="shared" ref="N1407:N1415" si="554">+M1407*0.95</f>
        <v>556.03384099999994</v>
      </c>
      <c r="O1407" s="58"/>
      <c r="P1407" s="92"/>
      <c r="Q1407" s="7">
        <v>842.973324023141</v>
      </c>
      <c r="R1407" s="75">
        <f t="shared" si="529"/>
        <v>1019.9977220680006</v>
      </c>
      <c r="S1407" s="51"/>
      <c r="T1407" s="48"/>
      <c r="U1407" s="55"/>
      <c r="V1407" s="20"/>
      <c r="W1407" s="20"/>
      <c r="X1407" s="20"/>
      <c r="Y1407" s="20"/>
    </row>
    <row r="1408" spans="1:25" customFormat="1" ht="15.75" customHeight="1" x14ac:dyDescent="0.25">
      <c r="A1408" s="3" t="s">
        <v>347</v>
      </c>
      <c r="B1408" s="3" t="s">
        <v>348</v>
      </c>
      <c r="C1408" s="4">
        <v>44039</v>
      </c>
      <c r="D1408" s="3" t="s">
        <v>2128</v>
      </c>
      <c r="E1408" s="3" t="s">
        <v>2129</v>
      </c>
      <c r="F1408" s="3" t="s">
        <v>3137</v>
      </c>
      <c r="G1408" s="24"/>
      <c r="H1408" s="25" t="s">
        <v>2130</v>
      </c>
      <c r="I1408" s="5">
        <v>2</v>
      </c>
      <c r="J1408" s="5">
        <v>284.54000000000002</v>
      </c>
      <c r="K1408" s="5">
        <f t="shared" si="552"/>
        <v>344.29340000000002</v>
      </c>
      <c r="L1408" s="83">
        <f t="shared" si="527"/>
        <v>688.58680000000004</v>
      </c>
      <c r="M1408" s="79">
        <f t="shared" si="553"/>
        <v>585.29877999999997</v>
      </c>
      <c r="N1408" s="79">
        <f t="shared" si="554"/>
        <v>556.03384099999994</v>
      </c>
      <c r="O1408" s="58"/>
      <c r="P1408" s="92"/>
      <c r="Q1408" s="7">
        <v>842.973324023141</v>
      </c>
      <c r="R1408" s="75">
        <f t="shared" si="529"/>
        <v>1019.9977220680006</v>
      </c>
      <c r="S1408" s="51"/>
      <c r="T1408" s="48"/>
      <c r="U1408" s="55"/>
      <c r="V1408" s="20"/>
      <c r="W1408" s="20"/>
      <c r="X1408" s="20"/>
      <c r="Y1408" s="20"/>
    </row>
    <row r="1409" spans="1:25" customFormat="1" ht="15.75" customHeight="1" x14ac:dyDescent="0.25">
      <c r="A1409" s="3" t="s">
        <v>803</v>
      </c>
      <c r="B1409" s="3" t="s">
        <v>804</v>
      </c>
      <c r="C1409" s="4">
        <v>44039</v>
      </c>
      <c r="D1409" s="3" t="s">
        <v>2128</v>
      </c>
      <c r="E1409" s="3" t="s">
        <v>2129</v>
      </c>
      <c r="F1409" s="3" t="s">
        <v>3137</v>
      </c>
      <c r="G1409" s="24"/>
      <c r="H1409" s="25" t="s">
        <v>2130</v>
      </c>
      <c r="I1409" s="5">
        <v>2</v>
      </c>
      <c r="J1409" s="5">
        <v>284.54000000000002</v>
      </c>
      <c r="K1409" s="5">
        <f t="shared" si="552"/>
        <v>344.29340000000002</v>
      </c>
      <c r="L1409" s="83">
        <f t="shared" si="527"/>
        <v>688.58680000000004</v>
      </c>
      <c r="M1409" s="79">
        <f t="shared" si="553"/>
        <v>585.29877999999997</v>
      </c>
      <c r="N1409" s="79">
        <f t="shared" si="554"/>
        <v>556.03384099999994</v>
      </c>
      <c r="O1409" s="58"/>
      <c r="P1409" s="92"/>
      <c r="Q1409" s="7">
        <v>842.973324023141</v>
      </c>
      <c r="R1409" s="75">
        <f t="shared" si="529"/>
        <v>1019.9977220680006</v>
      </c>
      <c r="S1409" s="51"/>
      <c r="T1409" s="48"/>
      <c r="U1409" s="55"/>
      <c r="V1409" s="20"/>
      <c r="W1409" s="20"/>
      <c r="X1409" s="20"/>
      <c r="Y1409" s="20"/>
    </row>
    <row r="1410" spans="1:25" customFormat="1" ht="15.75" customHeight="1" x14ac:dyDescent="0.25">
      <c r="A1410" s="3" t="s">
        <v>1961</v>
      </c>
      <c r="B1410" s="3" t="s">
        <v>1962</v>
      </c>
      <c r="C1410" s="4">
        <v>44039</v>
      </c>
      <c r="D1410" s="3" t="s">
        <v>2131</v>
      </c>
      <c r="E1410" s="3" t="s">
        <v>2132</v>
      </c>
      <c r="F1410" s="3" t="s">
        <v>3138</v>
      </c>
      <c r="G1410" s="24">
        <v>1373</v>
      </c>
      <c r="H1410" s="25" t="s">
        <v>2133</v>
      </c>
      <c r="I1410" s="5">
        <v>1</v>
      </c>
      <c r="J1410" s="5">
        <v>241.793223140496</v>
      </c>
      <c r="K1410" s="5">
        <f t="shared" si="552"/>
        <v>292.56980000000016</v>
      </c>
      <c r="L1410" s="83">
        <f t="shared" ref="L1410:L1473" si="555">+K1410*I1410</f>
        <v>292.56980000000016</v>
      </c>
      <c r="M1410" s="79">
        <f t="shared" si="553"/>
        <v>248.68433000000013</v>
      </c>
      <c r="N1410" s="79">
        <f t="shared" si="554"/>
        <v>236.25011350000011</v>
      </c>
      <c r="O1410" s="58"/>
      <c r="P1410" s="92">
        <f>+N1410</f>
        <v>236.25011350000011</v>
      </c>
      <c r="Q1410" s="7">
        <v>423.01724388429801</v>
      </c>
      <c r="R1410" s="75">
        <f t="shared" ref="R1410:R1473" si="556">+Q1410*1.21</f>
        <v>511.85086510000059</v>
      </c>
      <c r="S1410" s="51">
        <f>+R1410</f>
        <v>511.85086510000059</v>
      </c>
      <c r="T1410" s="48">
        <v>511.85</v>
      </c>
      <c r="U1410" s="55">
        <f>+T1410-P1410</f>
        <v>275.59988649999991</v>
      </c>
      <c r="V1410" s="20"/>
      <c r="W1410" s="20"/>
      <c r="X1410" s="20"/>
      <c r="Y1410" s="20"/>
    </row>
    <row r="1411" spans="1:25" customFormat="1" ht="15.75" customHeight="1" x14ac:dyDescent="0.25">
      <c r="A1411" s="3" t="s">
        <v>2134</v>
      </c>
      <c r="B1411" s="3" t="s">
        <v>2135</v>
      </c>
      <c r="C1411" s="4">
        <v>44039</v>
      </c>
      <c r="D1411" s="3" t="s">
        <v>2136</v>
      </c>
      <c r="E1411" s="3" t="s">
        <v>2137</v>
      </c>
      <c r="F1411" s="3" t="s">
        <v>3139</v>
      </c>
      <c r="G1411" s="24">
        <v>1374</v>
      </c>
      <c r="H1411" s="25" t="s">
        <v>2138</v>
      </c>
      <c r="I1411" s="5">
        <v>1</v>
      </c>
      <c r="J1411" s="5">
        <v>456.50148760330597</v>
      </c>
      <c r="K1411" s="5">
        <f t="shared" si="552"/>
        <v>552.36680000000024</v>
      </c>
      <c r="L1411" s="83">
        <f t="shared" si="555"/>
        <v>552.36680000000024</v>
      </c>
      <c r="M1411" s="79">
        <f t="shared" si="553"/>
        <v>469.51178000000021</v>
      </c>
      <c r="N1411" s="79">
        <f t="shared" si="554"/>
        <v>446.0361910000002</v>
      </c>
      <c r="O1411" s="58"/>
      <c r="P1411" s="92">
        <f>+N1411</f>
        <v>446.0361910000002</v>
      </c>
      <c r="Q1411" s="7">
        <v>798.87303829090899</v>
      </c>
      <c r="R1411" s="75">
        <f t="shared" si="556"/>
        <v>966.63637633199983</v>
      </c>
      <c r="S1411" s="51">
        <f>+R1411</f>
        <v>966.63637633199983</v>
      </c>
      <c r="T1411" s="48">
        <v>966.64</v>
      </c>
      <c r="U1411" s="55">
        <f>+T1411-P1411</f>
        <v>520.60380899999973</v>
      </c>
      <c r="V1411" s="20"/>
      <c r="W1411" s="20"/>
      <c r="X1411" s="20"/>
      <c r="Y1411" s="20"/>
    </row>
    <row r="1412" spans="1:25" customFormat="1" ht="15.75" customHeight="1" x14ac:dyDescent="0.25">
      <c r="A1412" s="3" t="s">
        <v>1467</v>
      </c>
      <c r="B1412" s="3" t="s">
        <v>1468</v>
      </c>
      <c r="C1412" s="4">
        <v>44039</v>
      </c>
      <c r="D1412" s="3" t="s">
        <v>2139</v>
      </c>
      <c r="E1412" s="3" t="s">
        <v>2140</v>
      </c>
      <c r="F1412" s="3" t="s">
        <v>3140</v>
      </c>
      <c r="G1412" s="24">
        <v>1375</v>
      </c>
      <c r="H1412" s="25" t="s">
        <v>2141</v>
      </c>
      <c r="I1412" s="5">
        <v>1</v>
      </c>
      <c r="J1412" s="5">
        <v>588.84157024793399</v>
      </c>
      <c r="K1412" s="5">
        <f t="shared" si="552"/>
        <v>712.49830000000009</v>
      </c>
      <c r="L1412" s="83">
        <f t="shared" si="555"/>
        <v>712.49830000000009</v>
      </c>
      <c r="M1412" s="79">
        <f t="shared" si="553"/>
        <v>605.62355500000001</v>
      </c>
      <c r="N1412" s="79">
        <f t="shared" si="554"/>
        <v>575.34237725000003</v>
      </c>
      <c r="O1412" s="58"/>
      <c r="P1412" s="92">
        <f>+N1412</f>
        <v>575.34237725000003</v>
      </c>
      <c r="Q1412" s="7">
        <v>875.71664506995899</v>
      </c>
      <c r="R1412" s="75">
        <f t="shared" si="556"/>
        <v>1059.6171405346504</v>
      </c>
      <c r="S1412" s="51">
        <f>+R1412</f>
        <v>1059.6171405346504</v>
      </c>
      <c r="T1412" s="48">
        <v>1059.6199999999999</v>
      </c>
      <c r="U1412" s="55">
        <f>+T1412-P1412</f>
        <v>484.27762274999986</v>
      </c>
      <c r="V1412" s="20"/>
      <c r="W1412" s="20"/>
      <c r="X1412" s="20"/>
      <c r="Y1412" s="20"/>
    </row>
    <row r="1413" spans="1:25" customFormat="1" ht="15.75" customHeight="1" x14ac:dyDescent="0.25">
      <c r="A1413" s="3" t="s">
        <v>932</v>
      </c>
      <c r="B1413" s="3" t="s">
        <v>933</v>
      </c>
      <c r="C1413" s="4">
        <v>44039</v>
      </c>
      <c r="D1413" s="3" t="s">
        <v>2142</v>
      </c>
      <c r="E1413" s="3" t="s">
        <v>2143</v>
      </c>
      <c r="F1413" s="3" t="s">
        <v>3141</v>
      </c>
      <c r="G1413" s="24">
        <v>1377</v>
      </c>
      <c r="H1413" s="25" t="s">
        <v>2144</v>
      </c>
      <c r="I1413" s="5">
        <v>1</v>
      </c>
      <c r="J1413" s="5">
        <v>186.18</v>
      </c>
      <c r="K1413" s="5">
        <f t="shared" si="552"/>
        <v>225.27780000000001</v>
      </c>
      <c r="L1413" s="83">
        <f t="shared" si="555"/>
        <v>225.27780000000001</v>
      </c>
      <c r="M1413" s="79">
        <f t="shared" si="553"/>
        <v>191.48613</v>
      </c>
      <c r="N1413" s="79">
        <f t="shared" si="554"/>
        <v>181.9118235</v>
      </c>
      <c r="O1413" s="58"/>
      <c r="P1413" s="92">
        <f>+N1413+N1414</f>
        <v>306.97370899999953</v>
      </c>
      <c r="Q1413" s="7">
        <v>277.47606260999999</v>
      </c>
      <c r="R1413" s="75">
        <f t="shared" si="556"/>
        <v>335.74603575809999</v>
      </c>
      <c r="S1413" s="51">
        <f>+R1413+R1414</f>
        <v>564.81465100349931</v>
      </c>
      <c r="T1413" s="48">
        <v>564.82000000000005</v>
      </c>
      <c r="U1413" s="55">
        <f>+T1413-P1413</f>
        <v>257.84629100000052</v>
      </c>
      <c r="V1413" s="20"/>
      <c r="W1413" s="20"/>
      <c r="X1413" s="20"/>
      <c r="Y1413" s="20"/>
    </row>
    <row r="1414" spans="1:25" customFormat="1" ht="15.75" customHeight="1" x14ac:dyDescent="0.25">
      <c r="A1414" s="3" t="s">
        <v>900</v>
      </c>
      <c r="B1414" s="3" t="s">
        <v>901</v>
      </c>
      <c r="C1414" s="4">
        <v>44039</v>
      </c>
      <c r="D1414" s="3" t="s">
        <v>2142</v>
      </c>
      <c r="E1414" s="3" t="s">
        <v>2143</v>
      </c>
      <c r="F1414" s="3" t="s">
        <v>3141</v>
      </c>
      <c r="G1414" s="24"/>
      <c r="H1414" s="25" t="s">
        <v>2144</v>
      </c>
      <c r="I1414" s="5">
        <v>1</v>
      </c>
      <c r="J1414" s="5">
        <v>127.996198347107</v>
      </c>
      <c r="K1414" s="5">
        <f t="shared" si="552"/>
        <v>154.87539999999947</v>
      </c>
      <c r="L1414" s="83">
        <f t="shared" si="555"/>
        <v>154.87539999999947</v>
      </c>
      <c r="M1414" s="79">
        <f t="shared" si="553"/>
        <v>131.64408999999955</v>
      </c>
      <c r="N1414" s="79">
        <f t="shared" si="554"/>
        <v>125.06188549999956</v>
      </c>
      <c r="O1414" s="58"/>
      <c r="P1414" s="92"/>
      <c r="Q1414" s="7">
        <v>189.31290516148701</v>
      </c>
      <c r="R1414" s="75">
        <f t="shared" si="556"/>
        <v>229.06861524539929</v>
      </c>
      <c r="S1414" s="51"/>
      <c r="T1414" s="48"/>
      <c r="U1414" s="55"/>
      <c r="V1414" s="20"/>
      <c r="W1414" s="20"/>
      <c r="X1414" s="20"/>
      <c r="Y1414" s="20"/>
    </row>
    <row r="1415" spans="1:25" customFormat="1" ht="15.75" customHeight="1" x14ac:dyDescent="0.25">
      <c r="A1415" s="3" t="s">
        <v>149</v>
      </c>
      <c r="B1415" s="3" t="s">
        <v>150</v>
      </c>
      <c r="C1415" s="4">
        <v>44039</v>
      </c>
      <c r="D1415" s="3" t="s">
        <v>2145</v>
      </c>
      <c r="E1415" s="3" t="s">
        <v>2146</v>
      </c>
      <c r="F1415" s="3" t="s">
        <v>3142</v>
      </c>
      <c r="G1415" s="24">
        <v>1379</v>
      </c>
      <c r="H1415" s="25" t="s">
        <v>2147</v>
      </c>
      <c r="I1415" s="5">
        <v>2</v>
      </c>
      <c r="J1415" s="5">
        <v>176.041818181818</v>
      </c>
      <c r="K1415" s="5">
        <f t="shared" si="552"/>
        <v>213.01059999999978</v>
      </c>
      <c r="L1415" s="83">
        <f t="shared" si="555"/>
        <v>426.02119999999957</v>
      </c>
      <c r="M1415" s="79">
        <f t="shared" si="553"/>
        <v>362.1180199999996</v>
      </c>
      <c r="N1415" s="79">
        <f t="shared" si="554"/>
        <v>344.01211899999959</v>
      </c>
      <c r="O1415" s="58"/>
      <c r="P1415" s="92">
        <f>+N1415</f>
        <v>344.01211899999959</v>
      </c>
      <c r="Q1415" s="7">
        <v>615.97032181818099</v>
      </c>
      <c r="R1415" s="75">
        <f t="shared" si="556"/>
        <v>745.32408939999902</v>
      </c>
      <c r="S1415" s="51">
        <f>+R1415</f>
        <v>745.32408939999902</v>
      </c>
      <c r="T1415" s="48">
        <v>745.32</v>
      </c>
      <c r="U1415" s="55">
        <f>+T1415-P1415</f>
        <v>401.30788100000046</v>
      </c>
      <c r="V1415" s="20"/>
      <c r="W1415" s="20"/>
      <c r="X1415" s="20"/>
      <c r="Y1415" s="20"/>
    </row>
    <row r="1416" spans="1:25" ht="15.75" customHeight="1" x14ac:dyDescent="0.25">
      <c r="A1416" s="87" t="s">
        <v>131</v>
      </c>
      <c r="B1416" s="87" t="s">
        <v>132</v>
      </c>
      <c r="C1416" s="88">
        <v>44039</v>
      </c>
      <c r="D1416" s="87" t="s">
        <v>2150</v>
      </c>
      <c r="E1416" s="87" t="s">
        <v>2151</v>
      </c>
      <c r="F1416" s="87" t="s">
        <v>3135</v>
      </c>
      <c r="G1416" s="89">
        <v>1380</v>
      </c>
      <c r="H1416" s="87" t="s">
        <v>2152</v>
      </c>
      <c r="I1416" s="90">
        <v>1</v>
      </c>
      <c r="J1416" s="90">
        <v>273.06793388429799</v>
      </c>
      <c r="K1416" s="90">
        <f t="shared" si="552"/>
        <v>330.41220000000055</v>
      </c>
      <c r="L1416" s="97">
        <f t="shared" si="555"/>
        <v>330.41220000000055</v>
      </c>
      <c r="M1416" s="98"/>
      <c r="N1416" s="98">
        <f t="shared" ref="N1416:N1435" si="557">+L1416*0.95</f>
        <v>313.89159000000052</v>
      </c>
      <c r="O1416" s="91"/>
      <c r="P1416" s="92"/>
      <c r="Q1416" s="100">
        <v>477.87980701487697</v>
      </c>
      <c r="R1416" s="99">
        <f t="shared" si="556"/>
        <v>578.23456648800118</v>
      </c>
      <c r="S1416" s="93"/>
      <c r="T1416" s="94">
        <v>685.23</v>
      </c>
      <c r="U1416" s="95">
        <f>+T1416-P1416</f>
        <v>685.23</v>
      </c>
      <c r="V1416" s="96"/>
      <c r="W1416" s="96"/>
      <c r="X1416" s="96"/>
      <c r="Y1416" s="96"/>
    </row>
    <row r="1417" spans="1:25" ht="15.75" customHeight="1" x14ac:dyDescent="0.25">
      <c r="A1417" s="87" t="s">
        <v>1355</v>
      </c>
      <c r="B1417" s="87" t="s">
        <v>2153</v>
      </c>
      <c r="C1417" s="88">
        <v>44039</v>
      </c>
      <c r="D1417" s="87" t="s">
        <v>2154</v>
      </c>
      <c r="E1417" s="87" t="s">
        <v>2151</v>
      </c>
      <c r="F1417" s="87" t="s">
        <v>3135</v>
      </c>
      <c r="G1417" s="89"/>
      <c r="H1417" s="87" t="s">
        <v>2152</v>
      </c>
      <c r="I1417" s="90">
        <v>-1</v>
      </c>
      <c r="J1417" s="90">
        <v>0</v>
      </c>
      <c r="K1417" s="90">
        <f t="shared" si="552"/>
        <v>0</v>
      </c>
      <c r="L1417" s="97">
        <f t="shared" si="555"/>
        <v>0</v>
      </c>
      <c r="M1417" s="98"/>
      <c r="N1417" s="98">
        <f t="shared" si="557"/>
        <v>0</v>
      </c>
      <c r="O1417" s="91"/>
      <c r="P1417" s="92"/>
      <c r="Q1417" s="100">
        <v>-826.45081200000004</v>
      </c>
      <c r="R1417" s="99">
        <v>0</v>
      </c>
      <c r="S1417" s="93"/>
      <c r="T1417" s="94"/>
      <c r="U1417" s="95"/>
      <c r="V1417" s="96"/>
      <c r="W1417" s="96"/>
      <c r="X1417" s="96"/>
      <c r="Y1417" s="96"/>
    </row>
    <row r="1418" spans="1:25" ht="15.75" customHeight="1" x14ac:dyDescent="0.25">
      <c r="A1418" s="87" t="s">
        <v>2148</v>
      </c>
      <c r="B1418" s="87" t="s">
        <v>2149</v>
      </c>
      <c r="C1418" s="88">
        <v>44039</v>
      </c>
      <c r="D1418" s="87" t="s">
        <v>2150</v>
      </c>
      <c r="E1418" s="87" t="s">
        <v>2151</v>
      </c>
      <c r="F1418" s="87" t="s">
        <v>3135</v>
      </c>
      <c r="G1418" s="89"/>
      <c r="H1418" s="87" t="s">
        <v>2152</v>
      </c>
      <c r="I1418" s="90">
        <v>1</v>
      </c>
      <c r="J1418" s="90">
        <v>276.87702479338799</v>
      </c>
      <c r="K1418" s="90">
        <f t="shared" si="552"/>
        <v>335.02119999999945</v>
      </c>
      <c r="L1418" s="97">
        <f t="shared" si="555"/>
        <v>335.02119999999945</v>
      </c>
      <c r="M1418" s="98"/>
      <c r="N1418" s="98">
        <f t="shared" si="557"/>
        <v>318.27013999999946</v>
      </c>
      <c r="O1418" s="91"/>
      <c r="P1418" s="92"/>
      <c r="Q1418" s="100">
        <v>485.124541451239</v>
      </c>
      <c r="R1418" s="99">
        <f t="shared" si="556"/>
        <v>587.00069515599921</v>
      </c>
      <c r="S1418" s="93"/>
      <c r="T1418" s="94"/>
      <c r="U1418" s="95"/>
      <c r="V1418" s="96"/>
      <c r="W1418" s="96"/>
      <c r="X1418" s="96"/>
      <c r="Y1418" s="96"/>
    </row>
    <row r="1419" spans="1:25" customFormat="1" ht="15.75" customHeight="1" x14ac:dyDescent="0.25">
      <c r="A1419" s="3" t="s">
        <v>1550</v>
      </c>
      <c r="B1419" s="3" t="s">
        <v>1551</v>
      </c>
      <c r="C1419" s="4">
        <v>44039</v>
      </c>
      <c r="D1419" s="3" t="s">
        <v>2155</v>
      </c>
      <c r="E1419" s="3" t="s">
        <v>2156</v>
      </c>
      <c r="F1419" s="3" t="s">
        <v>3143</v>
      </c>
      <c r="G1419" s="24">
        <v>1381</v>
      </c>
      <c r="H1419" s="25" t="s">
        <v>2157</v>
      </c>
      <c r="I1419" s="5">
        <v>1</v>
      </c>
      <c r="J1419" s="5">
        <v>65.457190082644601</v>
      </c>
      <c r="K1419" s="5">
        <f>+J1419*1.21*0.75</f>
        <v>59.402399999999972</v>
      </c>
      <c r="L1419" s="83">
        <f t="shared" si="555"/>
        <v>59.402399999999972</v>
      </c>
      <c r="M1419" s="79"/>
      <c r="N1419" s="79">
        <f t="shared" si="557"/>
        <v>56.43227999999997</v>
      </c>
      <c r="O1419" s="58"/>
      <c r="P1419" s="92">
        <f>+N1419+N1420+N1421+N1422+N1423</f>
        <v>1368.9827417499985</v>
      </c>
      <c r="Q1419" s="7">
        <v>85.953800013223102</v>
      </c>
      <c r="R1419" s="75">
        <f t="shared" si="556"/>
        <v>104.00409801599994</v>
      </c>
      <c r="S1419" s="51">
        <f>+R1419+R1420+R1421+R1422+R1423</f>
        <v>2900.0597172559937</v>
      </c>
      <c r="T1419" s="48">
        <v>2900.04</v>
      </c>
      <c r="U1419" s="55">
        <f>+T1419-P1419</f>
        <v>1531.0572582500015</v>
      </c>
      <c r="V1419" s="20"/>
      <c r="W1419" s="20"/>
      <c r="X1419" s="20"/>
      <c r="Y1419" s="20"/>
    </row>
    <row r="1420" spans="1:25" customFormat="1" ht="15.75" customHeight="1" x14ac:dyDescent="0.25">
      <c r="A1420" s="3" t="s">
        <v>1460</v>
      </c>
      <c r="B1420" s="3" t="s">
        <v>1461</v>
      </c>
      <c r="C1420" s="4">
        <v>44039</v>
      </c>
      <c r="D1420" s="3" t="s">
        <v>2155</v>
      </c>
      <c r="E1420" s="3" t="s">
        <v>2156</v>
      </c>
      <c r="F1420" s="3" t="s">
        <v>3143</v>
      </c>
      <c r="G1420" s="24"/>
      <c r="H1420" s="25" t="s">
        <v>2157</v>
      </c>
      <c r="I1420" s="5">
        <v>1</v>
      </c>
      <c r="J1420" s="5">
        <v>245.15950413223101</v>
      </c>
      <c r="K1420" s="5">
        <f t="shared" ref="K1420:K1436" si="558">+J1420*1.21</f>
        <v>296.64299999999952</v>
      </c>
      <c r="L1420" s="83">
        <f t="shared" si="555"/>
        <v>296.64299999999952</v>
      </c>
      <c r="M1420" s="79">
        <f t="shared" ref="M1420:M1422" si="559">+L1420*0.85</f>
        <v>252.14654999999959</v>
      </c>
      <c r="N1420" s="79">
        <f t="shared" ref="N1420:N1422" si="560">+M1420*0.95</f>
        <v>239.5392224999996</v>
      </c>
      <c r="O1420" s="58"/>
      <c r="P1420" s="92"/>
      <c r="Q1420" s="7">
        <v>428.93106842975101</v>
      </c>
      <c r="R1420" s="75">
        <f t="shared" si="556"/>
        <v>519.00659279999866</v>
      </c>
      <c r="S1420" s="51"/>
      <c r="T1420" s="48"/>
      <c r="U1420" s="55"/>
      <c r="V1420" s="20"/>
      <c r="W1420" s="20"/>
      <c r="X1420" s="20"/>
      <c r="Y1420" s="20"/>
    </row>
    <row r="1421" spans="1:25" customFormat="1" ht="15.75" customHeight="1" x14ac:dyDescent="0.25">
      <c r="A1421" s="3" t="s">
        <v>149</v>
      </c>
      <c r="B1421" s="3" t="s">
        <v>150</v>
      </c>
      <c r="C1421" s="4">
        <v>44039</v>
      </c>
      <c r="D1421" s="3" t="s">
        <v>2155</v>
      </c>
      <c r="E1421" s="3" t="s">
        <v>2156</v>
      </c>
      <c r="F1421" s="3" t="s">
        <v>3143</v>
      </c>
      <c r="G1421" s="24"/>
      <c r="H1421" s="25" t="s">
        <v>2157</v>
      </c>
      <c r="I1421" s="5">
        <v>4</v>
      </c>
      <c r="J1421" s="5">
        <v>176.041818181818</v>
      </c>
      <c r="K1421" s="5">
        <f t="shared" si="558"/>
        <v>213.01059999999978</v>
      </c>
      <c r="L1421" s="83">
        <f t="shared" si="555"/>
        <v>852.04239999999913</v>
      </c>
      <c r="M1421" s="79">
        <f t="shared" si="559"/>
        <v>724.23603999999921</v>
      </c>
      <c r="N1421" s="79">
        <f t="shared" si="560"/>
        <v>688.02423799999917</v>
      </c>
      <c r="O1421" s="58"/>
      <c r="P1421" s="92"/>
      <c r="Q1421" s="7">
        <v>1231.9406436363599</v>
      </c>
      <c r="R1421" s="75">
        <f t="shared" si="556"/>
        <v>1490.6481787999955</v>
      </c>
      <c r="S1421" s="51"/>
      <c r="T1421" s="48"/>
      <c r="U1421" s="55"/>
      <c r="V1421" s="20"/>
      <c r="W1421" s="20"/>
      <c r="X1421" s="20"/>
      <c r="Y1421" s="20"/>
    </row>
    <row r="1422" spans="1:25" customFormat="1" ht="15.75" customHeight="1" x14ac:dyDescent="0.25">
      <c r="A1422" s="3" t="s">
        <v>1483</v>
      </c>
      <c r="B1422" s="3" t="s">
        <v>1484</v>
      </c>
      <c r="C1422" s="4">
        <v>44039</v>
      </c>
      <c r="D1422" s="3" t="s">
        <v>2155</v>
      </c>
      <c r="E1422" s="3" t="s">
        <v>2156</v>
      </c>
      <c r="F1422" s="3" t="s">
        <v>3143</v>
      </c>
      <c r="G1422" s="24"/>
      <c r="H1422" s="25" t="s">
        <v>2157</v>
      </c>
      <c r="I1422" s="5">
        <v>1</v>
      </c>
      <c r="J1422" s="5">
        <v>242.04421487603301</v>
      </c>
      <c r="K1422" s="5">
        <f t="shared" si="558"/>
        <v>292.87349999999992</v>
      </c>
      <c r="L1422" s="83">
        <f t="shared" si="555"/>
        <v>292.87349999999992</v>
      </c>
      <c r="M1422" s="79">
        <f t="shared" si="559"/>
        <v>248.94247499999992</v>
      </c>
      <c r="N1422" s="79">
        <f t="shared" si="560"/>
        <v>236.49535124999991</v>
      </c>
      <c r="O1422" s="58"/>
      <c r="P1422" s="92"/>
      <c r="Q1422" s="7">
        <v>423.47571746281</v>
      </c>
      <c r="R1422" s="75">
        <f t="shared" si="556"/>
        <v>512.40561813000011</v>
      </c>
      <c r="S1422" s="51"/>
      <c r="T1422" s="48"/>
      <c r="U1422" s="55"/>
      <c r="V1422" s="20"/>
      <c r="W1422" s="20"/>
      <c r="X1422" s="20"/>
      <c r="Y1422" s="20"/>
    </row>
    <row r="1423" spans="1:25" customFormat="1" ht="15.75" customHeight="1" x14ac:dyDescent="0.25">
      <c r="A1423" s="3" t="s">
        <v>1297</v>
      </c>
      <c r="B1423" s="3" t="s">
        <v>1298</v>
      </c>
      <c r="C1423" s="4">
        <v>44039</v>
      </c>
      <c r="D1423" s="3" t="s">
        <v>2155</v>
      </c>
      <c r="E1423" s="3" t="s">
        <v>2156</v>
      </c>
      <c r="F1423" s="3" t="s">
        <v>3143</v>
      </c>
      <c r="G1423" s="24"/>
      <c r="H1423" s="25" t="s">
        <v>2157</v>
      </c>
      <c r="I1423" s="5">
        <v>1</v>
      </c>
      <c r="J1423" s="5">
        <v>129.179338842975</v>
      </c>
      <c r="K1423" s="5">
        <f t="shared" si="558"/>
        <v>156.30699999999973</v>
      </c>
      <c r="L1423" s="83">
        <f t="shared" si="555"/>
        <v>156.30699999999973</v>
      </c>
      <c r="M1423" s="79"/>
      <c r="N1423" s="79">
        <f t="shared" si="557"/>
        <v>148.49164999999974</v>
      </c>
      <c r="O1423" s="58"/>
      <c r="P1423" s="92"/>
      <c r="Q1423" s="7">
        <v>226.44233843801601</v>
      </c>
      <c r="R1423" s="75">
        <f t="shared" si="556"/>
        <v>273.99522950999938</v>
      </c>
      <c r="S1423" s="51"/>
      <c r="T1423" s="48"/>
      <c r="U1423" s="55"/>
      <c r="V1423" s="20"/>
      <c r="W1423" s="20"/>
      <c r="X1423" s="20"/>
      <c r="Y1423" s="20"/>
    </row>
    <row r="1424" spans="1:25" customFormat="1" ht="15.75" customHeight="1" x14ac:dyDescent="0.25">
      <c r="A1424" s="3" t="s">
        <v>2165</v>
      </c>
      <c r="B1424" s="3" t="s">
        <v>2166</v>
      </c>
      <c r="C1424" s="4">
        <v>44039</v>
      </c>
      <c r="D1424" s="3" t="s">
        <v>2160</v>
      </c>
      <c r="E1424" s="3" t="s">
        <v>2161</v>
      </c>
      <c r="F1424" s="3" t="s">
        <v>3144</v>
      </c>
      <c r="G1424" s="24">
        <v>1382</v>
      </c>
      <c r="H1424" s="25" t="s">
        <v>2162</v>
      </c>
      <c r="I1424" s="5">
        <v>1</v>
      </c>
      <c r="J1424" s="5">
        <v>152.80206611570199</v>
      </c>
      <c r="K1424" s="5">
        <f t="shared" si="558"/>
        <v>184.89049999999941</v>
      </c>
      <c r="L1424" s="83">
        <f t="shared" si="555"/>
        <v>184.89049999999941</v>
      </c>
      <c r="M1424" s="79"/>
      <c r="N1424" s="79">
        <f t="shared" si="557"/>
        <v>175.64597499999942</v>
      </c>
      <c r="O1424" s="58"/>
      <c r="P1424" s="92">
        <f>+N1424+N1425+N1426+N1427</f>
        <v>1215.991696999999</v>
      </c>
      <c r="Q1424" s="7">
        <v>240.49669988016501</v>
      </c>
      <c r="R1424" s="75">
        <f t="shared" si="556"/>
        <v>291.00100685499967</v>
      </c>
      <c r="S1424" s="51">
        <f>+R1424+R1425+R1426+R1427</f>
        <v>2289.4844113159988</v>
      </c>
      <c r="T1424" s="48">
        <v>2289.48</v>
      </c>
      <c r="U1424" s="55">
        <f>+T1424-P1424</f>
        <v>1073.488303000001</v>
      </c>
      <c r="V1424" s="20"/>
      <c r="W1424" s="20"/>
      <c r="X1424" s="20"/>
      <c r="Y1424" s="20"/>
    </row>
    <row r="1425" spans="1:25" customFormat="1" ht="15.75" customHeight="1" x14ac:dyDescent="0.25">
      <c r="A1425" s="3" t="s">
        <v>2158</v>
      </c>
      <c r="B1425" s="3" t="s">
        <v>2159</v>
      </c>
      <c r="C1425" s="4">
        <v>44039</v>
      </c>
      <c r="D1425" s="3" t="s">
        <v>2160</v>
      </c>
      <c r="E1425" s="3" t="s">
        <v>2161</v>
      </c>
      <c r="F1425" s="3" t="s">
        <v>3144</v>
      </c>
      <c r="G1425" s="24"/>
      <c r="H1425" s="25" t="s">
        <v>2162</v>
      </c>
      <c r="I1425" s="5">
        <v>1</v>
      </c>
      <c r="J1425" s="5">
        <v>111.773636363636</v>
      </c>
      <c r="K1425" s="5">
        <f t="shared" si="558"/>
        <v>135.24609999999956</v>
      </c>
      <c r="L1425" s="83">
        <f t="shared" si="555"/>
        <v>135.24609999999956</v>
      </c>
      <c r="M1425" s="79"/>
      <c r="N1425" s="79">
        <f t="shared" si="557"/>
        <v>128.48379499999956</v>
      </c>
      <c r="O1425" s="58"/>
      <c r="P1425" s="92"/>
      <c r="Q1425" s="7">
        <v>195.44849828181799</v>
      </c>
      <c r="R1425" s="75">
        <f t="shared" si="556"/>
        <v>236.49268292099975</v>
      </c>
      <c r="S1425" s="51"/>
      <c r="T1425" s="48"/>
      <c r="U1425" s="55"/>
      <c r="V1425" s="20"/>
      <c r="W1425" s="20"/>
      <c r="X1425" s="20"/>
      <c r="Y1425" s="20"/>
    </row>
    <row r="1426" spans="1:25" customFormat="1" ht="15.75" customHeight="1" x14ac:dyDescent="0.25">
      <c r="A1426" s="3" t="s">
        <v>902</v>
      </c>
      <c r="B1426" s="3" t="s">
        <v>903</v>
      </c>
      <c r="C1426" s="4">
        <v>44039</v>
      </c>
      <c r="D1426" s="3" t="s">
        <v>2160</v>
      </c>
      <c r="E1426" s="3" t="s">
        <v>2161</v>
      </c>
      <c r="F1426" s="3" t="s">
        <v>3144</v>
      </c>
      <c r="G1426" s="24"/>
      <c r="H1426" s="25" t="s">
        <v>2162</v>
      </c>
      <c r="I1426" s="5">
        <v>1</v>
      </c>
      <c r="J1426" s="5">
        <v>258.56661157024803</v>
      </c>
      <c r="K1426" s="5">
        <f t="shared" si="558"/>
        <v>312.86560000000009</v>
      </c>
      <c r="L1426" s="83">
        <f t="shared" si="555"/>
        <v>312.86560000000009</v>
      </c>
      <c r="M1426" s="79">
        <f t="shared" ref="M1426" si="561">+L1426*0.85</f>
        <v>265.93576000000007</v>
      </c>
      <c r="N1426" s="79">
        <f>+M1426*0.95</f>
        <v>252.63897200000005</v>
      </c>
      <c r="O1426" s="58"/>
      <c r="P1426" s="92"/>
      <c r="Q1426" s="7">
        <v>452.88717716363698</v>
      </c>
      <c r="R1426" s="75">
        <f t="shared" si="556"/>
        <v>547.99348436800074</v>
      </c>
      <c r="S1426" s="51"/>
      <c r="T1426" s="48"/>
      <c r="U1426" s="55"/>
      <c r="V1426" s="20"/>
      <c r="W1426" s="20"/>
      <c r="X1426" s="20"/>
      <c r="Y1426" s="20"/>
    </row>
    <row r="1427" spans="1:25" customFormat="1" ht="15.75" customHeight="1" x14ac:dyDescent="0.25">
      <c r="A1427" s="3" t="s">
        <v>2163</v>
      </c>
      <c r="B1427" s="3" t="s">
        <v>2164</v>
      </c>
      <c r="C1427" s="4">
        <v>44039</v>
      </c>
      <c r="D1427" s="3" t="s">
        <v>2160</v>
      </c>
      <c r="E1427" s="3" t="s">
        <v>2161</v>
      </c>
      <c r="F1427" s="3" t="s">
        <v>3144</v>
      </c>
      <c r="G1427" s="24"/>
      <c r="H1427" s="25" t="s">
        <v>2162</v>
      </c>
      <c r="I1427" s="5">
        <v>1</v>
      </c>
      <c r="J1427" s="5">
        <v>573.48669421487602</v>
      </c>
      <c r="K1427" s="5">
        <f t="shared" si="558"/>
        <v>693.91890000000001</v>
      </c>
      <c r="L1427" s="83">
        <f t="shared" si="555"/>
        <v>693.91890000000001</v>
      </c>
      <c r="M1427" s="79"/>
      <c r="N1427" s="79">
        <f t="shared" si="557"/>
        <v>659.22295499999996</v>
      </c>
      <c r="O1427" s="58"/>
      <c r="P1427" s="92"/>
      <c r="Q1427" s="7">
        <v>1003.30350179504</v>
      </c>
      <c r="R1427" s="75">
        <f t="shared" si="556"/>
        <v>1213.9972371719984</v>
      </c>
      <c r="S1427" s="51"/>
      <c r="T1427" s="48"/>
      <c r="U1427" s="55"/>
      <c r="V1427" s="20"/>
      <c r="W1427" s="20"/>
      <c r="X1427" s="20"/>
      <c r="Y1427" s="20"/>
    </row>
    <row r="1428" spans="1:25" customFormat="1" ht="15.75" customHeight="1" x14ac:dyDescent="0.25">
      <c r="A1428" s="3" t="s">
        <v>1106</v>
      </c>
      <c r="B1428" s="3" t="s">
        <v>1107</v>
      </c>
      <c r="C1428" s="4">
        <v>44039</v>
      </c>
      <c r="D1428" s="3" t="s">
        <v>2167</v>
      </c>
      <c r="E1428" s="3" t="s">
        <v>2168</v>
      </c>
      <c r="F1428" s="3" t="s">
        <v>3145</v>
      </c>
      <c r="G1428" s="24">
        <v>1384</v>
      </c>
      <c r="H1428" s="25" t="s">
        <v>2169</v>
      </c>
      <c r="I1428" s="5">
        <v>1</v>
      </c>
      <c r="J1428" s="5">
        <v>853.29380165289297</v>
      </c>
      <c r="K1428" s="5">
        <f t="shared" si="558"/>
        <v>1032.4855000000005</v>
      </c>
      <c r="L1428" s="83">
        <f t="shared" si="555"/>
        <v>1032.4855000000005</v>
      </c>
      <c r="M1428" s="79"/>
      <c r="N1428" s="79">
        <f t="shared" si="557"/>
        <v>980.86122500000033</v>
      </c>
      <c r="O1428" s="58"/>
      <c r="P1428" s="92">
        <f>+N1428</f>
        <v>980.86122500000033</v>
      </c>
      <c r="Q1428" s="7">
        <v>1492.81190717769</v>
      </c>
      <c r="R1428" s="75">
        <f t="shared" si="556"/>
        <v>1806.3024076850049</v>
      </c>
      <c r="S1428" s="51">
        <f>+R1428</f>
        <v>1806.3024076850049</v>
      </c>
      <c r="T1428" s="48">
        <v>1806.31</v>
      </c>
      <c r="U1428" s="55">
        <f>+T1428-P1428</f>
        <v>825.44877499999961</v>
      </c>
      <c r="V1428" s="20"/>
      <c r="W1428" s="20"/>
      <c r="X1428" s="20"/>
      <c r="Y1428" s="20"/>
    </row>
    <row r="1429" spans="1:25" customFormat="1" ht="15.75" customHeight="1" x14ac:dyDescent="0.25">
      <c r="A1429" s="3" t="s">
        <v>2057</v>
      </c>
      <c r="B1429" s="3" t="s">
        <v>2058</v>
      </c>
      <c r="C1429" s="4">
        <v>44040</v>
      </c>
      <c r="D1429" s="3" t="s">
        <v>2170</v>
      </c>
      <c r="E1429" s="3" t="s">
        <v>2171</v>
      </c>
      <c r="F1429" s="3" t="s">
        <v>3193</v>
      </c>
      <c r="G1429" s="24">
        <v>1417</v>
      </c>
      <c r="H1429" s="25" t="s">
        <v>2172</v>
      </c>
      <c r="I1429" s="5">
        <v>1</v>
      </c>
      <c r="J1429" s="5">
        <v>318.25842975206598</v>
      </c>
      <c r="K1429" s="5">
        <f>+J1429*1.21</f>
        <v>385.09269999999981</v>
      </c>
      <c r="L1429" s="83">
        <f>+K1429*I1429</f>
        <v>385.09269999999981</v>
      </c>
      <c r="M1429" s="79">
        <f t="shared" ref="M1429" si="562">+L1429*0.85</f>
        <v>327.32879499999984</v>
      </c>
      <c r="N1429" s="79">
        <f>+M1429*0.95</f>
        <v>310.96235524999986</v>
      </c>
      <c r="O1429" s="58"/>
      <c r="P1429" s="92">
        <f>+N1429+N1430+N1431+N1432+N1433</f>
        <v>1218.6780452500002</v>
      </c>
      <c r="Q1429" s="7">
        <v>445.62227075454501</v>
      </c>
      <c r="R1429" s="75">
        <f t="shared" si="556"/>
        <v>539.20294761299942</v>
      </c>
      <c r="S1429" s="51">
        <f>+R1429+R1430+R1431+R1432+R1433</f>
        <v>1876.5703927950003</v>
      </c>
      <c r="T1429" s="48">
        <v>1876.57</v>
      </c>
      <c r="U1429" s="55">
        <f>+T1429-P1429</f>
        <v>657.89195474999974</v>
      </c>
      <c r="V1429" s="20"/>
      <c r="W1429" s="20"/>
      <c r="X1429" s="20"/>
      <c r="Y1429" s="20"/>
    </row>
    <row r="1430" spans="1:25" customFormat="1" ht="15.75" customHeight="1" x14ac:dyDescent="0.25">
      <c r="A1430" s="3" t="s">
        <v>43</v>
      </c>
      <c r="B1430" s="3" t="s">
        <v>44</v>
      </c>
      <c r="C1430" s="4">
        <v>44040</v>
      </c>
      <c r="D1430" s="3" t="s">
        <v>2170</v>
      </c>
      <c r="E1430" s="3" t="s">
        <v>2171</v>
      </c>
      <c r="F1430" s="3" t="s">
        <v>3193</v>
      </c>
      <c r="G1430" s="24"/>
      <c r="H1430" s="25" t="s">
        <v>2172</v>
      </c>
      <c r="I1430" s="5">
        <v>2</v>
      </c>
      <c r="J1430" s="5">
        <v>10.997107438016499</v>
      </c>
      <c r="K1430" s="5">
        <f t="shared" si="558"/>
        <v>13.306499999999964</v>
      </c>
      <c r="L1430" s="83">
        <f t="shared" si="555"/>
        <v>26.612999999999928</v>
      </c>
      <c r="M1430" s="79"/>
      <c r="N1430" s="79">
        <f t="shared" si="557"/>
        <v>25.28234999999993</v>
      </c>
      <c r="O1430" s="58"/>
      <c r="P1430" s="92"/>
      <c r="Q1430" s="7">
        <v>30.7853025619834</v>
      </c>
      <c r="R1430" s="75">
        <f t="shared" si="556"/>
        <v>37.250216099999911</v>
      </c>
      <c r="S1430" s="51"/>
      <c r="T1430" s="48"/>
      <c r="U1430" s="55"/>
      <c r="V1430" s="20"/>
      <c r="W1430" s="20"/>
      <c r="X1430" s="20"/>
      <c r="Y1430" s="20"/>
    </row>
    <row r="1431" spans="1:25" customFormat="1" ht="15.75" customHeight="1" x14ac:dyDescent="0.25">
      <c r="A1431" s="3" t="s">
        <v>126</v>
      </c>
      <c r="B1431" s="3" t="s">
        <v>127</v>
      </c>
      <c r="C1431" s="4">
        <v>44040</v>
      </c>
      <c r="D1431" s="3" t="s">
        <v>2170</v>
      </c>
      <c r="E1431" s="3" t="s">
        <v>2171</v>
      </c>
      <c r="F1431" s="3" t="s">
        <v>3193</v>
      </c>
      <c r="G1431" s="24"/>
      <c r="H1431" s="25" t="s">
        <v>2172</v>
      </c>
      <c r="I1431" s="5">
        <v>1</v>
      </c>
      <c r="J1431" s="5">
        <v>63.696694214875997</v>
      </c>
      <c r="K1431" s="5">
        <f t="shared" si="558"/>
        <v>77.072999999999951</v>
      </c>
      <c r="L1431" s="83">
        <f t="shared" si="555"/>
        <v>77.072999999999951</v>
      </c>
      <c r="M1431" s="79"/>
      <c r="N1431" s="79">
        <f t="shared" si="557"/>
        <v>73.219349999999949</v>
      </c>
      <c r="O1431" s="58"/>
      <c r="P1431" s="92"/>
      <c r="Q1431" s="7">
        <v>89.152441090908994</v>
      </c>
      <c r="R1431" s="75">
        <f t="shared" si="556"/>
        <v>107.87445371999988</v>
      </c>
      <c r="S1431" s="51"/>
      <c r="T1431" s="48"/>
      <c r="U1431" s="55"/>
      <c r="V1431" s="20"/>
      <c r="W1431" s="20"/>
      <c r="X1431" s="20"/>
      <c r="Y1431" s="20"/>
    </row>
    <row r="1432" spans="1:25" customFormat="1" ht="15.75" customHeight="1" x14ac:dyDescent="0.25">
      <c r="A1432" s="3" t="s">
        <v>151</v>
      </c>
      <c r="B1432" s="3" t="s">
        <v>152</v>
      </c>
      <c r="C1432" s="4">
        <v>44040</v>
      </c>
      <c r="D1432" s="3" t="s">
        <v>2170</v>
      </c>
      <c r="E1432" s="3" t="s">
        <v>2171</v>
      </c>
      <c r="F1432" s="3" t="s">
        <v>3193</v>
      </c>
      <c r="G1432" s="24"/>
      <c r="H1432" s="25" t="s">
        <v>2172</v>
      </c>
      <c r="I1432" s="5">
        <v>1</v>
      </c>
      <c r="J1432" s="5">
        <v>274.36727272727302</v>
      </c>
      <c r="K1432" s="5">
        <f t="shared" si="558"/>
        <v>331.98440000000033</v>
      </c>
      <c r="L1432" s="83">
        <f t="shared" si="555"/>
        <v>331.98440000000033</v>
      </c>
      <c r="M1432" s="79"/>
      <c r="N1432" s="79">
        <f t="shared" si="557"/>
        <v>315.38518000000028</v>
      </c>
      <c r="O1432" s="58"/>
      <c r="P1432" s="92"/>
      <c r="Q1432" s="7">
        <v>383.99620389091001</v>
      </c>
      <c r="R1432" s="75">
        <f t="shared" si="556"/>
        <v>464.63540670800109</v>
      </c>
      <c r="S1432" s="51"/>
      <c r="T1432" s="48"/>
      <c r="U1432" s="55"/>
      <c r="V1432" s="20"/>
      <c r="W1432" s="20"/>
      <c r="X1432" s="20"/>
      <c r="Y1432" s="20"/>
    </row>
    <row r="1433" spans="1:25" customFormat="1" ht="15.75" customHeight="1" x14ac:dyDescent="0.25">
      <c r="A1433" s="3" t="s">
        <v>1080</v>
      </c>
      <c r="B1433" s="3" t="s">
        <v>1081</v>
      </c>
      <c r="C1433" s="4">
        <v>44040</v>
      </c>
      <c r="D1433" s="3" t="s">
        <v>2170</v>
      </c>
      <c r="E1433" s="3" t="s">
        <v>2171</v>
      </c>
      <c r="F1433" s="3" t="s">
        <v>3193</v>
      </c>
      <c r="G1433" s="24"/>
      <c r="H1433" s="25" t="s">
        <v>2172</v>
      </c>
      <c r="I1433" s="5">
        <v>1</v>
      </c>
      <c r="J1433" s="5">
        <v>429.60314049586799</v>
      </c>
      <c r="K1433" s="5">
        <f t="shared" si="558"/>
        <v>519.81980000000021</v>
      </c>
      <c r="L1433" s="83">
        <f t="shared" si="555"/>
        <v>519.81980000000021</v>
      </c>
      <c r="M1433" s="79"/>
      <c r="N1433" s="79">
        <f t="shared" si="557"/>
        <v>493.8288100000002</v>
      </c>
      <c r="O1433" s="58"/>
      <c r="P1433" s="92"/>
      <c r="Q1433" s="7">
        <v>601.32840384628105</v>
      </c>
      <c r="R1433" s="75">
        <f t="shared" si="556"/>
        <v>727.60736865400008</v>
      </c>
      <c r="S1433" s="51"/>
      <c r="T1433" s="48"/>
      <c r="U1433" s="55"/>
      <c r="V1433" s="20"/>
      <c r="W1433" s="20"/>
      <c r="X1433" s="20"/>
      <c r="Y1433" s="20"/>
    </row>
    <row r="1434" spans="1:25" customFormat="1" ht="15.75" customHeight="1" x14ac:dyDescent="0.25">
      <c r="A1434" s="3" t="s">
        <v>532</v>
      </c>
      <c r="B1434" s="3" t="s">
        <v>533</v>
      </c>
      <c r="C1434" s="4">
        <v>44040</v>
      </c>
      <c r="D1434" s="3" t="s">
        <v>2173</v>
      </c>
      <c r="E1434" s="3" t="s">
        <v>2171</v>
      </c>
      <c r="F1434" s="3" t="s">
        <v>3193</v>
      </c>
      <c r="G1434" s="24">
        <v>1462</v>
      </c>
      <c r="H1434" s="25" t="s">
        <v>2172</v>
      </c>
      <c r="I1434" s="5">
        <v>1</v>
      </c>
      <c r="J1434" s="5">
        <v>429.11768595041298</v>
      </c>
      <c r="K1434" s="5">
        <f>+J1434*1.21</f>
        <v>519.23239999999964</v>
      </c>
      <c r="L1434" s="83">
        <f>+K1434*I1434</f>
        <v>519.23239999999964</v>
      </c>
      <c r="M1434" s="79"/>
      <c r="N1434" s="79">
        <f>+L1434*0.95</f>
        <v>493.27077999999966</v>
      </c>
      <c r="O1434" s="58"/>
      <c r="P1434" s="92">
        <f>+N1434+N1435</f>
        <v>543.83547999999951</v>
      </c>
      <c r="Q1434" s="7">
        <v>600.72184856198305</v>
      </c>
      <c r="R1434" s="75">
        <f t="shared" si="556"/>
        <v>726.87343675999944</v>
      </c>
      <c r="S1434" s="51">
        <f>+R1434+R1435</f>
        <v>801.3738689599993</v>
      </c>
      <c r="T1434" s="48">
        <v>801.39</v>
      </c>
      <c r="U1434" s="55">
        <f>+T1434-P1434</f>
        <v>257.55452000000048</v>
      </c>
      <c r="V1434" s="20"/>
      <c r="W1434" s="20"/>
      <c r="X1434" s="20"/>
      <c r="Y1434" s="20"/>
    </row>
    <row r="1435" spans="1:25" customFormat="1" ht="15.75" customHeight="1" x14ac:dyDescent="0.25">
      <c r="A1435" s="3" t="s">
        <v>43</v>
      </c>
      <c r="B1435" s="3" t="s">
        <v>44</v>
      </c>
      <c r="C1435" s="4">
        <v>44040</v>
      </c>
      <c r="D1435" s="3" t="s">
        <v>2173</v>
      </c>
      <c r="E1435" s="3" t="s">
        <v>2171</v>
      </c>
      <c r="F1435" s="3" t="s">
        <v>3193</v>
      </c>
      <c r="G1435" s="24"/>
      <c r="H1435" s="25" t="s">
        <v>2172</v>
      </c>
      <c r="I1435" s="5">
        <v>4</v>
      </c>
      <c r="J1435" s="5">
        <v>10.997107438016499</v>
      </c>
      <c r="K1435" s="5">
        <f t="shared" si="558"/>
        <v>13.306499999999964</v>
      </c>
      <c r="L1435" s="83">
        <f t="shared" si="555"/>
        <v>53.225999999999857</v>
      </c>
      <c r="M1435" s="79"/>
      <c r="N1435" s="79">
        <f t="shared" si="557"/>
        <v>50.56469999999986</v>
      </c>
      <c r="O1435" s="58"/>
      <c r="P1435" s="92"/>
      <c r="Q1435" s="7">
        <v>61.5706051239668</v>
      </c>
      <c r="R1435" s="75">
        <f t="shared" si="556"/>
        <v>74.500432199999821</v>
      </c>
      <c r="S1435" s="51"/>
      <c r="T1435" s="48"/>
      <c r="U1435" s="55"/>
      <c r="V1435" s="20"/>
      <c r="W1435" s="20"/>
      <c r="X1435" s="20"/>
      <c r="Y1435" s="20"/>
    </row>
    <row r="1436" spans="1:25" customFormat="1" ht="15.75" customHeight="1" x14ac:dyDescent="0.25">
      <c r="A1436" s="3" t="s">
        <v>1808</v>
      </c>
      <c r="B1436" s="3" t="s">
        <v>1809</v>
      </c>
      <c r="C1436" s="4">
        <v>44040</v>
      </c>
      <c r="D1436" s="3" t="s">
        <v>2174</v>
      </c>
      <c r="E1436" s="3" t="s">
        <v>1373</v>
      </c>
      <c r="F1436" s="3" t="s">
        <v>2989</v>
      </c>
      <c r="G1436" s="24">
        <v>1408</v>
      </c>
      <c r="H1436" s="25" t="s">
        <v>1374</v>
      </c>
      <c r="I1436" s="5">
        <v>1</v>
      </c>
      <c r="J1436" s="5">
        <v>489.34239669421498</v>
      </c>
      <c r="K1436" s="5">
        <f t="shared" si="558"/>
        <v>592.10430000000008</v>
      </c>
      <c r="L1436" s="83">
        <f t="shared" si="555"/>
        <v>592.10430000000008</v>
      </c>
      <c r="M1436" s="79">
        <f t="shared" ref="M1436" si="563">+L1436*0.85</f>
        <v>503.28865500000006</v>
      </c>
      <c r="N1436" s="79">
        <f>+M1436*0.95</f>
        <v>478.12422225000006</v>
      </c>
      <c r="O1436" s="58"/>
      <c r="P1436" s="92">
        <f>+N1436</f>
        <v>478.12422225000006</v>
      </c>
      <c r="Q1436" s="7">
        <v>685.07935537190099</v>
      </c>
      <c r="R1436" s="75">
        <f t="shared" si="556"/>
        <v>828.9460200000002</v>
      </c>
      <c r="S1436" s="51">
        <f>+R1436</f>
        <v>828.9460200000002</v>
      </c>
      <c r="T1436" s="48">
        <v>828.94</v>
      </c>
      <c r="U1436" s="55">
        <f>+T1436-P1436</f>
        <v>350.81577775</v>
      </c>
      <c r="V1436" s="20"/>
      <c r="W1436" s="20"/>
      <c r="X1436" s="20"/>
      <c r="Y1436" s="20"/>
    </row>
    <row r="1437" spans="1:25" s="110" customFormat="1" ht="15.75" customHeight="1" x14ac:dyDescent="0.25">
      <c r="A1437" s="31" t="s">
        <v>2176</v>
      </c>
      <c r="B1437" s="31" t="s">
        <v>2177</v>
      </c>
      <c r="C1437" s="4">
        <v>44040</v>
      </c>
      <c r="D1437" s="3" t="s">
        <v>2175</v>
      </c>
      <c r="E1437" s="3" t="s">
        <v>30</v>
      </c>
      <c r="F1437" s="3" t="s">
        <v>2719</v>
      </c>
      <c r="G1437" s="107">
        <v>1378</v>
      </c>
      <c r="H1437" s="31" t="s">
        <v>31</v>
      </c>
      <c r="I1437" s="108">
        <v>1</v>
      </c>
      <c r="J1437" s="108">
        <v>648.99099173553702</v>
      </c>
      <c r="K1437" s="108">
        <v>290</v>
      </c>
      <c r="L1437" s="83">
        <f t="shared" ref="L1437" si="564">+K1437*I1437</f>
        <v>290</v>
      </c>
      <c r="M1437" s="79"/>
      <c r="N1437" s="79">
        <v>0</v>
      </c>
      <c r="O1437" s="58"/>
      <c r="P1437" s="109">
        <f>+N1437+N1438</f>
        <v>112.86455999999994</v>
      </c>
      <c r="Q1437" s="7">
        <v>455.91033077528903</v>
      </c>
      <c r="R1437" s="75">
        <f t="shared" si="556"/>
        <v>551.65150023809974</v>
      </c>
      <c r="S1437" s="53">
        <f>+R1437+R1438</f>
        <v>728.45846686529933</v>
      </c>
      <c r="T1437" s="50">
        <v>728.45</v>
      </c>
      <c r="U1437" s="56">
        <f>+T1437-P1437</f>
        <v>615.58544000000006</v>
      </c>
      <c r="V1437" s="30"/>
      <c r="W1437" s="30"/>
      <c r="X1437" s="30"/>
      <c r="Y1437" s="30"/>
    </row>
    <row r="1438" spans="1:25" customFormat="1" ht="15.75" customHeight="1" x14ac:dyDescent="0.25">
      <c r="A1438" s="3" t="s">
        <v>1550</v>
      </c>
      <c r="B1438" s="3" t="s">
        <v>1551</v>
      </c>
      <c r="C1438" s="4">
        <v>44040</v>
      </c>
      <c r="D1438" s="3" t="s">
        <v>2175</v>
      </c>
      <c r="E1438" s="3" t="s">
        <v>30</v>
      </c>
      <c r="F1438" s="3" t="s">
        <v>2719</v>
      </c>
      <c r="G1438" s="24"/>
      <c r="H1438" s="25" t="s">
        <v>31</v>
      </c>
      <c r="I1438" s="5">
        <v>2</v>
      </c>
      <c r="J1438" s="5">
        <v>65.457190082644601</v>
      </c>
      <c r="K1438" s="5">
        <f>+J1438*1.21*0.75</f>
        <v>59.402399999999972</v>
      </c>
      <c r="L1438" s="83">
        <f t="shared" si="555"/>
        <v>118.80479999999994</v>
      </c>
      <c r="M1438" s="79"/>
      <c r="N1438" s="79">
        <f t="shared" ref="N1438:N1450" si="565">+L1438*0.95</f>
        <v>112.86455999999994</v>
      </c>
      <c r="O1438" s="58"/>
      <c r="P1438" s="92"/>
      <c r="Q1438" s="7">
        <v>146.121460022479</v>
      </c>
      <c r="R1438" s="75">
        <f t="shared" si="556"/>
        <v>176.80696662719959</v>
      </c>
      <c r="S1438" s="51"/>
      <c r="T1438" s="48"/>
      <c r="U1438" s="55"/>
      <c r="V1438" s="20"/>
      <c r="W1438" s="20"/>
      <c r="X1438" s="20"/>
      <c r="Y1438" s="20"/>
    </row>
    <row r="1439" spans="1:25" customFormat="1" ht="15.75" customHeight="1" x14ac:dyDescent="0.25">
      <c r="A1439" s="3" t="s">
        <v>2165</v>
      </c>
      <c r="B1439" s="3" t="s">
        <v>2166</v>
      </c>
      <c r="C1439" s="4">
        <v>44040</v>
      </c>
      <c r="D1439" s="3" t="s">
        <v>2180</v>
      </c>
      <c r="E1439" s="3" t="s">
        <v>2181</v>
      </c>
      <c r="F1439" s="3" t="s">
        <v>3162</v>
      </c>
      <c r="G1439" s="24">
        <v>1402</v>
      </c>
      <c r="H1439" s="25" t="s">
        <v>2182</v>
      </c>
      <c r="I1439" s="5">
        <v>1</v>
      </c>
      <c r="J1439" s="5">
        <v>152.80206611570199</v>
      </c>
      <c r="K1439" s="5">
        <f t="shared" ref="K1439:K1451" si="566">+J1439*1.21</f>
        <v>184.89049999999941</v>
      </c>
      <c r="L1439" s="83">
        <f t="shared" si="555"/>
        <v>184.89049999999941</v>
      </c>
      <c r="M1439" s="79"/>
      <c r="N1439" s="79">
        <f t="shared" si="565"/>
        <v>175.64597499999942</v>
      </c>
      <c r="O1439" s="58"/>
      <c r="P1439" s="92">
        <f>+N1439+N1440+N1441+N1442+N1443+N1444</f>
        <v>965.42882174999909</v>
      </c>
      <c r="Q1439" s="7">
        <v>192.397665508264</v>
      </c>
      <c r="R1439" s="75">
        <f t="shared" si="556"/>
        <v>232.80117526499944</v>
      </c>
      <c r="S1439" s="51">
        <f>+R1439+R1440+R1441+R1442+R1443+R1444</f>
        <v>1519.572569339</v>
      </c>
      <c r="T1439" s="48">
        <v>1519.59</v>
      </c>
      <c r="U1439" s="55">
        <f>+T1439-P1439</f>
        <v>554.16117825000083</v>
      </c>
      <c r="V1439" s="20"/>
      <c r="W1439" s="20"/>
      <c r="X1439" s="20"/>
      <c r="Y1439" s="20"/>
    </row>
    <row r="1440" spans="1:25" customFormat="1" ht="15.75" customHeight="1" x14ac:dyDescent="0.25">
      <c r="A1440" s="3" t="s">
        <v>2178</v>
      </c>
      <c r="B1440" s="3" t="s">
        <v>2179</v>
      </c>
      <c r="C1440" s="4">
        <v>44040</v>
      </c>
      <c r="D1440" s="3" t="s">
        <v>2180</v>
      </c>
      <c r="E1440" s="3" t="s">
        <v>2181</v>
      </c>
      <c r="F1440" s="3" t="s">
        <v>3162</v>
      </c>
      <c r="G1440" s="24"/>
      <c r="H1440" s="25" t="s">
        <v>2182</v>
      </c>
      <c r="I1440" s="5">
        <v>3</v>
      </c>
      <c r="J1440" s="5">
        <v>10.997107438016499</v>
      </c>
      <c r="K1440" s="5">
        <f t="shared" si="566"/>
        <v>13.306499999999964</v>
      </c>
      <c r="L1440" s="83">
        <f t="shared" si="555"/>
        <v>39.919499999999893</v>
      </c>
      <c r="M1440" s="79"/>
      <c r="N1440" s="79">
        <f t="shared" si="565"/>
        <v>37.923524999999898</v>
      </c>
      <c r="O1440" s="58"/>
      <c r="P1440" s="92"/>
      <c r="Q1440" s="7">
        <v>46.202697334710599</v>
      </c>
      <c r="R1440" s="75">
        <f t="shared" si="556"/>
        <v>55.905263774999824</v>
      </c>
      <c r="S1440" s="51"/>
      <c r="T1440" s="48"/>
      <c r="U1440" s="55"/>
      <c r="V1440" s="20"/>
      <c r="W1440" s="20"/>
      <c r="X1440" s="20"/>
      <c r="Y1440" s="20"/>
    </row>
    <row r="1441" spans="1:25" customFormat="1" ht="15.75" customHeight="1" x14ac:dyDescent="0.25">
      <c r="A1441" s="3" t="s">
        <v>377</v>
      </c>
      <c r="B1441" s="3" t="s">
        <v>378</v>
      </c>
      <c r="C1441" s="4">
        <v>44040</v>
      </c>
      <c r="D1441" s="3" t="s">
        <v>2180</v>
      </c>
      <c r="E1441" s="3" t="s">
        <v>2181</v>
      </c>
      <c r="F1441" s="3" t="s">
        <v>3162</v>
      </c>
      <c r="G1441" s="24"/>
      <c r="H1441" s="25" t="s">
        <v>2182</v>
      </c>
      <c r="I1441" s="5">
        <v>1</v>
      </c>
      <c r="J1441" s="5">
        <v>148.53363636363599</v>
      </c>
      <c r="K1441" s="5">
        <f t="shared" si="566"/>
        <v>179.72569999999953</v>
      </c>
      <c r="L1441" s="83">
        <f t="shared" si="555"/>
        <v>179.72569999999953</v>
      </c>
      <c r="M1441" s="79">
        <f t="shared" ref="M1441:M1443" si="567">+L1441*0.85</f>
        <v>152.76684499999959</v>
      </c>
      <c r="N1441" s="79">
        <f t="shared" ref="N1441:N1443" si="568">+M1441*0.95</f>
        <v>145.1285027499996</v>
      </c>
      <c r="O1441" s="58"/>
      <c r="P1441" s="92"/>
      <c r="Q1441" s="7">
        <v>207.26829219090899</v>
      </c>
      <c r="R1441" s="75">
        <f t="shared" si="556"/>
        <v>250.79463355099986</v>
      </c>
      <c r="S1441" s="51"/>
      <c r="T1441" s="48"/>
      <c r="U1441" s="55"/>
      <c r="V1441" s="20"/>
      <c r="W1441" s="20"/>
      <c r="X1441" s="20"/>
      <c r="Y1441" s="20"/>
    </row>
    <row r="1442" spans="1:25" customFormat="1" ht="15.75" customHeight="1" x14ac:dyDescent="0.25">
      <c r="A1442" s="3" t="s">
        <v>147</v>
      </c>
      <c r="B1442" s="3" t="s">
        <v>148</v>
      </c>
      <c r="C1442" s="4">
        <v>44040</v>
      </c>
      <c r="D1442" s="3" t="s">
        <v>2180</v>
      </c>
      <c r="E1442" s="3" t="s">
        <v>2181</v>
      </c>
      <c r="F1442" s="3" t="s">
        <v>3162</v>
      </c>
      <c r="G1442" s="24"/>
      <c r="H1442" s="25" t="s">
        <v>2182</v>
      </c>
      <c r="I1442" s="5">
        <v>1</v>
      </c>
      <c r="J1442" s="5">
        <v>133.117933884298</v>
      </c>
      <c r="K1442" s="5">
        <f t="shared" si="566"/>
        <v>161.07270000000057</v>
      </c>
      <c r="L1442" s="83">
        <f t="shared" si="555"/>
        <v>161.07270000000057</v>
      </c>
      <c r="M1442" s="79">
        <f t="shared" si="567"/>
        <v>136.91179500000047</v>
      </c>
      <c r="N1442" s="79">
        <f t="shared" si="568"/>
        <v>130.06620525000045</v>
      </c>
      <c r="O1442" s="58"/>
      <c r="P1442" s="92"/>
      <c r="Q1442" s="7">
        <v>186.317184981819</v>
      </c>
      <c r="R1442" s="75">
        <f t="shared" si="556"/>
        <v>225.44379382800099</v>
      </c>
      <c r="S1442" s="51"/>
      <c r="T1442" s="48"/>
      <c r="U1442" s="55"/>
      <c r="V1442" s="20"/>
      <c r="W1442" s="20"/>
      <c r="X1442" s="20"/>
      <c r="Y1442" s="20"/>
    </row>
    <row r="1443" spans="1:25" customFormat="1" ht="15.75" customHeight="1" x14ac:dyDescent="0.25">
      <c r="A1443" s="3" t="s">
        <v>218</v>
      </c>
      <c r="B1443" s="3" t="s">
        <v>219</v>
      </c>
      <c r="C1443" s="4">
        <v>44040</v>
      </c>
      <c r="D1443" s="3" t="s">
        <v>2180</v>
      </c>
      <c r="E1443" s="3" t="s">
        <v>2181</v>
      </c>
      <c r="F1443" s="3" t="s">
        <v>3162</v>
      </c>
      <c r="G1443" s="24"/>
      <c r="H1443" s="25" t="s">
        <v>2182</v>
      </c>
      <c r="I1443" s="5">
        <v>1</v>
      </c>
      <c r="J1443" s="5">
        <v>308.08140495867798</v>
      </c>
      <c r="K1443" s="5">
        <f t="shared" si="566"/>
        <v>372.77850000000035</v>
      </c>
      <c r="L1443" s="83">
        <f t="shared" si="555"/>
        <v>372.77850000000035</v>
      </c>
      <c r="M1443" s="79">
        <f t="shared" si="567"/>
        <v>316.86172500000026</v>
      </c>
      <c r="N1443" s="79">
        <f t="shared" si="568"/>
        <v>301.01863875000026</v>
      </c>
      <c r="O1443" s="58"/>
      <c r="P1443" s="92"/>
      <c r="Q1443" s="7">
        <v>431.26159310330598</v>
      </c>
      <c r="R1443" s="75">
        <f t="shared" si="556"/>
        <v>521.82652765500018</v>
      </c>
      <c r="S1443" s="51"/>
      <c r="T1443" s="48"/>
      <c r="U1443" s="55"/>
      <c r="V1443" s="20"/>
      <c r="W1443" s="20"/>
      <c r="X1443" s="20"/>
      <c r="Y1443" s="20"/>
    </row>
    <row r="1444" spans="1:25" customFormat="1" ht="15.75" customHeight="1" x14ac:dyDescent="0.25">
      <c r="A1444" s="3" t="s">
        <v>2165</v>
      </c>
      <c r="B1444" s="3" t="s">
        <v>2166</v>
      </c>
      <c r="C1444" s="4">
        <v>44040</v>
      </c>
      <c r="D1444" s="3" t="s">
        <v>2180</v>
      </c>
      <c r="E1444" s="3" t="s">
        <v>2181</v>
      </c>
      <c r="F1444" s="3" t="s">
        <v>3162</v>
      </c>
      <c r="G1444" s="24"/>
      <c r="H1444" s="25" t="s">
        <v>2182</v>
      </c>
      <c r="I1444" s="5">
        <v>1</v>
      </c>
      <c r="J1444" s="5">
        <v>152.80206611570199</v>
      </c>
      <c r="K1444" s="5">
        <f t="shared" si="566"/>
        <v>184.89049999999941</v>
      </c>
      <c r="L1444" s="83">
        <f t="shared" si="555"/>
        <v>184.89049999999941</v>
      </c>
      <c r="M1444" s="79"/>
      <c r="N1444" s="79">
        <f t="shared" si="565"/>
        <v>175.64597499999942</v>
      </c>
      <c r="O1444" s="58"/>
      <c r="P1444" s="92"/>
      <c r="Q1444" s="7">
        <v>192.397665508264</v>
      </c>
      <c r="R1444" s="75">
        <f t="shared" si="556"/>
        <v>232.80117526499944</v>
      </c>
      <c r="S1444" s="51"/>
      <c r="T1444" s="48"/>
      <c r="U1444" s="55"/>
      <c r="V1444" s="20"/>
      <c r="W1444" s="20"/>
      <c r="X1444" s="20"/>
      <c r="Y1444" s="20"/>
    </row>
    <row r="1445" spans="1:25" customFormat="1" ht="15.75" customHeight="1" x14ac:dyDescent="0.25">
      <c r="A1445" s="3" t="s">
        <v>1755</v>
      </c>
      <c r="B1445" s="3" t="s">
        <v>1756</v>
      </c>
      <c r="C1445" s="4">
        <v>44040</v>
      </c>
      <c r="D1445" s="3" t="s">
        <v>2183</v>
      </c>
      <c r="E1445" s="3" t="s">
        <v>2184</v>
      </c>
      <c r="F1445" s="3" t="str">
        <f>+LEFT(H1445,14)</f>
        <v>BDD - 796/1387</v>
      </c>
      <c r="G1445" s="29">
        <v>1387</v>
      </c>
      <c r="H1445" s="25" t="s">
        <v>2185</v>
      </c>
      <c r="I1445" s="5">
        <v>1</v>
      </c>
      <c r="J1445" s="5">
        <v>201.695785123967</v>
      </c>
      <c r="K1445" s="5">
        <f t="shared" si="566"/>
        <v>244.05190000000007</v>
      </c>
      <c r="L1445" s="83">
        <f t="shared" si="555"/>
        <v>244.05190000000007</v>
      </c>
      <c r="M1445" s="79">
        <f t="shared" ref="M1445:M1447" si="569">+L1445*0.85</f>
        <v>207.44411500000007</v>
      </c>
      <c r="N1445" s="79">
        <f t="shared" ref="N1445:N1447" si="570">+M1445*0.95</f>
        <v>197.07190925000006</v>
      </c>
      <c r="O1445" s="58"/>
      <c r="P1445" s="92">
        <f>+N1445+N1446+N1447+N1448</f>
        <v>1706.1307497499999</v>
      </c>
      <c r="Q1445" s="7">
        <v>282.977169571074</v>
      </c>
      <c r="R1445" s="75">
        <f t="shared" si="556"/>
        <v>342.40237518099951</v>
      </c>
      <c r="S1445" s="51">
        <f>+R1445+R1446+R1447+R1448</f>
        <v>2729.8336655099938</v>
      </c>
      <c r="T1445" s="48">
        <v>2729.83</v>
      </c>
      <c r="U1445" s="55">
        <f>+T1445-P1445</f>
        <v>1023.69925025</v>
      </c>
      <c r="V1445" s="20"/>
      <c r="W1445" s="20"/>
      <c r="X1445" s="20"/>
      <c r="Y1445" s="20"/>
    </row>
    <row r="1446" spans="1:25" customFormat="1" ht="15.75" customHeight="1" x14ac:dyDescent="0.25">
      <c r="A1446" s="3" t="s">
        <v>259</v>
      </c>
      <c r="B1446" s="3" t="s">
        <v>260</v>
      </c>
      <c r="C1446" s="4">
        <v>44040</v>
      </c>
      <c r="D1446" s="3" t="s">
        <v>2183</v>
      </c>
      <c r="E1446" s="3" t="s">
        <v>2184</v>
      </c>
      <c r="F1446" s="3" t="str">
        <f>+LEFT(H1446,14)</f>
        <v>BDD - 796/1387</v>
      </c>
      <c r="G1446" s="24"/>
      <c r="H1446" s="25" t="s">
        <v>2185</v>
      </c>
      <c r="I1446" s="5">
        <v>1</v>
      </c>
      <c r="J1446" s="5">
        <v>275.07148760330602</v>
      </c>
      <c r="K1446" s="5">
        <f t="shared" si="566"/>
        <v>332.83650000000029</v>
      </c>
      <c r="L1446" s="83">
        <f t="shared" si="555"/>
        <v>332.83650000000029</v>
      </c>
      <c r="M1446" s="79">
        <f t="shared" si="569"/>
        <v>282.91102500000022</v>
      </c>
      <c r="N1446" s="79">
        <f t="shared" si="570"/>
        <v>268.76547375000018</v>
      </c>
      <c r="O1446" s="58"/>
      <c r="P1446" s="92"/>
      <c r="Q1446" s="7">
        <v>384.979051190083</v>
      </c>
      <c r="R1446" s="75">
        <f t="shared" si="556"/>
        <v>465.82465194000042</v>
      </c>
      <c r="S1446" s="51"/>
      <c r="T1446" s="48"/>
      <c r="U1446" s="55"/>
      <c r="V1446" s="20"/>
      <c r="W1446" s="20"/>
      <c r="X1446" s="20"/>
      <c r="Y1446" s="20"/>
    </row>
    <row r="1447" spans="1:25" customFormat="1" ht="15.75" customHeight="1" x14ac:dyDescent="0.25">
      <c r="A1447" s="3" t="s">
        <v>738</v>
      </c>
      <c r="B1447" s="3" t="s">
        <v>739</v>
      </c>
      <c r="C1447" s="4">
        <v>44040</v>
      </c>
      <c r="D1447" s="3" t="s">
        <v>2183</v>
      </c>
      <c r="E1447" s="3" t="s">
        <v>2184</v>
      </c>
      <c r="F1447" s="3" t="str">
        <f>+LEFT(H1447,14)</f>
        <v>BDD - 796/1387</v>
      </c>
      <c r="G1447" s="24"/>
      <c r="H1447" s="25" t="s">
        <v>2185</v>
      </c>
      <c r="I1447" s="5">
        <v>1</v>
      </c>
      <c r="J1447" s="5">
        <v>366.29991735537197</v>
      </c>
      <c r="K1447" s="5">
        <f t="shared" si="566"/>
        <v>443.2229000000001</v>
      </c>
      <c r="L1447" s="83">
        <f t="shared" si="555"/>
        <v>443.2229000000001</v>
      </c>
      <c r="M1447" s="79">
        <f t="shared" si="569"/>
        <v>376.73946500000005</v>
      </c>
      <c r="N1447" s="79">
        <f t="shared" si="570"/>
        <v>357.90249175000002</v>
      </c>
      <c r="O1447" s="58"/>
      <c r="P1447" s="92"/>
      <c r="Q1447" s="7">
        <v>513.06164224297504</v>
      </c>
      <c r="R1447" s="75">
        <f t="shared" si="556"/>
        <v>620.80458711399979</v>
      </c>
      <c r="S1447" s="51"/>
      <c r="T1447" s="48"/>
      <c r="U1447" s="55"/>
      <c r="V1447" s="20"/>
      <c r="W1447" s="20"/>
      <c r="X1447" s="20"/>
      <c r="Y1447" s="20"/>
    </row>
    <row r="1448" spans="1:25" customFormat="1" ht="15.75" customHeight="1" x14ac:dyDescent="0.25">
      <c r="A1448" s="3" t="s">
        <v>849</v>
      </c>
      <c r="B1448" s="3" t="s">
        <v>850</v>
      </c>
      <c r="C1448" s="4">
        <v>44040</v>
      </c>
      <c r="D1448" s="3" t="s">
        <v>2183</v>
      </c>
      <c r="E1448" s="3" t="s">
        <v>2184</v>
      </c>
      <c r="F1448" s="3" t="str">
        <f>+LEFT(H1448,14)</f>
        <v>BDD - 796/1387</v>
      </c>
      <c r="G1448" s="24"/>
      <c r="H1448" s="25" t="s">
        <v>2185</v>
      </c>
      <c r="I1448" s="5">
        <v>1</v>
      </c>
      <c r="J1448" s="5">
        <v>767.63016528925596</v>
      </c>
      <c r="K1448" s="5">
        <f t="shared" si="566"/>
        <v>928.83249999999964</v>
      </c>
      <c r="L1448" s="83">
        <f t="shared" si="555"/>
        <v>928.83249999999964</v>
      </c>
      <c r="M1448" s="79"/>
      <c r="N1448" s="79">
        <f t="shared" si="565"/>
        <v>882.3908749999996</v>
      </c>
      <c r="O1448" s="58"/>
      <c r="P1448" s="92"/>
      <c r="Q1448" s="7">
        <v>1075.04301758264</v>
      </c>
      <c r="R1448" s="75">
        <f t="shared" si="556"/>
        <v>1300.8020512749943</v>
      </c>
      <c r="S1448" s="51"/>
      <c r="T1448" s="48"/>
      <c r="U1448" s="55"/>
      <c r="V1448" s="20"/>
      <c r="W1448" s="20"/>
      <c r="X1448" s="20"/>
      <c r="Y1448" s="20"/>
    </row>
    <row r="1449" spans="1:25" customFormat="1" ht="15.75" customHeight="1" x14ac:dyDescent="0.25">
      <c r="A1449" s="3" t="s">
        <v>1099</v>
      </c>
      <c r="B1449" s="3" t="s">
        <v>1100</v>
      </c>
      <c r="C1449" s="4">
        <v>44040</v>
      </c>
      <c r="D1449" s="3" t="s">
        <v>2186</v>
      </c>
      <c r="E1449" s="3" t="s">
        <v>806</v>
      </c>
      <c r="F1449" s="3" t="s">
        <v>2848</v>
      </c>
      <c r="G1449" s="24">
        <v>1422</v>
      </c>
      <c r="H1449" s="25" t="s">
        <v>807</v>
      </c>
      <c r="I1449" s="5">
        <v>1</v>
      </c>
      <c r="J1449" s="5">
        <v>214.72669421487601</v>
      </c>
      <c r="K1449" s="5">
        <f t="shared" si="566"/>
        <v>259.81929999999994</v>
      </c>
      <c r="L1449" s="83">
        <f t="shared" si="555"/>
        <v>259.81929999999994</v>
      </c>
      <c r="M1449" s="79">
        <f>+L1449*0.9</f>
        <v>233.83736999999996</v>
      </c>
      <c r="N1449" s="79">
        <f>+M1449*0.95</f>
        <v>222.14550149999997</v>
      </c>
      <c r="O1449" s="58"/>
      <c r="P1449" s="92">
        <f>+N1449+N1450+N1451</f>
        <v>1166.6470535000003</v>
      </c>
      <c r="Q1449" s="7">
        <v>396.03117847520701</v>
      </c>
      <c r="R1449" s="75">
        <f t="shared" si="556"/>
        <v>479.19772595500046</v>
      </c>
      <c r="S1449" s="51">
        <f>+R1449+R1450+R1451</f>
        <v>2086.0868307889987</v>
      </c>
      <c r="T1449" s="48">
        <v>2086.08</v>
      </c>
      <c r="U1449" s="55">
        <f>+T1449-P1449</f>
        <v>919.43294649999962</v>
      </c>
      <c r="V1449" s="20"/>
      <c r="W1449" s="20"/>
      <c r="X1449" s="20"/>
      <c r="Y1449" s="20"/>
    </row>
    <row r="1450" spans="1:25" customFormat="1" ht="15.75" customHeight="1" x14ac:dyDescent="0.25">
      <c r="A1450" s="3" t="s">
        <v>1455</v>
      </c>
      <c r="B1450" s="3" t="s">
        <v>1456</v>
      </c>
      <c r="C1450" s="4">
        <v>44040</v>
      </c>
      <c r="D1450" s="3" t="s">
        <v>2186</v>
      </c>
      <c r="E1450" s="3" t="s">
        <v>806</v>
      </c>
      <c r="F1450" s="3" t="s">
        <v>2848</v>
      </c>
      <c r="G1450" s="24"/>
      <c r="H1450" s="25" t="s">
        <v>807</v>
      </c>
      <c r="I1450" s="5">
        <v>6</v>
      </c>
      <c r="J1450" s="5">
        <v>17.248181818181799</v>
      </c>
      <c r="K1450" s="5">
        <f t="shared" si="566"/>
        <v>20.870299999999975</v>
      </c>
      <c r="L1450" s="83">
        <f t="shared" si="555"/>
        <v>125.22179999999986</v>
      </c>
      <c r="M1450" s="79"/>
      <c r="N1450" s="79">
        <f t="shared" si="565"/>
        <v>118.96070999999986</v>
      </c>
      <c r="O1450" s="58"/>
      <c r="P1450" s="92"/>
      <c r="Q1450" s="7">
        <v>145.192089872727</v>
      </c>
      <c r="R1450" s="75">
        <f t="shared" si="556"/>
        <v>175.68242874599966</v>
      </c>
      <c r="S1450" s="51"/>
      <c r="T1450" s="48"/>
      <c r="U1450" s="55"/>
      <c r="V1450" s="20"/>
      <c r="W1450" s="20"/>
      <c r="X1450" s="20"/>
      <c r="Y1450" s="20"/>
    </row>
    <row r="1451" spans="1:25" customFormat="1" ht="15.75" customHeight="1" x14ac:dyDescent="0.25">
      <c r="A1451" s="3" t="s">
        <v>565</v>
      </c>
      <c r="B1451" s="3" t="s">
        <v>566</v>
      </c>
      <c r="C1451" s="4">
        <v>44040</v>
      </c>
      <c r="D1451" s="3" t="s">
        <v>2186</v>
      </c>
      <c r="E1451" s="3" t="s">
        <v>806</v>
      </c>
      <c r="F1451" s="3" t="s">
        <v>2848</v>
      </c>
      <c r="G1451" s="24"/>
      <c r="H1451" s="25" t="s">
        <v>807</v>
      </c>
      <c r="I1451" s="5">
        <v>1</v>
      </c>
      <c r="J1451" s="5">
        <v>844.91041322314095</v>
      </c>
      <c r="K1451" s="5">
        <f t="shared" si="566"/>
        <v>1022.3416000000005</v>
      </c>
      <c r="L1451" s="83">
        <f t="shared" si="555"/>
        <v>1022.3416000000005</v>
      </c>
      <c r="M1451" s="79">
        <f t="shared" ref="M1451" si="571">+L1451*0.85</f>
        <v>868.99036000000046</v>
      </c>
      <c r="N1451" s="79">
        <f>+M1451*0.95</f>
        <v>825.54084200000045</v>
      </c>
      <c r="O1451" s="58"/>
      <c r="P1451" s="92"/>
      <c r="Q1451" s="7">
        <v>1182.81543478347</v>
      </c>
      <c r="R1451" s="75">
        <f t="shared" si="556"/>
        <v>1431.2066760879986</v>
      </c>
      <c r="S1451" s="51"/>
      <c r="T1451" s="48"/>
      <c r="U1451" s="55"/>
      <c r="V1451" s="20"/>
      <c r="W1451" s="20"/>
      <c r="X1451" s="20"/>
      <c r="Y1451" s="20"/>
    </row>
    <row r="1452" spans="1:25" s="110" customFormat="1" ht="15.75" customHeight="1" x14ac:dyDescent="0.25">
      <c r="A1452" s="31" t="s">
        <v>2176</v>
      </c>
      <c r="B1452" s="31" t="s">
        <v>2177</v>
      </c>
      <c r="C1452" s="4">
        <v>44040</v>
      </c>
      <c r="D1452" s="3" t="s">
        <v>2187</v>
      </c>
      <c r="E1452" s="3" t="s">
        <v>1187</v>
      </c>
      <c r="F1452" s="3" t="s">
        <v>2930</v>
      </c>
      <c r="G1452" s="107">
        <v>1399</v>
      </c>
      <c r="H1452" s="31" t="s">
        <v>1188</v>
      </c>
      <c r="I1452" s="108">
        <v>1</v>
      </c>
      <c r="J1452" s="108">
        <v>536.35504132231404</v>
      </c>
      <c r="K1452" s="108">
        <v>290</v>
      </c>
      <c r="L1452" s="83">
        <f t="shared" si="555"/>
        <v>290</v>
      </c>
      <c r="M1452" s="79"/>
      <c r="N1452" s="79">
        <v>0</v>
      </c>
      <c r="O1452" s="58"/>
      <c r="P1452" s="109">
        <f>+N1452</f>
        <v>0</v>
      </c>
      <c r="Q1452" s="7">
        <v>429.084033057851</v>
      </c>
      <c r="R1452" s="75">
        <f t="shared" si="556"/>
        <v>519.19167999999968</v>
      </c>
      <c r="S1452" s="53">
        <f>+R1452</f>
        <v>519.19167999999968</v>
      </c>
      <c r="T1452" s="50">
        <v>519.20000000000005</v>
      </c>
      <c r="U1452" s="56">
        <f>+T1452-P1452</f>
        <v>519.20000000000005</v>
      </c>
      <c r="V1452" s="30"/>
      <c r="W1452" s="30"/>
      <c r="X1452" s="30"/>
      <c r="Y1452" s="30"/>
    </row>
    <row r="1453" spans="1:25" customFormat="1" ht="15.75" customHeight="1" x14ac:dyDescent="0.25">
      <c r="A1453" s="3" t="s">
        <v>149</v>
      </c>
      <c r="B1453" s="3" t="s">
        <v>150</v>
      </c>
      <c r="C1453" s="4">
        <v>44040</v>
      </c>
      <c r="D1453" s="3" t="s">
        <v>2188</v>
      </c>
      <c r="E1453" s="3" t="s">
        <v>1190</v>
      </c>
      <c r="F1453" s="3" t="s">
        <v>2932</v>
      </c>
      <c r="G1453" s="24">
        <v>1427</v>
      </c>
      <c r="H1453" s="25" t="s">
        <v>1191</v>
      </c>
      <c r="I1453" s="5">
        <v>3</v>
      </c>
      <c r="J1453" s="5">
        <v>176.041818181818</v>
      </c>
      <c r="K1453" s="5">
        <f>+J1453*1.21</f>
        <v>213.01059999999978</v>
      </c>
      <c r="L1453" s="83">
        <f t="shared" si="555"/>
        <v>639.03179999999929</v>
      </c>
      <c r="M1453" s="79">
        <f t="shared" ref="M1453" si="572">+L1453*0.85</f>
        <v>543.17702999999938</v>
      </c>
      <c r="N1453" s="79">
        <f>+M1453*0.95</f>
        <v>516.01817849999941</v>
      </c>
      <c r="O1453" s="58"/>
      <c r="P1453" s="92">
        <f>+N1453</f>
        <v>516.01817849999941</v>
      </c>
      <c r="Q1453" s="7">
        <v>739.17019556181697</v>
      </c>
      <c r="R1453" s="75">
        <f t="shared" si="556"/>
        <v>894.39593662979848</v>
      </c>
      <c r="S1453" s="51">
        <f>+R1453</f>
        <v>894.39593662979848</v>
      </c>
      <c r="T1453" s="48">
        <v>894.39</v>
      </c>
      <c r="U1453" s="55">
        <f>+T1453-P1453</f>
        <v>378.37182150000058</v>
      </c>
      <c r="V1453" s="20"/>
      <c r="W1453" s="20"/>
      <c r="X1453" s="20"/>
      <c r="Y1453" s="20"/>
    </row>
    <row r="1454" spans="1:25" customFormat="1" ht="15.75" customHeight="1" x14ac:dyDescent="0.25">
      <c r="A1454" s="3" t="s">
        <v>2165</v>
      </c>
      <c r="B1454" s="3" t="s">
        <v>2166</v>
      </c>
      <c r="C1454" s="4">
        <v>44040</v>
      </c>
      <c r="D1454" s="3" t="s">
        <v>2189</v>
      </c>
      <c r="E1454" s="3" t="s">
        <v>1264</v>
      </c>
      <c r="F1454" s="3" t="s">
        <v>2946</v>
      </c>
      <c r="G1454" s="24">
        <v>1391</v>
      </c>
      <c r="H1454" s="25" t="s">
        <v>1265</v>
      </c>
      <c r="I1454" s="5">
        <v>1</v>
      </c>
      <c r="J1454" s="5">
        <v>152.80206611570199</v>
      </c>
      <c r="K1454" s="5">
        <f>+J1454*1.21</f>
        <v>184.89049999999941</v>
      </c>
      <c r="L1454" s="83">
        <f t="shared" si="555"/>
        <v>184.89049999999941</v>
      </c>
      <c r="M1454" s="79"/>
      <c r="N1454" s="79">
        <f t="shared" ref="N1454:N1485" si="573">+L1454*0.95</f>
        <v>175.64597499999942</v>
      </c>
      <c r="O1454" s="58"/>
      <c r="P1454" s="92">
        <f>+N1454+N1455+N1456+N1457+N1458</f>
        <v>1649.2577077499996</v>
      </c>
      <c r="Q1454" s="7">
        <v>192.397665508264</v>
      </c>
      <c r="R1454" s="75">
        <f t="shared" si="556"/>
        <v>232.80117526499944</v>
      </c>
      <c r="S1454" s="51">
        <f>+R1454+R1455+R1456+R1457+R1458</f>
        <v>2682.0558836699993</v>
      </c>
      <c r="T1454" s="48">
        <v>2682.05</v>
      </c>
      <c r="U1454" s="55">
        <f>+T1454-P1454</f>
        <v>1032.7922922500006</v>
      </c>
      <c r="V1454" s="20"/>
      <c r="W1454" s="20"/>
      <c r="X1454" s="20"/>
      <c r="Y1454" s="20"/>
    </row>
    <row r="1455" spans="1:25" customFormat="1" ht="15.75" customHeight="1" x14ac:dyDescent="0.25">
      <c r="A1455" s="3" t="s">
        <v>207</v>
      </c>
      <c r="B1455" s="3" t="s">
        <v>208</v>
      </c>
      <c r="C1455" s="4">
        <v>44040</v>
      </c>
      <c r="D1455" s="3" t="s">
        <v>2189</v>
      </c>
      <c r="E1455" s="3" t="s">
        <v>1264</v>
      </c>
      <c r="F1455" s="3" t="s">
        <v>2946</v>
      </c>
      <c r="G1455" s="24"/>
      <c r="H1455" s="25" t="s">
        <v>1265</v>
      </c>
      <c r="I1455" s="5">
        <v>1</v>
      </c>
      <c r="J1455" s="5">
        <v>465.07652892561998</v>
      </c>
      <c r="K1455" s="5">
        <f>+J1455*1.21</f>
        <v>562.74260000000015</v>
      </c>
      <c r="L1455" s="83">
        <f t="shared" si="555"/>
        <v>562.74260000000015</v>
      </c>
      <c r="M1455" s="79">
        <f t="shared" ref="M1455:M1456" si="574">+L1455*0.85</f>
        <v>478.33121000000011</v>
      </c>
      <c r="N1455" s="79">
        <f t="shared" ref="N1455:N1456" si="575">+M1455*0.95</f>
        <v>454.41464950000011</v>
      </c>
      <c r="O1455" s="58"/>
      <c r="P1455" s="92"/>
      <c r="Q1455" s="7">
        <v>650.97691906776902</v>
      </c>
      <c r="R1455" s="75">
        <f t="shared" si="556"/>
        <v>787.68207207200044</v>
      </c>
      <c r="S1455" s="51"/>
      <c r="T1455" s="48"/>
      <c r="U1455" s="55"/>
      <c r="V1455" s="20"/>
      <c r="W1455" s="20"/>
      <c r="X1455" s="20"/>
      <c r="Y1455" s="20"/>
    </row>
    <row r="1456" spans="1:25" customFormat="1" ht="15.75" customHeight="1" x14ac:dyDescent="0.25">
      <c r="A1456" s="3" t="s">
        <v>216</v>
      </c>
      <c r="B1456" s="3" t="s">
        <v>217</v>
      </c>
      <c r="C1456" s="4">
        <v>44040</v>
      </c>
      <c r="D1456" s="3" t="s">
        <v>2189</v>
      </c>
      <c r="E1456" s="3" t="s">
        <v>1264</v>
      </c>
      <c r="F1456" s="3" t="s">
        <v>2946</v>
      </c>
      <c r="G1456" s="24"/>
      <c r="H1456" s="25" t="s">
        <v>1265</v>
      </c>
      <c r="I1456" s="5">
        <v>1</v>
      </c>
      <c r="J1456" s="5">
        <v>629.37776859504095</v>
      </c>
      <c r="K1456" s="5">
        <f>+J1456*1.21</f>
        <v>761.54709999999955</v>
      </c>
      <c r="L1456" s="83">
        <f t="shared" si="555"/>
        <v>761.54709999999955</v>
      </c>
      <c r="M1456" s="79">
        <f t="shared" si="574"/>
        <v>647.31503499999963</v>
      </c>
      <c r="N1456" s="79">
        <f t="shared" si="575"/>
        <v>614.94928324999967</v>
      </c>
      <c r="O1456" s="58"/>
      <c r="P1456" s="92"/>
      <c r="Q1456" s="7">
        <v>880.94635648016504</v>
      </c>
      <c r="R1456" s="75">
        <f t="shared" si="556"/>
        <v>1065.9450913409996</v>
      </c>
      <c r="S1456" s="51"/>
      <c r="T1456" s="48"/>
      <c r="U1456" s="55"/>
      <c r="V1456" s="20"/>
      <c r="W1456" s="20"/>
      <c r="X1456" s="20"/>
      <c r="Y1456" s="20"/>
    </row>
    <row r="1457" spans="1:25" customFormat="1" ht="15.75" customHeight="1" x14ac:dyDescent="0.25">
      <c r="A1457" s="3" t="s">
        <v>133</v>
      </c>
      <c r="B1457" s="3" t="s">
        <v>134</v>
      </c>
      <c r="C1457" s="4">
        <v>44040</v>
      </c>
      <c r="D1457" s="3" t="s">
        <v>2189</v>
      </c>
      <c r="E1457" s="3" t="s">
        <v>1264</v>
      </c>
      <c r="F1457" s="3" t="s">
        <v>2946</v>
      </c>
      <c r="G1457" s="24"/>
      <c r="H1457" s="25" t="s">
        <v>1265</v>
      </c>
      <c r="I1457" s="5">
        <v>1</v>
      </c>
      <c r="J1457" s="5">
        <v>302.57983471074402</v>
      </c>
      <c r="K1457" s="5">
        <f>+J1457*1.21</f>
        <v>366.12160000000029</v>
      </c>
      <c r="L1457" s="83">
        <f t="shared" si="555"/>
        <v>366.12160000000029</v>
      </c>
      <c r="M1457" s="79"/>
      <c r="N1457" s="79">
        <f t="shared" si="573"/>
        <v>347.81552000000028</v>
      </c>
      <c r="O1457" s="58"/>
      <c r="P1457" s="92"/>
      <c r="Q1457" s="7">
        <v>423.49073666115697</v>
      </c>
      <c r="R1457" s="75">
        <f t="shared" si="556"/>
        <v>512.42379135999988</v>
      </c>
      <c r="S1457" s="51"/>
      <c r="T1457" s="48"/>
      <c r="U1457" s="55"/>
      <c r="V1457" s="20"/>
      <c r="W1457" s="20"/>
      <c r="X1457" s="20"/>
      <c r="Y1457" s="20"/>
    </row>
    <row r="1458" spans="1:25" customFormat="1" ht="15.75" customHeight="1" x14ac:dyDescent="0.25">
      <c r="A1458" s="3" t="s">
        <v>1550</v>
      </c>
      <c r="B1458" s="3" t="s">
        <v>1551</v>
      </c>
      <c r="C1458" s="4">
        <v>44040</v>
      </c>
      <c r="D1458" s="3" t="s">
        <v>2189</v>
      </c>
      <c r="E1458" s="3" t="s">
        <v>1264</v>
      </c>
      <c r="F1458" s="3" t="s">
        <v>2946</v>
      </c>
      <c r="G1458" s="24"/>
      <c r="H1458" s="25" t="s">
        <v>1265</v>
      </c>
      <c r="I1458" s="5">
        <v>1</v>
      </c>
      <c r="J1458" s="5">
        <v>65.457190082644601</v>
      </c>
      <c r="K1458" s="5">
        <f>+J1458*1.21*0.75</f>
        <v>59.402399999999972</v>
      </c>
      <c r="L1458" s="83">
        <f t="shared" si="555"/>
        <v>59.402399999999972</v>
      </c>
      <c r="M1458" s="79"/>
      <c r="N1458" s="79">
        <f t="shared" si="573"/>
        <v>56.43227999999997</v>
      </c>
      <c r="O1458" s="58"/>
      <c r="P1458" s="92"/>
      <c r="Q1458" s="7">
        <v>68.763432753719002</v>
      </c>
      <c r="R1458" s="75">
        <f t="shared" si="556"/>
        <v>83.203753631999987</v>
      </c>
      <c r="S1458" s="51"/>
      <c r="T1458" s="48"/>
      <c r="U1458" s="55"/>
      <c r="V1458" s="20"/>
      <c r="W1458" s="20"/>
      <c r="X1458" s="20"/>
      <c r="Y1458" s="20"/>
    </row>
    <row r="1459" spans="1:25" customFormat="1" ht="15.75" customHeight="1" x14ac:dyDescent="0.25">
      <c r="A1459" s="3" t="s">
        <v>311</v>
      </c>
      <c r="B1459" s="3" t="s">
        <v>312</v>
      </c>
      <c r="C1459" s="4">
        <v>44040</v>
      </c>
      <c r="D1459" s="3" t="s">
        <v>2192</v>
      </c>
      <c r="E1459" s="3" t="s">
        <v>1360</v>
      </c>
      <c r="F1459" s="3" t="s">
        <v>2967</v>
      </c>
      <c r="G1459" s="24">
        <v>1439</v>
      </c>
      <c r="H1459" s="25" t="s">
        <v>1361</v>
      </c>
      <c r="I1459" s="5">
        <v>1</v>
      </c>
      <c r="J1459" s="5">
        <v>93.082066115702503</v>
      </c>
      <c r="K1459" s="5">
        <f t="shared" ref="K1459:K1488" si="576">+J1459*1.21</f>
        <v>112.62930000000003</v>
      </c>
      <c r="L1459" s="83">
        <f t="shared" si="555"/>
        <v>112.62930000000003</v>
      </c>
      <c r="M1459" s="79">
        <f t="shared" ref="M1459" si="577">+L1459*0.85</f>
        <v>95.734905000000026</v>
      </c>
      <c r="N1459" s="79">
        <f>+M1459*0.95</f>
        <v>90.948159750000016</v>
      </c>
      <c r="O1459" s="58"/>
      <c r="P1459" s="92">
        <f>+N1459+N1460+N1461</f>
        <v>1013.6371084999998</v>
      </c>
      <c r="Q1459" s="7">
        <v>130.26369742561999</v>
      </c>
      <c r="R1459" s="75">
        <f t="shared" si="556"/>
        <v>157.61907388500018</v>
      </c>
      <c r="S1459" s="51">
        <f>+R1459+R1460+R1461</f>
        <v>1776.0818768289987</v>
      </c>
      <c r="T1459" s="48">
        <v>1776.08</v>
      </c>
      <c r="U1459" s="55">
        <f>+T1459-P1459</f>
        <v>762.44289150000009</v>
      </c>
      <c r="V1459" s="20"/>
      <c r="W1459" s="20"/>
      <c r="X1459" s="20"/>
      <c r="Y1459" s="20"/>
    </row>
    <row r="1460" spans="1:25" customFormat="1" ht="15.75" customHeight="1" x14ac:dyDescent="0.25">
      <c r="A1460" s="3" t="s">
        <v>2190</v>
      </c>
      <c r="B1460" s="3" t="s">
        <v>2191</v>
      </c>
      <c r="C1460" s="4">
        <v>44040</v>
      </c>
      <c r="D1460" s="3" t="s">
        <v>2192</v>
      </c>
      <c r="E1460" s="3" t="s">
        <v>1360</v>
      </c>
      <c r="F1460" s="3" t="s">
        <v>2967</v>
      </c>
      <c r="G1460" s="24"/>
      <c r="H1460" s="25" t="s">
        <v>1361</v>
      </c>
      <c r="I1460" s="5">
        <v>1</v>
      </c>
      <c r="J1460" s="5">
        <v>341.48950413223099</v>
      </c>
      <c r="K1460" s="5">
        <f t="shared" si="576"/>
        <v>413.20229999999947</v>
      </c>
      <c r="L1460" s="83">
        <f t="shared" si="555"/>
        <v>413.20229999999947</v>
      </c>
      <c r="M1460" s="79"/>
      <c r="N1460" s="79">
        <f t="shared" si="573"/>
        <v>392.54218499999945</v>
      </c>
      <c r="O1460" s="58"/>
      <c r="P1460" s="92"/>
      <c r="Q1460" s="7">
        <v>578.18612413140397</v>
      </c>
      <c r="R1460" s="75">
        <f t="shared" si="556"/>
        <v>699.60521019899875</v>
      </c>
      <c r="S1460" s="51"/>
      <c r="T1460" s="48"/>
      <c r="U1460" s="55"/>
      <c r="V1460" s="20"/>
      <c r="W1460" s="20"/>
      <c r="X1460" s="20"/>
      <c r="Y1460" s="20"/>
    </row>
    <row r="1461" spans="1:25" customFormat="1" ht="15.75" customHeight="1" x14ac:dyDescent="0.25">
      <c r="A1461" s="3" t="s">
        <v>2193</v>
      </c>
      <c r="B1461" s="3" t="s">
        <v>2194</v>
      </c>
      <c r="C1461" s="4">
        <v>44040</v>
      </c>
      <c r="D1461" s="3" t="s">
        <v>2192</v>
      </c>
      <c r="E1461" s="3" t="s">
        <v>1360</v>
      </c>
      <c r="F1461" s="3" t="s">
        <v>2967</v>
      </c>
      <c r="G1461" s="24"/>
      <c r="H1461" s="25" t="s">
        <v>1361</v>
      </c>
      <c r="I1461" s="5">
        <v>1</v>
      </c>
      <c r="J1461" s="5">
        <v>542.58553719008296</v>
      </c>
      <c r="K1461" s="5">
        <f t="shared" si="576"/>
        <v>656.52850000000035</v>
      </c>
      <c r="L1461" s="83">
        <f t="shared" si="555"/>
        <v>656.52850000000035</v>
      </c>
      <c r="M1461" s="79">
        <f t="shared" ref="M1461:M1463" si="578">+L1461*0.85</f>
        <v>558.04922500000032</v>
      </c>
      <c r="N1461" s="79">
        <f t="shared" ref="N1461:N1463" si="579">+M1461*0.95</f>
        <v>530.14676375000033</v>
      </c>
      <c r="O1461" s="58"/>
      <c r="P1461" s="92"/>
      <c r="Q1461" s="7">
        <v>759.38644028512397</v>
      </c>
      <c r="R1461" s="75">
        <f t="shared" si="556"/>
        <v>918.85759274499992</v>
      </c>
      <c r="S1461" s="51"/>
      <c r="T1461" s="48"/>
      <c r="U1461" s="55"/>
      <c r="V1461" s="20"/>
      <c r="W1461" s="20"/>
      <c r="X1461" s="20"/>
      <c r="Y1461" s="20"/>
    </row>
    <row r="1462" spans="1:25" customFormat="1" ht="15.75" customHeight="1" x14ac:dyDescent="0.25">
      <c r="A1462" s="3" t="s">
        <v>1808</v>
      </c>
      <c r="B1462" s="3" t="s">
        <v>1809</v>
      </c>
      <c r="C1462" s="4">
        <v>44040</v>
      </c>
      <c r="D1462" s="3" t="s">
        <v>2195</v>
      </c>
      <c r="E1462" s="3" t="s">
        <v>1453</v>
      </c>
      <c r="F1462" s="3" t="s">
        <v>2992</v>
      </c>
      <c r="G1462" s="24">
        <v>1385</v>
      </c>
      <c r="H1462" s="25" t="s">
        <v>1454</v>
      </c>
      <c r="I1462" s="5">
        <v>1</v>
      </c>
      <c r="J1462" s="5">
        <v>489.34239669421498</v>
      </c>
      <c r="K1462" s="5">
        <f t="shared" si="576"/>
        <v>592.10430000000008</v>
      </c>
      <c r="L1462" s="83">
        <f t="shared" si="555"/>
        <v>592.10430000000008</v>
      </c>
      <c r="M1462" s="79">
        <f t="shared" si="578"/>
        <v>503.28865500000006</v>
      </c>
      <c r="N1462" s="79">
        <f t="shared" si="579"/>
        <v>478.12422225000006</v>
      </c>
      <c r="O1462" s="58"/>
      <c r="P1462" s="92">
        <f>+N1462+N1463+N1464+N1465</f>
        <v>1630.2047452499987</v>
      </c>
      <c r="Q1462" s="7">
        <v>779.19457852809899</v>
      </c>
      <c r="R1462" s="75">
        <f t="shared" si="556"/>
        <v>942.82544001899976</v>
      </c>
      <c r="S1462" s="51">
        <f>+R1462+R1463+R1464+R1465</f>
        <v>2995.2771452459988</v>
      </c>
      <c r="T1462" s="48">
        <v>2995.26</v>
      </c>
      <c r="U1462" s="55">
        <f>+T1462-P1462</f>
        <v>1365.0552547500015</v>
      </c>
      <c r="V1462" s="20"/>
      <c r="W1462" s="20"/>
      <c r="X1462" s="20"/>
      <c r="Y1462" s="20"/>
    </row>
    <row r="1463" spans="1:25" customFormat="1" ht="15.75" customHeight="1" x14ac:dyDescent="0.25">
      <c r="A1463" s="3" t="s">
        <v>149</v>
      </c>
      <c r="B1463" s="3" t="s">
        <v>150</v>
      </c>
      <c r="C1463" s="4">
        <v>44040</v>
      </c>
      <c r="D1463" s="3" t="s">
        <v>2195</v>
      </c>
      <c r="E1463" s="3" t="s">
        <v>1453</v>
      </c>
      <c r="F1463" s="3" t="s">
        <v>2992</v>
      </c>
      <c r="G1463" s="24"/>
      <c r="H1463" s="25" t="s">
        <v>1454</v>
      </c>
      <c r="I1463" s="5">
        <v>2</v>
      </c>
      <c r="J1463" s="5">
        <v>176.041818181818</v>
      </c>
      <c r="K1463" s="5">
        <f t="shared" si="576"/>
        <v>213.01059999999978</v>
      </c>
      <c r="L1463" s="83">
        <f t="shared" si="555"/>
        <v>426.02119999999957</v>
      </c>
      <c r="M1463" s="79">
        <f t="shared" si="578"/>
        <v>362.1180199999996</v>
      </c>
      <c r="N1463" s="79">
        <f t="shared" si="579"/>
        <v>344.01211899999959</v>
      </c>
      <c r="O1463" s="58"/>
      <c r="P1463" s="92"/>
      <c r="Q1463" s="7">
        <v>560.633336690909</v>
      </c>
      <c r="R1463" s="75">
        <f t="shared" si="556"/>
        <v>678.36633739599984</v>
      </c>
      <c r="S1463" s="51"/>
      <c r="T1463" s="48"/>
      <c r="U1463" s="55"/>
      <c r="V1463" s="20"/>
      <c r="W1463" s="20"/>
      <c r="X1463" s="20"/>
      <c r="Y1463" s="20"/>
    </row>
    <row r="1464" spans="1:25" customFormat="1" ht="15.75" customHeight="1" x14ac:dyDescent="0.25">
      <c r="A1464" s="3" t="s">
        <v>674</v>
      </c>
      <c r="B1464" s="3" t="s">
        <v>675</v>
      </c>
      <c r="C1464" s="4">
        <v>44040</v>
      </c>
      <c r="D1464" s="3" t="s">
        <v>2195</v>
      </c>
      <c r="E1464" s="3" t="s">
        <v>1453</v>
      </c>
      <c r="F1464" s="3" t="s">
        <v>2992</v>
      </c>
      <c r="G1464" s="24"/>
      <c r="H1464" s="25" t="s">
        <v>1454</v>
      </c>
      <c r="I1464" s="5">
        <v>1</v>
      </c>
      <c r="J1464" s="5">
        <v>403.70272727272697</v>
      </c>
      <c r="K1464" s="5">
        <f t="shared" si="576"/>
        <v>488.4802999999996</v>
      </c>
      <c r="L1464" s="83">
        <f t="shared" si="555"/>
        <v>488.4802999999996</v>
      </c>
      <c r="M1464" s="79"/>
      <c r="N1464" s="79">
        <f t="shared" si="573"/>
        <v>464.0562849999996</v>
      </c>
      <c r="O1464" s="58"/>
      <c r="P1464" s="92"/>
      <c r="Q1464" s="7">
        <v>642.82796371818097</v>
      </c>
      <c r="R1464" s="75">
        <f t="shared" si="556"/>
        <v>777.82183609899892</v>
      </c>
      <c r="S1464" s="51"/>
      <c r="T1464" s="48"/>
      <c r="U1464" s="55"/>
      <c r="V1464" s="20"/>
      <c r="W1464" s="20"/>
      <c r="X1464" s="20"/>
      <c r="Y1464" s="20"/>
    </row>
    <row r="1465" spans="1:25" customFormat="1" ht="15.75" customHeight="1" x14ac:dyDescent="0.25">
      <c r="A1465" s="3" t="s">
        <v>149</v>
      </c>
      <c r="B1465" s="3" t="s">
        <v>150</v>
      </c>
      <c r="C1465" s="4">
        <v>44040</v>
      </c>
      <c r="D1465" s="3" t="s">
        <v>2195</v>
      </c>
      <c r="E1465" s="3" t="s">
        <v>1453</v>
      </c>
      <c r="F1465" s="3" t="s">
        <v>2992</v>
      </c>
      <c r="G1465" s="24"/>
      <c r="H1465" s="25" t="s">
        <v>1454</v>
      </c>
      <c r="I1465" s="5">
        <v>2</v>
      </c>
      <c r="J1465" s="5">
        <v>176.041818181818</v>
      </c>
      <c r="K1465" s="5">
        <f t="shared" si="576"/>
        <v>213.01059999999978</v>
      </c>
      <c r="L1465" s="83">
        <f t="shared" si="555"/>
        <v>426.02119999999957</v>
      </c>
      <c r="M1465" s="79">
        <f t="shared" ref="M1465:M1468" si="580">+L1465*0.85</f>
        <v>362.1180199999996</v>
      </c>
      <c r="N1465" s="79">
        <f t="shared" ref="N1465:N1468" si="581">+M1465*0.95</f>
        <v>344.01211899999959</v>
      </c>
      <c r="O1465" s="58"/>
      <c r="P1465" s="92"/>
      <c r="Q1465" s="7">
        <v>492.77977829090901</v>
      </c>
      <c r="R1465" s="75">
        <f t="shared" si="556"/>
        <v>596.26353173199993</v>
      </c>
      <c r="S1465" s="51"/>
      <c r="T1465" s="48"/>
      <c r="U1465" s="55"/>
      <c r="V1465" s="20"/>
      <c r="W1465" s="20"/>
      <c r="X1465" s="20"/>
      <c r="Y1465" s="20"/>
    </row>
    <row r="1466" spans="1:25" customFormat="1" ht="15.75" customHeight="1" x14ac:dyDescent="0.25">
      <c r="A1466" s="3" t="s">
        <v>216</v>
      </c>
      <c r="B1466" s="3" t="s">
        <v>217</v>
      </c>
      <c r="C1466" s="4">
        <v>44040</v>
      </c>
      <c r="D1466" s="3" t="s">
        <v>2196</v>
      </c>
      <c r="E1466" s="3" t="s">
        <v>1585</v>
      </c>
      <c r="F1466" s="3" t="s">
        <v>3011</v>
      </c>
      <c r="G1466" s="24">
        <v>1413</v>
      </c>
      <c r="H1466" s="25" t="s">
        <v>1586</v>
      </c>
      <c r="I1466" s="5">
        <v>1</v>
      </c>
      <c r="J1466" s="5">
        <v>629.37776859504095</v>
      </c>
      <c r="K1466" s="5">
        <f t="shared" si="576"/>
        <v>761.54709999999955</v>
      </c>
      <c r="L1466" s="83">
        <f t="shared" si="555"/>
        <v>761.54709999999955</v>
      </c>
      <c r="M1466" s="79">
        <f t="shared" si="580"/>
        <v>647.31503499999963</v>
      </c>
      <c r="N1466" s="79">
        <f t="shared" si="581"/>
        <v>614.94928324999967</v>
      </c>
      <c r="O1466" s="58"/>
      <c r="P1466" s="92">
        <f>+N1466+N1467+N1468</f>
        <v>1338.3660039999995</v>
      </c>
      <c r="Q1466" s="7">
        <v>880.94635648016504</v>
      </c>
      <c r="R1466" s="75">
        <f t="shared" si="556"/>
        <v>1065.9450913409996</v>
      </c>
      <c r="S1466" s="51">
        <f>+R1466+R1467+R1468</f>
        <v>2316.3337904379987</v>
      </c>
      <c r="T1466" s="48">
        <v>2316.35</v>
      </c>
      <c r="U1466" s="55">
        <f>+T1466-P1466</f>
        <v>977.98399600000039</v>
      </c>
      <c r="V1466" s="20"/>
      <c r="W1466" s="20"/>
      <c r="X1466" s="20"/>
      <c r="Y1466" s="20"/>
    </row>
    <row r="1467" spans="1:25" customFormat="1" ht="15.75" customHeight="1" x14ac:dyDescent="0.25">
      <c r="A1467" s="3" t="s">
        <v>212</v>
      </c>
      <c r="B1467" s="3" t="s">
        <v>213</v>
      </c>
      <c r="C1467" s="4">
        <v>44040</v>
      </c>
      <c r="D1467" s="3" t="s">
        <v>2196</v>
      </c>
      <c r="E1467" s="3" t="s">
        <v>1585</v>
      </c>
      <c r="F1467" s="3" t="s">
        <v>3011</v>
      </c>
      <c r="G1467" s="24"/>
      <c r="H1467" s="25" t="s">
        <v>1586</v>
      </c>
      <c r="I1467" s="5">
        <v>1</v>
      </c>
      <c r="J1467" s="5">
        <v>256.70702479338797</v>
      </c>
      <c r="K1467" s="5">
        <f t="shared" si="576"/>
        <v>310.61549999999943</v>
      </c>
      <c r="L1467" s="83">
        <f t="shared" si="555"/>
        <v>310.61549999999943</v>
      </c>
      <c r="M1467" s="79">
        <f t="shared" si="580"/>
        <v>264.02317499999953</v>
      </c>
      <c r="N1467" s="79">
        <f t="shared" si="581"/>
        <v>250.82201624999954</v>
      </c>
      <c r="O1467" s="58"/>
      <c r="P1467" s="92"/>
      <c r="Q1467" s="7">
        <v>356.358124747933</v>
      </c>
      <c r="R1467" s="75">
        <f t="shared" si="556"/>
        <v>431.19333094499893</v>
      </c>
      <c r="S1467" s="51"/>
      <c r="T1467" s="48"/>
      <c r="U1467" s="55"/>
      <c r="V1467" s="20"/>
      <c r="W1467" s="20"/>
      <c r="X1467" s="20"/>
      <c r="Y1467" s="20"/>
    </row>
    <row r="1468" spans="1:25" customFormat="1" ht="15.75" customHeight="1" x14ac:dyDescent="0.25">
      <c r="A1468" s="3" t="s">
        <v>214</v>
      </c>
      <c r="B1468" s="3" t="s">
        <v>215</v>
      </c>
      <c r="C1468" s="4">
        <v>44040</v>
      </c>
      <c r="D1468" s="3" t="s">
        <v>2196</v>
      </c>
      <c r="E1468" s="3" t="s">
        <v>1585</v>
      </c>
      <c r="F1468" s="3" t="s">
        <v>3011</v>
      </c>
      <c r="G1468" s="24"/>
      <c r="H1468" s="25" t="s">
        <v>1586</v>
      </c>
      <c r="I1468" s="5">
        <v>1</v>
      </c>
      <c r="J1468" s="5">
        <v>483.68314049586797</v>
      </c>
      <c r="K1468" s="5">
        <f t="shared" si="576"/>
        <v>585.25660000000028</v>
      </c>
      <c r="L1468" s="83">
        <f t="shared" si="555"/>
        <v>585.25660000000028</v>
      </c>
      <c r="M1468" s="79">
        <f t="shared" si="580"/>
        <v>497.46811000000019</v>
      </c>
      <c r="N1468" s="79">
        <f t="shared" si="581"/>
        <v>472.59470450000015</v>
      </c>
      <c r="O1468" s="58"/>
      <c r="P1468" s="92"/>
      <c r="Q1468" s="7">
        <v>677.02096541487595</v>
      </c>
      <c r="R1468" s="75">
        <f t="shared" si="556"/>
        <v>819.1953681519999</v>
      </c>
      <c r="S1468" s="51"/>
      <c r="T1468" s="48"/>
      <c r="U1468" s="55"/>
      <c r="V1468" s="20"/>
      <c r="W1468" s="20"/>
      <c r="X1468" s="20"/>
      <c r="Y1468" s="20"/>
    </row>
    <row r="1469" spans="1:25" customFormat="1" ht="15.75" customHeight="1" x14ac:dyDescent="0.25">
      <c r="A1469" s="3" t="s">
        <v>2200</v>
      </c>
      <c r="B1469" s="3" t="s">
        <v>2201</v>
      </c>
      <c r="C1469" s="4">
        <v>44040</v>
      </c>
      <c r="D1469" s="3" t="s">
        <v>2197</v>
      </c>
      <c r="E1469" s="3" t="s">
        <v>2198</v>
      </c>
      <c r="F1469" s="3" t="s">
        <v>3149</v>
      </c>
      <c r="G1469" s="24">
        <v>1269</v>
      </c>
      <c r="H1469" s="25" t="s">
        <v>2199</v>
      </c>
      <c r="I1469" s="5">
        <v>1</v>
      </c>
      <c r="J1469" s="5">
        <v>115.697685950413</v>
      </c>
      <c r="K1469" s="5">
        <f t="shared" si="576"/>
        <v>139.99419999999972</v>
      </c>
      <c r="L1469" s="83">
        <f t="shared" si="555"/>
        <v>139.99419999999972</v>
      </c>
      <c r="M1469" s="79"/>
      <c r="N1469" s="79">
        <f t="shared" si="573"/>
        <v>132.99448999999973</v>
      </c>
      <c r="O1469" s="58"/>
      <c r="P1469" s="92">
        <f>+N1469+N1470+N1471</f>
        <v>1426.4746802499994</v>
      </c>
      <c r="Q1469" s="7">
        <v>202.480488671074</v>
      </c>
      <c r="R1469" s="75">
        <f t="shared" si="556"/>
        <v>245.00139129199954</v>
      </c>
      <c r="S1469" s="51">
        <f>+R1469+R1470+R1471</f>
        <v>3071.4146047520062</v>
      </c>
      <c r="T1469" s="48">
        <v>3071.41</v>
      </c>
      <c r="U1469" s="55">
        <f>+T1469-P1469</f>
        <v>1644.9353197500004</v>
      </c>
      <c r="V1469" s="20"/>
      <c r="W1469" s="20"/>
      <c r="X1469" s="20"/>
      <c r="Y1469" s="20"/>
    </row>
    <row r="1470" spans="1:25" customFormat="1" ht="15.75" customHeight="1" x14ac:dyDescent="0.25">
      <c r="A1470" s="3" t="s">
        <v>611</v>
      </c>
      <c r="B1470" s="3" t="s">
        <v>612</v>
      </c>
      <c r="C1470" s="4">
        <v>44040</v>
      </c>
      <c r="D1470" s="3" t="s">
        <v>2197</v>
      </c>
      <c r="E1470" s="3" t="s">
        <v>2198</v>
      </c>
      <c r="F1470" s="3" t="s">
        <v>3149</v>
      </c>
      <c r="G1470" s="24"/>
      <c r="H1470" s="25" t="s">
        <v>2199</v>
      </c>
      <c r="I1470" s="5">
        <v>1</v>
      </c>
      <c r="J1470" s="5">
        <v>922.07661157024802</v>
      </c>
      <c r="K1470" s="5">
        <f t="shared" si="576"/>
        <v>1115.7127</v>
      </c>
      <c r="L1470" s="83">
        <f t="shared" si="555"/>
        <v>1115.7127</v>
      </c>
      <c r="M1470" s="79">
        <f t="shared" ref="M1470" si="582">+L1470*0.85</f>
        <v>948.35579500000006</v>
      </c>
      <c r="N1470" s="79">
        <f>+M1470*0.95</f>
        <v>900.93800525000006</v>
      </c>
      <c r="O1470" s="58"/>
      <c r="P1470" s="92"/>
      <c r="Q1470" s="7">
        <v>1613.14529309918</v>
      </c>
      <c r="R1470" s="75">
        <f t="shared" si="556"/>
        <v>1951.9058046500077</v>
      </c>
      <c r="S1470" s="51"/>
      <c r="T1470" s="48"/>
      <c r="U1470" s="55"/>
      <c r="V1470" s="20"/>
      <c r="W1470" s="20"/>
      <c r="X1470" s="20"/>
      <c r="Y1470" s="20"/>
    </row>
    <row r="1471" spans="1:25" customFormat="1" ht="15.75" customHeight="1" x14ac:dyDescent="0.25">
      <c r="A1471" s="3" t="s">
        <v>2190</v>
      </c>
      <c r="B1471" s="3" t="s">
        <v>2191</v>
      </c>
      <c r="C1471" s="4">
        <v>44040</v>
      </c>
      <c r="D1471" s="3" t="s">
        <v>2197</v>
      </c>
      <c r="E1471" s="3" t="s">
        <v>2198</v>
      </c>
      <c r="F1471" s="3" t="s">
        <v>3149</v>
      </c>
      <c r="G1471" s="24"/>
      <c r="H1471" s="25" t="s">
        <v>2199</v>
      </c>
      <c r="I1471" s="5">
        <v>1</v>
      </c>
      <c r="J1471" s="5">
        <v>341.48950413223099</v>
      </c>
      <c r="K1471" s="5">
        <f t="shared" si="576"/>
        <v>413.20229999999947</v>
      </c>
      <c r="L1471" s="83">
        <f t="shared" si="555"/>
        <v>413.20229999999947</v>
      </c>
      <c r="M1471" s="79"/>
      <c r="N1471" s="79">
        <f t="shared" si="573"/>
        <v>392.54218499999945</v>
      </c>
      <c r="O1471" s="58"/>
      <c r="P1471" s="92"/>
      <c r="Q1471" s="7">
        <v>722.73339571074303</v>
      </c>
      <c r="R1471" s="75">
        <f t="shared" si="556"/>
        <v>874.50740880999899</v>
      </c>
      <c r="S1471" s="51"/>
      <c r="T1471" s="48"/>
      <c r="U1471" s="55"/>
      <c r="V1471" s="20"/>
      <c r="W1471" s="20"/>
      <c r="X1471" s="20"/>
      <c r="Y1471" s="20"/>
    </row>
    <row r="1472" spans="1:25" customFormat="1" ht="15.75" customHeight="1" x14ac:dyDescent="0.25">
      <c r="A1472" s="3" t="s">
        <v>878</v>
      </c>
      <c r="B1472" s="3" t="s">
        <v>879</v>
      </c>
      <c r="C1472" s="4">
        <v>44040</v>
      </c>
      <c r="D1472" s="3" t="s">
        <v>2202</v>
      </c>
      <c r="E1472" s="3" t="s">
        <v>1791</v>
      </c>
      <c r="F1472" s="3" t="s">
        <v>3058</v>
      </c>
      <c r="G1472" s="24">
        <v>1430</v>
      </c>
      <c r="H1472" s="25" t="s">
        <v>1792</v>
      </c>
      <c r="I1472" s="5">
        <v>2</v>
      </c>
      <c r="J1472" s="5">
        <v>66.538429752066094</v>
      </c>
      <c r="K1472" s="5">
        <f t="shared" si="576"/>
        <v>80.51149999999997</v>
      </c>
      <c r="L1472" s="83">
        <f t="shared" si="555"/>
        <v>161.02299999999994</v>
      </c>
      <c r="M1472" s="79">
        <f t="shared" ref="M1472" si="583">+L1472*0.85</f>
        <v>136.86954999999995</v>
      </c>
      <c r="N1472" s="79">
        <f>+M1472*0.95</f>
        <v>130.02607249999994</v>
      </c>
      <c r="O1472" s="58"/>
      <c r="P1472" s="92">
        <f>+N1472+N1473+N1474+N1475</f>
        <v>589.14105599999971</v>
      </c>
      <c r="Q1472" s="7">
        <v>186.31691868594999</v>
      </c>
      <c r="R1472" s="75">
        <f t="shared" si="556"/>
        <v>225.44347160999948</v>
      </c>
      <c r="S1472" s="51">
        <f>+R1472+R1473+R1474+R1475</f>
        <v>987.66887007999981</v>
      </c>
      <c r="T1472" s="48">
        <v>987.69</v>
      </c>
      <c r="U1472" s="55">
        <f>+T1472-P1472</f>
        <v>398.54894400000035</v>
      </c>
      <c r="V1472" s="20"/>
      <c r="W1472" s="20"/>
      <c r="X1472" s="20"/>
      <c r="Y1472" s="20"/>
    </row>
    <row r="1473" spans="1:25" customFormat="1" ht="15.75" customHeight="1" x14ac:dyDescent="0.25">
      <c r="A1473" s="3" t="s">
        <v>43</v>
      </c>
      <c r="B1473" s="3" t="s">
        <v>44</v>
      </c>
      <c r="C1473" s="4">
        <v>44040</v>
      </c>
      <c r="D1473" s="3" t="s">
        <v>2202</v>
      </c>
      <c r="E1473" s="3" t="s">
        <v>1791</v>
      </c>
      <c r="F1473" s="3" t="s">
        <v>3058</v>
      </c>
      <c r="G1473" s="24"/>
      <c r="H1473" s="25" t="s">
        <v>1792</v>
      </c>
      <c r="I1473" s="5">
        <v>4</v>
      </c>
      <c r="J1473" s="5">
        <v>10.997107438016499</v>
      </c>
      <c r="K1473" s="5">
        <f t="shared" si="576"/>
        <v>13.306499999999964</v>
      </c>
      <c r="L1473" s="83">
        <f t="shared" si="555"/>
        <v>53.225999999999857</v>
      </c>
      <c r="M1473" s="79"/>
      <c r="N1473" s="79">
        <f t="shared" si="573"/>
        <v>50.56469999999986</v>
      </c>
      <c r="O1473" s="58"/>
      <c r="P1473" s="92"/>
      <c r="Q1473" s="7">
        <v>61.5706051239668</v>
      </c>
      <c r="R1473" s="75">
        <f t="shared" si="556"/>
        <v>74.500432199999821</v>
      </c>
      <c r="S1473" s="51"/>
      <c r="T1473" s="48"/>
      <c r="U1473" s="55"/>
      <c r="V1473" s="20"/>
      <c r="W1473" s="20"/>
      <c r="X1473" s="20"/>
      <c r="Y1473" s="20"/>
    </row>
    <row r="1474" spans="1:25" customFormat="1" ht="15.75" customHeight="1" x14ac:dyDescent="0.25">
      <c r="A1474" s="3" t="s">
        <v>920</v>
      </c>
      <c r="B1474" s="3" t="s">
        <v>921</v>
      </c>
      <c r="C1474" s="4">
        <v>44040</v>
      </c>
      <c r="D1474" s="3" t="s">
        <v>2202</v>
      </c>
      <c r="E1474" s="3" t="s">
        <v>1791</v>
      </c>
      <c r="F1474" s="3" t="s">
        <v>3058</v>
      </c>
      <c r="G1474" s="24"/>
      <c r="H1474" s="25" t="s">
        <v>1792</v>
      </c>
      <c r="I1474" s="5">
        <v>1</v>
      </c>
      <c r="J1474" s="5">
        <v>33.107024793388398</v>
      </c>
      <c r="K1474" s="5">
        <f t="shared" si="576"/>
        <v>40.059499999999957</v>
      </c>
      <c r="L1474" s="83">
        <f t="shared" ref="L1474:L1537" si="584">+K1474*I1474</f>
        <v>40.059499999999957</v>
      </c>
      <c r="M1474" s="79"/>
      <c r="N1474" s="79">
        <f t="shared" si="573"/>
        <v>38.056524999999958</v>
      </c>
      <c r="O1474" s="58"/>
      <c r="P1474" s="92"/>
      <c r="Q1474" s="7">
        <v>37.677118495867703</v>
      </c>
      <c r="R1474" s="75">
        <f t="shared" ref="R1474:R1537" si="585">+Q1474*1.21</f>
        <v>45.589313379999922</v>
      </c>
      <c r="S1474" s="51"/>
      <c r="T1474" s="48"/>
      <c r="U1474" s="55"/>
      <c r="V1474" s="20"/>
      <c r="W1474" s="20"/>
      <c r="X1474" s="20"/>
      <c r="Y1474" s="20"/>
    </row>
    <row r="1475" spans="1:25" customFormat="1" ht="15.75" customHeight="1" x14ac:dyDescent="0.25">
      <c r="A1475" s="3" t="s">
        <v>1803</v>
      </c>
      <c r="B1475" s="3" t="s">
        <v>1804</v>
      </c>
      <c r="C1475" s="4">
        <v>44040</v>
      </c>
      <c r="D1475" s="3" t="s">
        <v>2202</v>
      </c>
      <c r="E1475" s="3" t="s">
        <v>1791</v>
      </c>
      <c r="F1475" s="3" t="s">
        <v>3058</v>
      </c>
      <c r="G1475" s="24"/>
      <c r="H1475" s="25" t="s">
        <v>1792</v>
      </c>
      <c r="I1475" s="5">
        <v>1</v>
      </c>
      <c r="J1475" s="5">
        <v>379.18661157024798</v>
      </c>
      <c r="K1475" s="5">
        <f t="shared" si="576"/>
        <v>458.81580000000002</v>
      </c>
      <c r="L1475" s="83">
        <f t="shared" si="584"/>
        <v>458.81580000000002</v>
      </c>
      <c r="M1475" s="79">
        <f t="shared" ref="M1475" si="586">+L1475*0.85</f>
        <v>389.99342999999999</v>
      </c>
      <c r="N1475" s="79">
        <f>+M1475*0.95</f>
        <v>370.49375849999996</v>
      </c>
      <c r="O1475" s="58"/>
      <c r="P1475" s="92"/>
      <c r="Q1475" s="7">
        <v>530.69062222314096</v>
      </c>
      <c r="R1475" s="75">
        <f t="shared" si="585"/>
        <v>642.13565289000053</v>
      </c>
      <c r="S1475" s="51"/>
      <c r="T1475" s="48"/>
      <c r="U1475" s="55"/>
      <c r="V1475" s="20"/>
      <c r="W1475" s="20"/>
      <c r="X1475" s="20"/>
      <c r="Y1475" s="20"/>
    </row>
    <row r="1476" spans="1:25" customFormat="1" ht="15.75" customHeight="1" x14ac:dyDescent="0.25">
      <c r="A1476" s="3" t="s">
        <v>2178</v>
      </c>
      <c r="B1476" s="3" t="s">
        <v>2179</v>
      </c>
      <c r="C1476" s="4">
        <v>44040</v>
      </c>
      <c r="D1476" s="3" t="s">
        <v>2205</v>
      </c>
      <c r="E1476" s="3" t="s">
        <v>1857</v>
      </c>
      <c r="F1476" s="3" t="s">
        <v>3074</v>
      </c>
      <c r="G1476" s="24">
        <v>1423</v>
      </c>
      <c r="H1476" s="25" t="s">
        <v>1858</v>
      </c>
      <c r="I1476" s="5">
        <v>1</v>
      </c>
      <c r="J1476" s="5">
        <v>10.997107438016499</v>
      </c>
      <c r="K1476" s="5">
        <f t="shared" si="576"/>
        <v>13.306499999999964</v>
      </c>
      <c r="L1476" s="83">
        <f t="shared" si="584"/>
        <v>13.306499999999964</v>
      </c>
      <c r="M1476" s="79"/>
      <c r="N1476" s="79">
        <f t="shared" si="573"/>
        <v>12.641174999999965</v>
      </c>
      <c r="O1476" s="58"/>
      <c r="P1476" s="92">
        <f>+N1476+N1477</f>
        <v>2386.3774849999954</v>
      </c>
      <c r="Q1476" s="7">
        <v>15.400899111570199</v>
      </c>
      <c r="R1476" s="75">
        <f t="shared" si="585"/>
        <v>18.63508792499994</v>
      </c>
      <c r="S1476" s="51">
        <f>+R1476+R1477</f>
        <v>3516.7728079249891</v>
      </c>
      <c r="T1476" s="48">
        <v>3516.78</v>
      </c>
      <c r="U1476" s="55">
        <f>+T1476-P1476</f>
        <v>1130.4025150000048</v>
      </c>
      <c r="V1476" s="20"/>
      <c r="W1476" s="20"/>
      <c r="X1476" s="20"/>
      <c r="Y1476" s="20"/>
    </row>
    <row r="1477" spans="1:25" customFormat="1" ht="15.75" customHeight="1" x14ac:dyDescent="0.25">
      <c r="A1477" s="3" t="s">
        <v>2203</v>
      </c>
      <c r="B1477" s="3" t="s">
        <v>2204</v>
      </c>
      <c r="C1477" s="4">
        <v>44040</v>
      </c>
      <c r="D1477" s="3" t="s">
        <v>2205</v>
      </c>
      <c r="E1477" s="3" t="s">
        <v>1857</v>
      </c>
      <c r="F1477" s="3" t="s">
        <v>3074</v>
      </c>
      <c r="G1477" s="24"/>
      <c r="H1477" s="25" t="s">
        <v>1858</v>
      </c>
      <c r="I1477" s="5">
        <v>1</v>
      </c>
      <c r="J1477" s="5">
        <v>2065.01636363636</v>
      </c>
      <c r="K1477" s="5">
        <f t="shared" si="576"/>
        <v>2498.6697999999956</v>
      </c>
      <c r="L1477" s="83">
        <f t="shared" si="584"/>
        <v>2498.6697999999956</v>
      </c>
      <c r="M1477" s="79"/>
      <c r="N1477" s="79">
        <f t="shared" si="573"/>
        <v>2373.7363099999957</v>
      </c>
      <c r="O1477" s="58"/>
      <c r="P1477" s="92"/>
      <c r="Q1477" s="7">
        <v>2891.0229090909002</v>
      </c>
      <c r="R1477" s="75">
        <f t="shared" si="585"/>
        <v>3498.1377199999893</v>
      </c>
      <c r="S1477" s="51"/>
      <c r="T1477" s="48"/>
      <c r="U1477" s="55"/>
      <c r="V1477" s="20"/>
      <c r="W1477" s="20"/>
      <c r="X1477" s="20"/>
      <c r="Y1477" s="20"/>
    </row>
    <row r="1478" spans="1:25" customFormat="1" ht="15.75" customHeight="1" x14ac:dyDescent="0.25">
      <c r="A1478" s="3" t="s">
        <v>151</v>
      </c>
      <c r="B1478" s="3" t="s">
        <v>152</v>
      </c>
      <c r="C1478" s="4">
        <v>44040</v>
      </c>
      <c r="D1478" s="3" t="s">
        <v>2206</v>
      </c>
      <c r="E1478" s="3" t="s">
        <v>2113</v>
      </c>
      <c r="F1478" s="3" t="s">
        <v>3134</v>
      </c>
      <c r="G1478" s="24">
        <v>1434</v>
      </c>
      <c r="H1478" s="25" t="s">
        <v>2114</v>
      </c>
      <c r="I1478" s="5">
        <v>1</v>
      </c>
      <c r="J1478" s="5">
        <v>274.36727272727302</v>
      </c>
      <c r="K1478" s="5">
        <f t="shared" si="576"/>
        <v>331.98440000000033</v>
      </c>
      <c r="L1478" s="83">
        <f t="shared" si="584"/>
        <v>331.98440000000033</v>
      </c>
      <c r="M1478" s="79"/>
      <c r="N1478" s="79">
        <f t="shared" si="573"/>
        <v>315.38518000000028</v>
      </c>
      <c r="O1478" s="58"/>
      <c r="P1478" s="92">
        <f>+N1478+N1479+N1480+N1481+N1482+N1483</f>
        <v>935.49558525000043</v>
      </c>
      <c r="Q1478" s="7">
        <v>383.99620389091001</v>
      </c>
      <c r="R1478" s="75">
        <f t="shared" si="585"/>
        <v>464.63540670800109</v>
      </c>
      <c r="S1478" s="51">
        <f>+R1478+R1479+R1480+R1481+R1482+R1483</f>
        <v>1484.2234786680001</v>
      </c>
      <c r="T1478" s="48">
        <v>1484.23</v>
      </c>
      <c r="U1478" s="55">
        <f>+T1478-P1478</f>
        <v>548.73441474999959</v>
      </c>
      <c r="V1478" s="20"/>
      <c r="W1478" s="20"/>
      <c r="X1478" s="20"/>
      <c r="Y1478" s="20"/>
    </row>
    <row r="1479" spans="1:25" customFormat="1" ht="15.75" customHeight="1" x14ac:dyDescent="0.25">
      <c r="A1479" s="3" t="s">
        <v>43</v>
      </c>
      <c r="B1479" s="3" t="s">
        <v>44</v>
      </c>
      <c r="C1479" s="4">
        <v>44040</v>
      </c>
      <c r="D1479" s="3" t="s">
        <v>2206</v>
      </c>
      <c r="E1479" s="3" t="s">
        <v>2113</v>
      </c>
      <c r="F1479" s="3" t="s">
        <v>3134</v>
      </c>
      <c r="G1479" s="24"/>
      <c r="H1479" s="25" t="s">
        <v>2114</v>
      </c>
      <c r="I1479" s="5">
        <v>2</v>
      </c>
      <c r="J1479" s="5">
        <v>10.997107438016499</v>
      </c>
      <c r="K1479" s="5">
        <f t="shared" si="576"/>
        <v>13.306499999999964</v>
      </c>
      <c r="L1479" s="83">
        <f t="shared" si="584"/>
        <v>26.612999999999928</v>
      </c>
      <c r="M1479" s="79"/>
      <c r="N1479" s="79">
        <f t="shared" si="573"/>
        <v>25.28234999999993</v>
      </c>
      <c r="O1479" s="58"/>
      <c r="P1479" s="92"/>
      <c r="Q1479" s="7">
        <v>30.7853025619834</v>
      </c>
      <c r="R1479" s="75">
        <f t="shared" si="585"/>
        <v>37.250216099999911</v>
      </c>
      <c r="S1479" s="51"/>
      <c r="T1479" s="48"/>
      <c r="U1479" s="55"/>
      <c r="V1479" s="20"/>
      <c r="W1479" s="20"/>
      <c r="X1479" s="20"/>
      <c r="Y1479" s="20"/>
    </row>
    <row r="1480" spans="1:25" customFormat="1" ht="15.75" customHeight="1" x14ac:dyDescent="0.25">
      <c r="A1480" s="3" t="s">
        <v>1844</v>
      </c>
      <c r="B1480" s="3" t="s">
        <v>1845</v>
      </c>
      <c r="C1480" s="4">
        <v>44040</v>
      </c>
      <c r="D1480" s="3" t="s">
        <v>2206</v>
      </c>
      <c r="E1480" s="3" t="s">
        <v>2113</v>
      </c>
      <c r="F1480" s="3" t="s">
        <v>3134</v>
      </c>
      <c r="G1480" s="24"/>
      <c r="H1480" s="25" t="s">
        <v>2114</v>
      </c>
      <c r="I1480" s="5">
        <v>1</v>
      </c>
      <c r="J1480" s="5">
        <v>163.163801652893</v>
      </c>
      <c r="K1480" s="5">
        <f t="shared" si="576"/>
        <v>197.42820000000052</v>
      </c>
      <c r="L1480" s="83">
        <f t="shared" si="584"/>
        <v>197.42820000000052</v>
      </c>
      <c r="M1480" s="79"/>
      <c r="N1480" s="79">
        <f t="shared" si="573"/>
        <v>187.55679000000049</v>
      </c>
      <c r="O1480" s="58"/>
      <c r="P1480" s="92"/>
      <c r="Q1480" s="7">
        <v>228.35263532727299</v>
      </c>
      <c r="R1480" s="75">
        <f t="shared" si="585"/>
        <v>276.3066887460003</v>
      </c>
      <c r="S1480" s="51"/>
      <c r="T1480" s="48"/>
      <c r="U1480" s="55"/>
      <c r="V1480" s="20"/>
      <c r="W1480" s="20"/>
      <c r="X1480" s="20"/>
      <c r="Y1480" s="20"/>
    </row>
    <row r="1481" spans="1:25" customFormat="1" ht="15.75" customHeight="1" x14ac:dyDescent="0.25">
      <c r="A1481" s="3" t="s">
        <v>149</v>
      </c>
      <c r="B1481" s="3" t="s">
        <v>150</v>
      </c>
      <c r="C1481" s="4">
        <v>44040</v>
      </c>
      <c r="D1481" s="3" t="s">
        <v>2206</v>
      </c>
      <c r="E1481" s="3" t="s">
        <v>2113</v>
      </c>
      <c r="F1481" s="3" t="s">
        <v>3134</v>
      </c>
      <c r="G1481" s="24"/>
      <c r="H1481" s="25" t="s">
        <v>2114</v>
      </c>
      <c r="I1481" s="5">
        <v>1</v>
      </c>
      <c r="J1481" s="5">
        <v>176.041818181818</v>
      </c>
      <c r="K1481" s="5">
        <f t="shared" si="576"/>
        <v>213.01059999999978</v>
      </c>
      <c r="L1481" s="83">
        <f t="shared" si="584"/>
        <v>213.01059999999978</v>
      </c>
      <c r="M1481" s="79">
        <f t="shared" ref="M1481:M1483" si="587">+L1481*0.85</f>
        <v>181.0590099999998</v>
      </c>
      <c r="N1481" s="79">
        <f t="shared" ref="N1481:N1483" si="588">+M1481*0.95</f>
        <v>172.00605949999979</v>
      </c>
      <c r="O1481" s="58"/>
      <c r="P1481" s="92"/>
      <c r="Q1481" s="7">
        <v>246.38988914545399</v>
      </c>
      <c r="R1481" s="75">
        <f t="shared" si="585"/>
        <v>298.13176586599934</v>
      </c>
      <c r="S1481" s="51"/>
      <c r="T1481" s="48"/>
      <c r="U1481" s="55"/>
      <c r="V1481" s="20"/>
      <c r="W1481" s="20"/>
      <c r="X1481" s="20"/>
      <c r="Y1481" s="20"/>
    </row>
    <row r="1482" spans="1:25" customFormat="1" ht="15.75" customHeight="1" x14ac:dyDescent="0.25">
      <c r="A1482" s="3" t="s">
        <v>96</v>
      </c>
      <c r="B1482" s="3" t="s">
        <v>97</v>
      </c>
      <c r="C1482" s="4">
        <v>44040</v>
      </c>
      <c r="D1482" s="3" t="s">
        <v>2206</v>
      </c>
      <c r="E1482" s="3" t="s">
        <v>2113</v>
      </c>
      <c r="F1482" s="3" t="s">
        <v>3134</v>
      </c>
      <c r="G1482" s="24"/>
      <c r="H1482" s="25" t="s">
        <v>2114</v>
      </c>
      <c r="I1482" s="5">
        <v>1</v>
      </c>
      <c r="J1482" s="5">
        <v>20.730165289256199</v>
      </c>
      <c r="K1482" s="5">
        <f t="shared" si="576"/>
        <v>25.083500000000001</v>
      </c>
      <c r="L1482" s="83">
        <f t="shared" si="584"/>
        <v>25.083500000000001</v>
      </c>
      <c r="M1482" s="79">
        <f t="shared" si="587"/>
        <v>21.320975000000001</v>
      </c>
      <c r="N1482" s="79">
        <f t="shared" si="588"/>
        <v>20.25492625</v>
      </c>
      <c r="O1482" s="58"/>
      <c r="P1482" s="92"/>
      <c r="Q1482" s="7">
        <v>29.012280925619802</v>
      </c>
      <c r="R1482" s="75">
        <f t="shared" si="585"/>
        <v>35.10485991999996</v>
      </c>
      <c r="S1482" s="51"/>
      <c r="T1482" s="48"/>
      <c r="U1482" s="55"/>
      <c r="V1482" s="20"/>
      <c r="W1482" s="20"/>
      <c r="X1482" s="20"/>
      <c r="Y1482" s="20"/>
    </row>
    <row r="1483" spans="1:25" customFormat="1" ht="15.75" customHeight="1" x14ac:dyDescent="0.25">
      <c r="A1483" s="3" t="s">
        <v>1639</v>
      </c>
      <c r="B1483" s="3" t="s">
        <v>1640</v>
      </c>
      <c r="C1483" s="4">
        <v>44040</v>
      </c>
      <c r="D1483" s="3" t="s">
        <v>2206</v>
      </c>
      <c r="E1483" s="3" t="s">
        <v>2113</v>
      </c>
      <c r="F1483" s="3" t="s">
        <v>3134</v>
      </c>
      <c r="G1483" s="24"/>
      <c r="H1483" s="25" t="s">
        <v>2114</v>
      </c>
      <c r="I1483" s="5">
        <v>1</v>
      </c>
      <c r="J1483" s="5">
        <v>220.055041322314</v>
      </c>
      <c r="K1483" s="5">
        <f t="shared" si="576"/>
        <v>266.26659999999993</v>
      </c>
      <c r="L1483" s="83">
        <f t="shared" si="584"/>
        <v>266.26659999999993</v>
      </c>
      <c r="M1483" s="79">
        <f t="shared" si="587"/>
        <v>226.32660999999993</v>
      </c>
      <c r="N1483" s="79">
        <f t="shared" si="588"/>
        <v>215.01027949999991</v>
      </c>
      <c r="O1483" s="58"/>
      <c r="P1483" s="92"/>
      <c r="Q1483" s="7">
        <v>308.09466225454503</v>
      </c>
      <c r="R1483" s="75">
        <f t="shared" si="585"/>
        <v>372.79454132799947</v>
      </c>
      <c r="S1483" s="51"/>
      <c r="T1483" s="48"/>
      <c r="U1483" s="55"/>
      <c r="V1483" s="20"/>
      <c r="W1483" s="20"/>
      <c r="X1483" s="20"/>
      <c r="Y1483" s="20"/>
    </row>
    <row r="1484" spans="1:25" customFormat="1" ht="15.75" customHeight="1" x14ac:dyDescent="0.25">
      <c r="A1484" s="3" t="s">
        <v>2210</v>
      </c>
      <c r="B1484" s="3" t="s">
        <v>2211</v>
      </c>
      <c r="C1484" s="4">
        <v>44040</v>
      </c>
      <c r="D1484" s="3" t="s">
        <v>2207</v>
      </c>
      <c r="E1484" s="3" t="s">
        <v>2116</v>
      </c>
      <c r="F1484" s="3" t="s">
        <v>3118</v>
      </c>
      <c r="G1484" s="24">
        <v>1484</v>
      </c>
      <c r="H1484" s="25" t="s">
        <v>2117</v>
      </c>
      <c r="I1484" s="5">
        <v>1</v>
      </c>
      <c r="J1484" s="5">
        <v>499.68636363636398</v>
      </c>
      <c r="K1484" s="5">
        <f t="shared" si="576"/>
        <v>604.62050000000045</v>
      </c>
      <c r="L1484" s="83">
        <f t="shared" si="584"/>
        <v>604.62050000000045</v>
      </c>
      <c r="M1484" s="79"/>
      <c r="N1484" s="79">
        <f t="shared" si="573"/>
        <v>574.3894750000004</v>
      </c>
      <c r="O1484" s="58"/>
      <c r="P1484" s="92">
        <f>+N1484+N1485+N1486+N1487+N1488</f>
        <v>2422.2851527499997</v>
      </c>
      <c r="Q1484" s="7">
        <v>699.42099690909095</v>
      </c>
      <c r="R1484" s="75">
        <f t="shared" si="585"/>
        <v>846.29940626000007</v>
      </c>
      <c r="S1484" s="51">
        <f>+R1484+R1485+R1486+R1487+R1488</f>
        <v>3782.946400597993</v>
      </c>
      <c r="T1484" s="48">
        <v>3782.95</v>
      </c>
      <c r="U1484" s="55">
        <f>+T1484-P1484</f>
        <v>1360.6648472500001</v>
      </c>
      <c r="V1484" s="20"/>
      <c r="W1484" s="20"/>
      <c r="X1484" s="20"/>
      <c r="Y1484" s="20"/>
    </row>
    <row r="1485" spans="1:25" customFormat="1" ht="15.75" customHeight="1" x14ac:dyDescent="0.25">
      <c r="A1485" s="3" t="s">
        <v>844</v>
      </c>
      <c r="B1485" s="3" t="s">
        <v>845</v>
      </c>
      <c r="C1485" s="4">
        <v>44040</v>
      </c>
      <c r="D1485" s="3" t="s">
        <v>2207</v>
      </c>
      <c r="E1485" s="3" t="s">
        <v>2116</v>
      </c>
      <c r="F1485" s="3" t="s">
        <v>3118</v>
      </c>
      <c r="G1485" s="24"/>
      <c r="H1485" s="25" t="s">
        <v>2117</v>
      </c>
      <c r="I1485" s="5">
        <v>1</v>
      </c>
      <c r="J1485" s="5">
        <v>901.78677685950402</v>
      </c>
      <c r="K1485" s="5">
        <f t="shared" si="576"/>
        <v>1091.1619999999998</v>
      </c>
      <c r="L1485" s="83">
        <f t="shared" si="584"/>
        <v>1091.1619999999998</v>
      </c>
      <c r="M1485" s="79"/>
      <c r="N1485" s="79">
        <f t="shared" si="573"/>
        <v>1036.6038999999998</v>
      </c>
      <c r="O1485" s="58"/>
      <c r="P1485" s="92"/>
      <c r="Q1485" s="7">
        <v>1262.24898730578</v>
      </c>
      <c r="R1485" s="75">
        <f t="shared" si="585"/>
        <v>1527.3212746399938</v>
      </c>
      <c r="S1485" s="51"/>
      <c r="T1485" s="48"/>
      <c r="U1485" s="55"/>
      <c r="V1485" s="20"/>
      <c r="W1485" s="20"/>
      <c r="X1485" s="20"/>
      <c r="Y1485" s="20"/>
    </row>
    <row r="1486" spans="1:25" customFormat="1" ht="15.75" customHeight="1" x14ac:dyDescent="0.25">
      <c r="A1486" s="3" t="s">
        <v>2208</v>
      </c>
      <c r="B1486" s="3" t="s">
        <v>2209</v>
      </c>
      <c r="C1486" s="4">
        <v>44040</v>
      </c>
      <c r="D1486" s="3" t="s">
        <v>2207</v>
      </c>
      <c r="E1486" s="3" t="s">
        <v>2116</v>
      </c>
      <c r="F1486" s="3" t="s">
        <v>3118</v>
      </c>
      <c r="G1486" s="24"/>
      <c r="H1486" s="25" t="s">
        <v>2117</v>
      </c>
      <c r="I1486" s="5">
        <v>2</v>
      </c>
      <c r="J1486" s="5">
        <v>79.665371900826401</v>
      </c>
      <c r="K1486" s="5">
        <f t="shared" si="576"/>
        <v>96.395099999999942</v>
      </c>
      <c r="L1486" s="83">
        <f t="shared" si="584"/>
        <v>192.79019999999988</v>
      </c>
      <c r="M1486" s="79">
        <f t="shared" ref="M1486:M1491" si="589">+L1486*0.85</f>
        <v>163.87166999999991</v>
      </c>
      <c r="N1486" s="79">
        <f t="shared" ref="N1486:N1488" si="590">+M1486*0.95</f>
        <v>155.67808649999989</v>
      </c>
      <c r="O1486" s="58"/>
      <c r="P1486" s="92"/>
      <c r="Q1486" s="7">
        <v>224.782220047934</v>
      </c>
      <c r="R1486" s="75">
        <f t="shared" si="585"/>
        <v>271.98648625800013</v>
      </c>
      <c r="S1486" s="51"/>
      <c r="T1486" s="48"/>
      <c r="U1486" s="55"/>
      <c r="V1486" s="20"/>
      <c r="W1486" s="20"/>
      <c r="X1486" s="20"/>
      <c r="Y1486" s="20"/>
    </row>
    <row r="1487" spans="1:25" customFormat="1" ht="15.75" customHeight="1" x14ac:dyDescent="0.25">
      <c r="A1487" s="3" t="s">
        <v>149</v>
      </c>
      <c r="B1487" s="3" t="s">
        <v>150</v>
      </c>
      <c r="C1487" s="4">
        <v>44040</v>
      </c>
      <c r="D1487" s="3" t="s">
        <v>2207</v>
      </c>
      <c r="E1487" s="3" t="s">
        <v>2116</v>
      </c>
      <c r="F1487" s="3" t="s">
        <v>3118</v>
      </c>
      <c r="G1487" s="24"/>
      <c r="H1487" s="25" t="s">
        <v>2117</v>
      </c>
      <c r="I1487" s="5">
        <v>1</v>
      </c>
      <c r="J1487" s="5">
        <v>176.041818181818</v>
      </c>
      <c r="K1487" s="5">
        <f t="shared" si="576"/>
        <v>213.01059999999978</v>
      </c>
      <c r="L1487" s="83">
        <f t="shared" si="584"/>
        <v>213.01059999999978</v>
      </c>
      <c r="M1487" s="79">
        <f t="shared" si="589"/>
        <v>181.0590099999998</v>
      </c>
      <c r="N1487" s="79">
        <f t="shared" si="590"/>
        <v>172.00605949999979</v>
      </c>
      <c r="O1487" s="58"/>
      <c r="P1487" s="92"/>
      <c r="Q1487" s="7">
        <v>246.38988914545399</v>
      </c>
      <c r="R1487" s="75">
        <f t="shared" si="585"/>
        <v>298.13176586599934</v>
      </c>
      <c r="S1487" s="51"/>
      <c r="T1487" s="48"/>
      <c r="U1487" s="55"/>
      <c r="V1487" s="20"/>
      <c r="W1487" s="20"/>
      <c r="X1487" s="20"/>
      <c r="Y1487" s="20"/>
    </row>
    <row r="1488" spans="1:25" customFormat="1" ht="15.75" customHeight="1" x14ac:dyDescent="0.25">
      <c r="A1488" s="3" t="s">
        <v>1024</v>
      </c>
      <c r="B1488" s="3" t="s">
        <v>1025</v>
      </c>
      <c r="C1488" s="4">
        <v>44040</v>
      </c>
      <c r="D1488" s="3" t="s">
        <v>2207</v>
      </c>
      <c r="E1488" s="3" t="s">
        <v>2116</v>
      </c>
      <c r="F1488" s="3" t="s">
        <v>3118</v>
      </c>
      <c r="G1488" s="24"/>
      <c r="H1488" s="25" t="s">
        <v>2117</v>
      </c>
      <c r="I1488" s="5">
        <v>1</v>
      </c>
      <c r="J1488" s="5">
        <v>494.954462809917</v>
      </c>
      <c r="K1488" s="5">
        <f t="shared" si="576"/>
        <v>598.89489999999955</v>
      </c>
      <c r="L1488" s="83">
        <f t="shared" si="584"/>
        <v>598.89489999999955</v>
      </c>
      <c r="M1488" s="79">
        <f t="shared" si="589"/>
        <v>509.06066499999963</v>
      </c>
      <c r="N1488" s="79">
        <f t="shared" si="590"/>
        <v>483.60763174999965</v>
      </c>
      <c r="O1488" s="58"/>
      <c r="P1488" s="92"/>
      <c r="Q1488" s="7">
        <v>693.559890557024</v>
      </c>
      <c r="R1488" s="75">
        <f t="shared" si="585"/>
        <v>839.207467573999</v>
      </c>
      <c r="S1488" s="51"/>
      <c r="T1488" s="48"/>
      <c r="U1488" s="55"/>
      <c r="V1488" s="20"/>
      <c r="W1488" s="20"/>
      <c r="X1488" s="20"/>
      <c r="Y1488" s="20"/>
    </row>
    <row r="1489" spans="1:25" s="110" customFormat="1" ht="15.75" customHeight="1" x14ac:dyDescent="0.25">
      <c r="A1489" s="31" t="s">
        <v>2176</v>
      </c>
      <c r="B1489" s="31" t="s">
        <v>2177</v>
      </c>
      <c r="C1489" s="4">
        <v>44040</v>
      </c>
      <c r="D1489" s="3" t="s">
        <v>2212</v>
      </c>
      <c r="E1489" s="3" t="s">
        <v>2213</v>
      </c>
      <c r="F1489" s="3" t="s">
        <v>3150</v>
      </c>
      <c r="G1489" s="107">
        <v>1372</v>
      </c>
      <c r="H1489" s="31" t="s">
        <v>2214</v>
      </c>
      <c r="I1489" s="108">
        <v>2</v>
      </c>
      <c r="J1489" s="108">
        <v>648.99099173553702</v>
      </c>
      <c r="K1489" s="108">
        <v>290</v>
      </c>
      <c r="L1489" s="83">
        <f t="shared" si="584"/>
        <v>580</v>
      </c>
      <c r="M1489" s="79"/>
      <c r="N1489" s="79">
        <v>0</v>
      </c>
      <c r="O1489" s="58"/>
      <c r="P1489" s="109">
        <f>+N1489</f>
        <v>0</v>
      </c>
      <c r="Q1489" s="7">
        <v>1072.7301900595</v>
      </c>
      <c r="R1489" s="75">
        <f t="shared" si="585"/>
        <v>1298.003529971995</v>
      </c>
      <c r="S1489" s="53">
        <f>+R1489</f>
        <v>1298.003529971995</v>
      </c>
      <c r="T1489" s="50">
        <v>1298</v>
      </c>
      <c r="U1489" s="56">
        <f>+T1489-P1489</f>
        <v>1298</v>
      </c>
      <c r="V1489" s="30"/>
      <c r="W1489" s="30"/>
      <c r="X1489" s="30"/>
      <c r="Y1489" s="30"/>
    </row>
    <row r="1490" spans="1:25" s="110" customFormat="1" ht="15.75" customHeight="1" x14ac:dyDescent="0.25">
      <c r="A1490" s="31" t="s">
        <v>2176</v>
      </c>
      <c r="B1490" s="31" t="s">
        <v>2177</v>
      </c>
      <c r="C1490" s="4">
        <v>44040</v>
      </c>
      <c r="D1490" s="3" t="s">
        <v>2215</v>
      </c>
      <c r="E1490" s="3" t="s">
        <v>2216</v>
      </c>
      <c r="F1490" s="3" t="s">
        <v>3151</v>
      </c>
      <c r="G1490" s="107">
        <v>1386</v>
      </c>
      <c r="H1490" s="31" t="s">
        <v>2217</v>
      </c>
      <c r="I1490" s="108">
        <v>1</v>
      </c>
      <c r="J1490" s="108">
        <v>536.35504132231404</v>
      </c>
      <c r="K1490" s="108">
        <v>290</v>
      </c>
      <c r="L1490" s="83">
        <f t="shared" si="584"/>
        <v>290</v>
      </c>
      <c r="M1490" s="79"/>
      <c r="N1490" s="79">
        <v>0</v>
      </c>
      <c r="O1490" s="58"/>
      <c r="P1490" s="109">
        <f>+N1490+N1491+N1492</f>
        <v>863.83369849999963</v>
      </c>
      <c r="Q1490" s="7">
        <v>429.084033057851</v>
      </c>
      <c r="R1490" s="75">
        <f t="shared" si="585"/>
        <v>519.19167999999968</v>
      </c>
      <c r="S1490" s="53">
        <f>+R1490+R1491+R1492</f>
        <v>1926.0491108659994</v>
      </c>
      <c r="T1490" s="50">
        <v>1926.01</v>
      </c>
      <c r="U1490" s="56">
        <f>+T1490-P1490</f>
        <v>1062.1763015000004</v>
      </c>
      <c r="V1490" s="30"/>
      <c r="W1490" s="30"/>
      <c r="X1490" s="30"/>
      <c r="Y1490" s="30"/>
    </row>
    <row r="1491" spans="1:25" customFormat="1" ht="15.75" customHeight="1" x14ac:dyDescent="0.25">
      <c r="A1491" s="3" t="s">
        <v>149</v>
      </c>
      <c r="B1491" s="3" t="s">
        <v>150</v>
      </c>
      <c r="C1491" s="4">
        <v>44040</v>
      </c>
      <c r="D1491" s="3" t="s">
        <v>2215</v>
      </c>
      <c r="E1491" s="3" t="s">
        <v>2216</v>
      </c>
      <c r="F1491" s="3" t="s">
        <v>3151</v>
      </c>
      <c r="G1491" s="24"/>
      <c r="H1491" s="25" t="s">
        <v>2217</v>
      </c>
      <c r="I1491" s="5">
        <v>3</v>
      </c>
      <c r="J1491" s="5">
        <v>176.041818181818</v>
      </c>
      <c r="K1491" s="5">
        <f t="shared" ref="K1491:K1517" si="591">+J1491*1.21</f>
        <v>213.01059999999978</v>
      </c>
      <c r="L1491" s="83">
        <f t="shared" si="584"/>
        <v>639.03179999999929</v>
      </c>
      <c r="M1491" s="79">
        <f t="shared" si="589"/>
        <v>543.17702999999938</v>
      </c>
      <c r="N1491" s="79">
        <f>+M1491*0.95</f>
        <v>516.01817849999941</v>
      </c>
      <c r="O1491" s="58"/>
      <c r="P1491" s="92"/>
      <c r="Q1491" s="7">
        <v>739.20135496363605</v>
      </c>
      <c r="R1491" s="75">
        <f t="shared" si="585"/>
        <v>894.43363950599962</v>
      </c>
      <c r="S1491" s="51"/>
      <c r="T1491" s="48"/>
      <c r="U1491" s="55"/>
      <c r="V1491" s="20"/>
      <c r="W1491" s="20"/>
      <c r="X1491" s="20"/>
      <c r="Y1491" s="20"/>
    </row>
    <row r="1492" spans="1:25" customFormat="1" ht="15.75" customHeight="1" x14ac:dyDescent="0.25">
      <c r="A1492" s="3" t="s">
        <v>133</v>
      </c>
      <c r="B1492" s="3" t="s">
        <v>134</v>
      </c>
      <c r="C1492" s="4">
        <v>44040</v>
      </c>
      <c r="D1492" s="3" t="s">
        <v>2215</v>
      </c>
      <c r="E1492" s="3" t="s">
        <v>2216</v>
      </c>
      <c r="F1492" s="3" t="s">
        <v>3151</v>
      </c>
      <c r="G1492" s="24"/>
      <c r="H1492" s="25" t="s">
        <v>2217</v>
      </c>
      <c r="I1492" s="5">
        <v>1</v>
      </c>
      <c r="J1492" s="5">
        <v>302.57983471074402</v>
      </c>
      <c r="K1492" s="5">
        <f t="shared" si="591"/>
        <v>366.12160000000029</v>
      </c>
      <c r="L1492" s="83">
        <f t="shared" si="584"/>
        <v>366.12160000000029</v>
      </c>
      <c r="M1492" s="79"/>
      <c r="N1492" s="79">
        <f t="shared" ref="N1492:N1517" si="592">+L1492*0.95</f>
        <v>347.81552000000028</v>
      </c>
      <c r="O1492" s="58"/>
      <c r="P1492" s="92"/>
      <c r="Q1492" s="7">
        <v>423.49073666115697</v>
      </c>
      <c r="R1492" s="75">
        <f t="shared" si="585"/>
        <v>512.42379135999988</v>
      </c>
      <c r="S1492" s="51"/>
      <c r="T1492" s="48"/>
      <c r="U1492" s="55"/>
      <c r="V1492" s="20"/>
      <c r="W1492" s="20"/>
      <c r="X1492" s="20"/>
      <c r="Y1492" s="20"/>
    </row>
    <row r="1493" spans="1:25" customFormat="1" ht="15.75" customHeight="1" x14ac:dyDescent="0.25">
      <c r="A1493" s="3" t="s">
        <v>94</v>
      </c>
      <c r="B1493" s="3" t="s">
        <v>95</v>
      </c>
      <c r="C1493" s="4">
        <v>44040</v>
      </c>
      <c r="D1493" s="3" t="s">
        <v>2218</v>
      </c>
      <c r="E1493" s="3" t="s">
        <v>2219</v>
      </c>
      <c r="F1493" s="3" t="s">
        <v>3152</v>
      </c>
      <c r="G1493" s="24">
        <v>1388</v>
      </c>
      <c r="H1493" s="25" t="s">
        <v>2220</v>
      </c>
      <c r="I1493" s="5">
        <v>1</v>
      </c>
      <c r="J1493" s="5">
        <v>639.62</v>
      </c>
      <c r="K1493" s="5">
        <f t="shared" si="591"/>
        <v>773.9402</v>
      </c>
      <c r="L1493" s="83">
        <f t="shared" si="584"/>
        <v>773.9402</v>
      </c>
      <c r="M1493" s="79"/>
      <c r="N1493" s="79">
        <f t="shared" si="592"/>
        <v>735.24318999999991</v>
      </c>
      <c r="O1493" s="58"/>
      <c r="P1493" s="92">
        <f>+SUM(N1493:N1499)</f>
        <v>3112.6996239999985</v>
      </c>
      <c r="Q1493" s="7">
        <v>895.19935959999998</v>
      </c>
      <c r="R1493" s="75">
        <f t="shared" si="585"/>
        <v>1083.1912251159999</v>
      </c>
      <c r="S1493" s="51">
        <f>+SUM(R1493:R1499)</f>
        <v>5120.6870349729961</v>
      </c>
      <c r="T1493" s="48">
        <v>5120.72</v>
      </c>
      <c r="U1493" s="55">
        <f>+T1493-P1493</f>
        <v>2008.0203760000018</v>
      </c>
      <c r="V1493" s="20"/>
      <c r="W1493" s="20"/>
      <c r="X1493" s="20"/>
      <c r="Y1493" s="20"/>
    </row>
    <row r="1494" spans="1:25" customFormat="1" ht="15.75" customHeight="1" x14ac:dyDescent="0.25">
      <c r="A1494" s="3" t="s">
        <v>279</v>
      </c>
      <c r="B1494" s="3" t="s">
        <v>280</v>
      </c>
      <c r="C1494" s="4">
        <v>44040</v>
      </c>
      <c r="D1494" s="3" t="s">
        <v>2218</v>
      </c>
      <c r="E1494" s="3" t="s">
        <v>2219</v>
      </c>
      <c r="F1494" s="3" t="s">
        <v>3152</v>
      </c>
      <c r="G1494" s="24"/>
      <c r="H1494" s="25" t="s">
        <v>2220</v>
      </c>
      <c r="I1494" s="5">
        <v>1</v>
      </c>
      <c r="J1494" s="5">
        <v>231.726363636364</v>
      </c>
      <c r="K1494" s="5">
        <f t="shared" si="591"/>
        <v>280.38890000000043</v>
      </c>
      <c r="L1494" s="83">
        <f t="shared" si="584"/>
        <v>280.38890000000043</v>
      </c>
      <c r="M1494" s="79"/>
      <c r="N1494" s="79">
        <f t="shared" si="592"/>
        <v>266.36945500000041</v>
      </c>
      <c r="O1494" s="58"/>
      <c r="P1494" s="92"/>
      <c r="Q1494" s="7">
        <v>324.36129476363698</v>
      </c>
      <c r="R1494" s="75">
        <f t="shared" si="585"/>
        <v>392.47716666400072</v>
      </c>
      <c r="S1494" s="51"/>
      <c r="T1494" s="48"/>
      <c r="U1494" s="55"/>
      <c r="V1494" s="20"/>
      <c r="W1494" s="20"/>
      <c r="X1494" s="20"/>
      <c r="Y1494" s="20"/>
    </row>
    <row r="1495" spans="1:25" customFormat="1" ht="15.75" customHeight="1" x14ac:dyDescent="0.25">
      <c r="A1495" s="3" t="s">
        <v>212</v>
      </c>
      <c r="B1495" s="3" t="s">
        <v>213</v>
      </c>
      <c r="C1495" s="4">
        <v>44040</v>
      </c>
      <c r="D1495" s="3" t="s">
        <v>2218</v>
      </c>
      <c r="E1495" s="3" t="s">
        <v>2219</v>
      </c>
      <c r="F1495" s="3" t="s">
        <v>3152</v>
      </c>
      <c r="G1495" s="24"/>
      <c r="H1495" s="25" t="s">
        <v>2220</v>
      </c>
      <c r="I1495" s="5">
        <v>2</v>
      </c>
      <c r="J1495" s="5">
        <v>256.70702479338797</v>
      </c>
      <c r="K1495" s="5">
        <f t="shared" si="591"/>
        <v>310.61549999999943</v>
      </c>
      <c r="L1495" s="83">
        <f t="shared" si="584"/>
        <v>621.23099999999886</v>
      </c>
      <c r="M1495" s="79">
        <f t="shared" ref="M1495:M1499" si="593">+L1495*0.85</f>
        <v>528.04634999999905</v>
      </c>
      <c r="N1495" s="79">
        <f t="shared" ref="N1495:N1499" si="594">+M1495*0.95</f>
        <v>501.64403249999907</v>
      </c>
      <c r="O1495" s="58"/>
      <c r="P1495" s="92"/>
      <c r="Q1495" s="7">
        <v>712.71624949586601</v>
      </c>
      <c r="R1495" s="75">
        <f t="shared" si="585"/>
        <v>862.38666188999787</v>
      </c>
      <c r="S1495" s="51"/>
      <c r="T1495" s="48"/>
      <c r="U1495" s="55"/>
      <c r="V1495" s="20"/>
      <c r="W1495" s="20"/>
      <c r="X1495" s="20"/>
      <c r="Y1495" s="20"/>
    </row>
    <row r="1496" spans="1:25" customFormat="1" ht="15.75" customHeight="1" x14ac:dyDescent="0.25">
      <c r="A1496" s="3" t="s">
        <v>66</v>
      </c>
      <c r="B1496" s="3" t="s">
        <v>67</v>
      </c>
      <c r="C1496" s="4">
        <v>44040</v>
      </c>
      <c r="D1496" s="3" t="s">
        <v>2218</v>
      </c>
      <c r="E1496" s="3" t="s">
        <v>2219</v>
      </c>
      <c r="F1496" s="3" t="s">
        <v>3152</v>
      </c>
      <c r="G1496" s="24"/>
      <c r="H1496" s="25" t="s">
        <v>2220</v>
      </c>
      <c r="I1496" s="5">
        <v>2</v>
      </c>
      <c r="J1496" s="5">
        <v>256.70702479338797</v>
      </c>
      <c r="K1496" s="5">
        <f t="shared" si="591"/>
        <v>310.61549999999943</v>
      </c>
      <c r="L1496" s="83">
        <f t="shared" si="584"/>
        <v>621.23099999999886</v>
      </c>
      <c r="M1496" s="79">
        <f t="shared" si="593"/>
        <v>528.04634999999905</v>
      </c>
      <c r="N1496" s="79">
        <f t="shared" si="594"/>
        <v>501.64403249999907</v>
      </c>
      <c r="O1496" s="58"/>
      <c r="P1496" s="92"/>
      <c r="Q1496" s="7">
        <v>712.71624949586601</v>
      </c>
      <c r="R1496" s="75">
        <f t="shared" si="585"/>
        <v>862.38666188999787</v>
      </c>
      <c r="S1496" s="51"/>
      <c r="T1496" s="48"/>
      <c r="U1496" s="55"/>
      <c r="V1496" s="20"/>
      <c r="W1496" s="20"/>
      <c r="X1496" s="20"/>
      <c r="Y1496" s="20"/>
    </row>
    <row r="1497" spans="1:25" customFormat="1" ht="15.75" customHeight="1" x14ac:dyDescent="0.25">
      <c r="A1497" s="3" t="s">
        <v>214</v>
      </c>
      <c r="B1497" s="3" t="s">
        <v>215</v>
      </c>
      <c r="C1497" s="4">
        <v>44040</v>
      </c>
      <c r="D1497" s="3" t="s">
        <v>2218</v>
      </c>
      <c r="E1497" s="3" t="s">
        <v>2219</v>
      </c>
      <c r="F1497" s="3" t="s">
        <v>3152</v>
      </c>
      <c r="G1497" s="24"/>
      <c r="H1497" s="25" t="s">
        <v>2220</v>
      </c>
      <c r="I1497" s="5">
        <v>1</v>
      </c>
      <c r="J1497" s="5">
        <v>483.68314049586797</v>
      </c>
      <c r="K1497" s="5">
        <f t="shared" si="591"/>
        <v>585.25660000000028</v>
      </c>
      <c r="L1497" s="83">
        <f t="shared" si="584"/>
        <v>585.25660000000028</v>
      </c>
      <c r="M1497" s="79">
        <f t="shared" si="593"/>
        <v>497.46811000000019</v>
      </c>
      <c r="N1497" s="79">
        <f t="shared" si="594"/>
        <v>472.59470450000015</v>
      </c>
      <c r="O1497" s="58"/>
      <c r="P1497" s="92"/>
      <c r="Q1497" s="7">
        <v>677.02096541487595</v>
      </c>
      <c r="R1497" s="75">
        <f t="shared" si="585"/>
        <v>819.1953681519999</v>
      </c>
      <c r="S1497" s="51"/>
      <c r="T1497" s="48"/>
      <c r="U1497" s="55"/>
      <c r="V1497" s="20"/>
      <c r="W1497" s="20"/>
      <c r="X1497" s="20"/>
      <c r="Y1497" s="20"/>
    </row>
    <row r="1498" spans="1:25" customFormat="1" ht="15.75" customHeight="1" x14ac:dyDescent="0.25">
      <c r="A1498" s="3" t="s">
        <v>216</v>
      </c>
      <c r="B1498" s="3" t="s">
        <v>217</v>
      </c>
      <c r="C1498" s="4">
        <v>44040</v>
      </c>
      <c r="D1498" s="3" t="s">
        <v>2218</v>
      </c>
      <c r="E1498" s="3" t="s">
        <v>2219</v>
      </c>
      <c r="F1498" s="3" t="s">
        <v>3152</v>
      </c>
      <c r="G1498" s="24"/>
      <c r="H1498" s="25" t="s">
        <v>2220</v>
      </c>
      <c r="I1498" s="5">
        <v>1</v>
      </c>
      <c r="J1498" s="5">
        <v>629.37776859504095</v>
      </c>
      <c r="K1498" s="5">
        <f t="shared" si="591"/>
        <v>761.54709999999955</v>
      </c>
      <c r="L1498" s="83">
        <f t="shared" si="584"/>
        <v>761.54709999999955</v>
      </c>
      <c r="M1498" s="79">
        <f t="shared" si="593"/>
        <v>647.31503499999963</v>
      </c>
      <c r="N1498" s="79">
        <f t="shared" si="594"/>
        <v>614.94928324999967</v>
      </c>
      <c r="O1498" s="58"/>
      <c r="P1498" s="92"/>
      <c r="Q1498" s="7">
        <v>880.94635648016504</v>
      </c>
      <c r="R1498" s="75">
        <f t="shared" si="585"/>
        <v>1065.9450913409996</v>
      </c>
      <c r="S1498" s="51"/>
      <c r="T1498" s="48"/>
      <c r="U1498" s="55"/>
      <c r="V1498" s="20"/>
      <c r="W1498" s="20"/>
      <c r="X1498" s="20"/>
      <c r="Y1498" s="20"/>
    </row>
    <row r="1499" spans="1:25" customFormat="1" ht="15.75" customHeight="1" x14ac:dyDescent="0.25">
      <c r="A1499" s="3" t="s">
        <v>96</v>
      </c>
      <c r="B1499" s="3" t="s">
        <v>97</v>
      </c>
      <c r="C1499" s="4">
        <v>44040</v>
      </c>
      <c r="D1499" s="3" t="s">
        <v>2218</v>
      </c>
      <c r="E1499" s="3" t="s">
        <v>2219</v>
      </c>
      <c r="F1499" s="3" t="s">
        <v>3152</v>
      </c>
      <c r="G1499" s="24"/>
      <c r="H1499" s="25" t="s">
        <v>2220</v>
      </c>
      <c r="I1499" s="5">
        <v>1</v>
      </c>
      <c r="J1499" s="5">
        <v>20.730165289256199</v>
      </c>
      <c r="K1499" s="5">
        <f t="shared" si="591"/>
        <v>25.083500000000001</v>
      </c>
      <c r="L1499" s="83">
        <f t="shared" si="584"/>
        <v>25.083500000000001</v>
      </c>
      <c r="M1499" s="79">
        <f t="shared" si="593"/>
        <v>21.320975000000001</v>
      </c>
      <c r="N1499" s="79">
        <f t="shared" si="594"/>
        <v>20.25492625</v>
      </c>
      <c r="O1499" s="58"/>
      <c r="P1499" s="92"/>
      <c r="Q1499" s="7">
        <v>29.012280925619802</v>
      </c>
      <c r="R1499" s="75">
        <f t="shared" si="585"/>
        <v>35.10485991999996</v>
      </c>
      <c r="S1499" s="51"/>
      <c r="T1499" s="48"/>
      <c r="U1499" s="55"/>
      <c r="V1499" s="20"/>
      <c r="W1499" s="20"/>
      <c r="X1499" s="20"/>
      <c r="Y1499" s="20"/>
    </row>
    <row r="1500" spans="1:25" customFormat="1" ht="15.75" customHeight="1" x14ac:dyDescent="0.25">
      <c r="A1500" s="3" t="s">
        <v>133</v>
      </c>
      <c r="B1500" s="3" t="s">
        <v>134</v>
      </c>
      <c r="C1500" s="4">
        <v>44040</v>
      </c>
      <c r="D1500" s="3" t="s">
        <v>2221</v>
      </c>
      <c r="E1500" s="3" t="s">
        <v>2222</v>
      </c>
      <c r="F1500" s="3" t="s">
        <v>3153</v>
      </c>
      <c r="G1500" s="24">
        <v>1389</v>
      </c>
      <c r="H1500" s="25" t="s">
        <v>2223</v>
      </c>
      <c r="I1500" s="5">
        <v>1</v>
      </c>
      <c r="J1500" s="5">
        <v>302.57983471074402</v>
      </c>
      <c r="K1500" s="5">
        <f t="shared" si="591"/>
        <v>366.12160000000029</v>
      </c>
      <c r="L1500" s="83">
        <f t="shared" si="584"/>
        <v>366.12160000000029</v>
      </c>
      <c r="M1500" s="79"/>
      <c r="N1500" s="79">
        <f t="shared" si="592"/>
        <v>347.81552000000028</v>
      </c>
      <c r="O1500" s="58"/>
      <c r="P1500" s="92">
        <f>+SUM(N1500:N1504)</f>
        <v>2533.9908077499977</v>
      </c>
      <c r="Q1500" s="7">
        <v>423.49073666115697</v>
      </c>
      <c r="R1500" s="75">
        <f t="shared" si="585"/>
        <v>512.42379135999988</v>
      </c>
      <c r="S1500" s="51">
        <f>+SUM(R1500:R1504)</f>
        <v>3859.9954119119916</v>
      </c>
      <c r="T1500" s="48">
        <v>3860.01</v>
      </c>
      <c r="U1500" s="55">
        <f>+T1500-P1500</f>
        <v>1326.0191922500026</v>
      </c>
      <c r="V1500" s="20"/>
      <c r="W1500" s="20"/>
      <c r="X1500" s="20"/>
      <c r="Y1500" s="20"/>
    </row>
    <row r="1501" spans="1:25" customFormat="1" ht="15.75" customHeight="1" x14ac:dyDescent="0.25">
      <c r="A1501" s="3" t="s">
        <v>1631</v>
      </c>
      <c r="B1501" s="3" t="s">
        <v>1632</v>
      </c>
      <c r="C1501" s="4">
        <v>44040</v>
      </c>
      <c r="D1501" s="3" t="s">
        <v>2221</v>
      </c>
      <c r="E1501" s="3" t="s">
        <v>2222</v>
      </c>
      <c r="F1501" s="3" t="s">
        <v>3153</v>
      </c>
      <c r="G1501" s="24"/>
      <c r="H1501" s="25" t="s">
        <v>2223</v>
      </c>
      <c r="I1501" s="5">
        <v>2</v>
      </c>
      <c r="J1501" s="5">
        <v>84.560082644628096</v>
      </c>
      <c r="K1501" s="5">
        <f t="shared" si="591"/>
        <v>102.31769999999999</v>
      </c>
      <c r="L1501" s="83">
        <f t="shared" si="584"/>
        <v>204.63539999999998</v>
      </c>
      <c r="M1501" s="79"/>
      <c r="N1501" s="79">
        <f t="shared" si="592"/>
        <v>194.40362999999996</v>
      </c>
      <c r="O1501" s="58"/>
      <c r="P1501" s="92"/>
      <c r="Q1501" s="7">
        <v>236.68874492727301</v>
      </c>
      <c r="R1501" s="75">
        <f t="shared" si="585"/>
        <v>286.39338136200035</v>
      </c>
      <c r="S1501" s="51"/>
      <c r="T1501" s="48"/>
      <c r="U1501" s="55"/>
      <c r="V1501" s="20"/>
      <c r="W1501" s="20"/>
      <c r="X1501" s="20"/>
      <c r="Y1501" s="20"/>
    </row>
    <row r="1502" spans="1:25" customFormat="1" ht="15.75" customHeight="1" x14ac:dyDescent="0.25">
      <c r="A1502" s="3" t="s">
        <v>2224</v>
      </c>
      <c r="B1502" s="3" t="s">
        <v>2225</v>
      </c>
      <c r="C1502" s="4">
        <v>44040</v>
      </c>
      <c r="D1502" s="3" t="s">
        <v>2221</v>
      </c>
      <c r="E1502" s="3" t="s">
        <v>2222</v>
      </c>
      <c r="F1502" s="3" t="s">
        <v>3153</v>
      </c>
      <c r="G1502" s="24"/>
      <c r="H1502" s="25" t="s">
        <v>2223</v>
      </c>
      <c r="I1502" s="5">
        <v>1</v>
      </c>
      <c r="J1502" s="5">
        <v>1310.8085950413199</v>
      </c>
      <c r="K1502" s="5">
        <f t="shared" si="591"/>
        <v>1586.0783999999971</v>
      </c>
      <c r="L1502" s="83">
        <f t="shared" si="584"/>
        <v>1586.0783999999971</v>
      </c>
      <c r="M1502" s="79"/>
      <c r="N1502" s="79">
        <f t="shared" si="592"/>
        <v>1506.7744799999973</v>
      </c>
      <c r="O1502" s="58"/>
      <c r="P1502" s="92"/>
      <c r="Q1502" s="7">
        <v>1834.67325004958</v>
      </c>
      <c r="R1502" s="75">
        <f t="shared" si="585"/>
        <v>2219.9546325599918</v>
      </c>
      <c r="S1502" s="51"/>
      <c r="T1502" s="48"/>
      <c r="U1502" s="55"/>
      <c r="V1502" s="20"/>
      <c r="W1502" s="20"/>
      <c r="X1502" s="20"/>
      <c r="Y1502" s="20"/>
    </row>
    <row r="1503" spans="1:25" customFormat="1" ht="15.75" customHeight="1" x14ac:dyDescent="0.25">
      <c r="A1503" s="3" t="s">
        <v>1465</v>
      </c>
      <c r="B1503" s="3" t="s">
        <v>1466</v>
      </c>
      <c r="C1503" s="4">
        <v>44040</v>
      </c>
      <c r="D1503" s="3" t="s">
        <v>2221</v>
      </c>
      <c r="E1503" s="3" t="s">
        <v>2222</v>
      </c>
      <c r="F1503" s="3" t="s">
        <v>3153</v>
      </c>
      <c r="G1503" s="24"/>
      <c r="H1503" s="25" t="s">
        <v>2223</v>
      </c>
      <c r="I1503" s="5">
        <v>1</v>
      </c>
      <c r="J1503" s="5">
        <v>204.80008264462799</v>
      </c>
      <c r="K1503" s="5">
        <f t="shared" si="591"/>
        <v>247.80809999999985</v>
      </c>
      <c r="L1503" s="83">
        <f t="shared" si="584"/>
        <v>247.80809999999985</v>
      </c>
      <c r="M1503" s="79">
        <f t="shared" ref="M1503:M1504" si="595">+L1503*0.85</f>
        <v>210.63688499999986</v>
      </c>
      <c r="N1503" s="79">
        <f t="shared" ref="N1503:N1504" si="596">+M1503*0.95</f>
        <v>200.10504074999986</v>
      </c>
      <c r="O1503" s="58"/>
      <c r="P1503" s="92"/>
      <c r="Q1503" s="7">
        <v>286.634099667768</v>
      </c>
      <c r="R1503" s="75">
        <f t="shared" si="585"/>
        <v>346.82726059799927</v>
      </c>
      <c r="S1503" s="51"/>
      <c r="T1503" s="48"/>
      <c r="U1503" s="55"/>
      <c r="V1503" s="20"/>
      <c r="W1503" s="20"/>
      <c r="X1503" s="20"/>
      <c r="Y1503" s="20"/>
    </row>
    <row r="1504" spans="1:25" customFormat="1" ht="15.75" customHeight="1" x14ac:dyDescent="0.25">
      <c r="A1504" s="3" t="s">
        <v>701</v>
      </c>
      <c r="B1504" s="3" t="s">
        <v>702</v>
      </c>
      <c r="C1504" s="4">
        <v>44040</v>
      </c>
      <c r="D1504" s="3" t="s">
        <v>2221</v>
      </c>
      <c r="E1504" s="3" t="s">
        <v>2222</v>
      </c>
      <c r="F1504" s="3" t="s">
        <v>3153</v>
      </c>
      <c r="G1504" s="24"/>
      <c r="H1504" s="25" t="s">
        <v>2223</v>
      </c>
      <c r="I1504" s="5">
        <v>1</v>
      </c>
      <c r="J1504" s="5">
        <v>291.57652892561998</v>
      </c>
      <c r="K1504" s="5">
        <f t="shared" si="591"/>
        <v>352.80760000000015</v>
      </c>
      <c r="L1504" s="83">
        <f t="shared" si="584"/>
        <v>352.80760000000015</v>
      </c>
      <c r="M1504" s="79">
        <f t="shared" si="595"/>
        <v>299.88646000000011</v>
      </c>
      <c r="N1504" s="79">
        <f t="shared" si="596"/>
        <v>284.8921370000001</v>
      </c>
      <c r="O1504" s="58"/>
      <c r="P1504" s="92"/>
      <c r="Q1504" s="7">
        <v>408.59202151404997</v>
      </c>
      <c r="R1504" s="75">
        <f t="shared" si="585"/>
        <v>494.39634603200045</v>
      </c>
      <c r="S1504" s="51"/>
      <c r="T1504" s="48"/>
      <c r="U1504" s="55"/>
      <c r="V1504" s="20"/>
      <c r="W1504" s="20"/>
      <c r="X1504" s="20"/>
      <c r="Y1504" s="20"/>
    </row>
    <row r="1505" spans="1:25" customFormat="1" ht="15.75" customHeight="1" x14ac:dyDescent="0.25">
      <c r="A1505" s="3" t="s">
        <v>2229</v>
      </c>
      <c r="B1505" s="3" t="s">
        <v>2230</v>
      </c>
      <c r="C1505" s="4">
        <v>44040</v>
      </c>
      <c r="D1505" s="3" t="s">
        <v>2226</v>
      </c>
      <c r="E1505" s="3" t="s">
        <v>2227</v>
      </c>
      <c r="F1505" s="3" t="s">
        <v>3154</v>
      </c>
      <c r="G1505" s="24">
        <v>1390</v>
      </c>
      <c r="H1505" s="25" t="s">
        <v>2228</v>
      </c>
      <c r="I1505" s="5">
        <v>1</v>
      </c>
      <c r="J1505" s="5">
        <v>174.444297520661</v>
      </c>
      <c r="K1505" s="5">
        <f t="shared" si="591"/>
        <v>211.07759999999979</v>
      </c>
      <c r="L1505" s="83">
        <f t="shared" si="584"/>
        <v>211.07759999999979</v>
      </c>
      <c r="M1505" s="79"/>
      <c r="N1505" s="79">
        <f t="shared" si="592"/>
        <v>200.5237199999998</v>
      </c>
      <c r="O1505" s="58"/>
      <c r="P1505" s="92">
        <f>+N1505+N1506</f>
        <v>1181.3849450000002</v>
      </c>
      <c r="Q1505" s="7">
        <v>244.145261038016</v>
      </c>
      <c r="R1505" s="75">
        <f t="shared" si="585"/>
        <v>295.41576585599938</v>
      </c>
      <c r="S1505" s="52">
        <f>+R1505+R1506</f>
        <v>1740.4618219460051</v>
      </c>
      <c r="T1505" s="49">
        <v>2715.47</v>
      </c>
      <c r="U1505" s="55">
        <f>+T1505-P1505</f>
        <v>1534.0850549999996</v>
      </c>
      <c r="V1505" s="20"/>
      <c r="W1505" s="20"/>
      <c r="X1505" s="20"/>
      <c r="Y1505" s="20"/>
    </row>
    <row r="1506" spans="1:25" customFormat="1" ht="15.75" customHeight="1" x14ac:dyDescent="0.25">
      <c r="A1506" s="3" t="s">
        <v>1059</v>
      </c>
      <c r="B1506" s="3" t="s">
        <v>1060</v>
      </c>
      <c r="C1506" s="4">
        <v>44040</v>
      </c>
      <c r="D1506" s="3" t="s">
        <v>2226</v>
      </c>
      <c r="E1506" s="3" t="s">
        <v>2227</v>
      </c>
      <c r="F1506" s="3" t="s">
        <v>3154</v>
      </c>
      <c r="G1506" s="24"/>
      <c r="H1506" s="25" t="s">
        <v>2228</v>
      </c>
      <c r="I1506" s="5">
        <v>1</v>
      </c>
      <c r="J1506" s="5">
        <v>853.29380165289297</v>
      </c>
      <c r="K1506" s="5">
        <f t="shared" si="591"/>
        <v>1032.4855000000005</v>
      </c>
      <c r="L1506" s="83">
        <f t="shared" si="584"/>
        <v>1032.4855000000005</v>
      </c>
      <c r="M1506" s="79"/>
      <c r="N1506" s="79">
        <f t="shared" si="592"/>
        <v>980.86122500000033</v>
      </c>
      <c r="O1506" s="58"/>
      <c r="P1506" s="92"/>
      <c r="Q1506" s="7">
        <v>1194.2529389173601</v>
      </c>
      <c r="R1506" s="75">
        <f t="shared" si="585"/>
        <v>1445.0460560900058</v>
      </c>
      <c r="S1506" s="51"/>
      <c r="T1506" s="48"/>
      <c r="U1506" s="55"/>
      <c r="V1506" s="20"/>
      <c r="W1506" s="20"/>
      <c r="X1506" s="20"/>
      <c r="Y1506" s="20"/>
    </row>
    <row r="1507" spans="1:25" customFormat="1" ht="15.75" customHeight="1" x14ac:dyDescent="0.25">
      <c r="A1507" s="3" t="s">
        <v>2234</v>
      </c>
      <c r="B1507" s="3" t="s">
        <v>2235</v>
      </c>
      <c r="C1507" s="4">
        <v>44040</v>
      </c>
      <c r="D1507" s="3" t="s">
        <v>2231</v>
      </c>
      <c r="E1507" s="3" t="s">
        <v>2232</v>
      </c>
      <c r="F1507" s="3" t="s">
        <v>3155</v>
      </c>
      <c r="G1507" s="24">
        <v>1392</v>
      </c>
      <c r="H1507" s="25" t="s">
        <v>2233</v>
      </c>
      <c r="I1507" s="5">
        <v>1</v>
      </c>
      <c r="J1507" s="5">
        <v>478.19090909090897</v>
      </c>
      <c r="K1507" s="5">
        <f t="shared" si="591"/>
        <v>578.61099999999988</v>
      </c>
      <c r="L1507" s="83">
        <f t="shared" si="584"/>
        <v>578.61099999999988</v>
      </c>
      <c r="M1507" s="79"/>
      <c r="N1507" s="79">
        <f t="shared" si="592"/>
        <v>549.68044999999984</v>
      </c>
      <c r="O1507" s="58"/>
      <c r="P1507" s="92">
        <f>+N1507+N1508</f>
        <v>679.74665525000023</v>
      </c>
      <c r="Q1507" s="7">
        <v>669.75418727272699</v>
      </c>
      <c r="R1507" s="75">
        <f t="shared" si="585"/>
        <v>810.40256659999966</v>
      </c>
      <c r="S1507" s="51">
        <f>+R1507+R1508</f>
        <v>1035.8463604280007</v>
      </c>
      <c r="T1507" s="48">
        <v>1035.8399999999999</v>
      </c>
      <c r="U1507" s="55">
        <f>+T1507-P1507</f>
        <v>356.09334474999969</v>
      </c>
      <c r="V1507" s="20"/>
      <c r="W1507" s="20"/>
      <c r="X1507" s="20"/>
      <c r="Y1507" s="20"/>
    </row>
    <row r="1508" spans="1:25" customFormat="1" ht="15.75" customHeight="1" x14ac:dyDescent="0.25">
      <c r="A1508" s="3" t="s">
        <v>147</v>
      </c>
      <c r="B1508" s="3" t="s">
        <v>148</v>
      </c>
      <c r="C1508" s="4">
        <v>44040</v>
      </c>
      <c r="D1508" s="3" t="s">
        <v>2231</v>
      </c>
      <c r="E1508" s="3" t="s">
        <v>2232</v>
      </c>
      <c r="F1508" s="3" t="s">
        <v>3155</v>
      </c>
      <c r="G1508" s="24"/>
      <c r="H1508" s="25" t="s">
        <v>2233</v>
      </c>
      <c r="I1508" s="5">
        <v>1</v>
      </c>
      <c r="J1508" s="5">
        <v>133.117933884298</v>
      </c>
      <c r="K1508" s="5">
        <f t="shared" si="591"/>
        <v>161.07270000000057</v>
      </c>
      <c r="L1508" s="83">
        <f t="shared" si="584"/>
        <v>161.07270000000057</v>
      </c>
      <c r="M1508" s="79">
        <f t="shared" ref="M1508" si="597">+L1508*0.85</f>
        <v>136.91179500000047</v>
      </c>
      <c r="N1508" s="79">
        <f>+M1508*0.95</f>
        <v>130.06620525000045</v>
      </c>
      <c r="O1508" s="58"/>
      <c r="P1508" s="92"/>
      <c r="Q1508" s="7">
        <v>186.317184981819</v>
      </c>
      <c r="R1508" s="75">
        <f t="shared" si="585"/>
        <v>225.44379382800099</v>
      </c>
      <c r="S1508" s="51"/>
      <c r="T1508" s="48"/>
      <c r="U1508" s="55"/>
      <c r="V1508" s="20"/>
      <c r="W1508" s="20"/>
      <c r="X1508" s="20"/>
      <c r="Y1508" s="20"/>
    </row>
    <row r="1509" spans="1:25" customFormat="1" ht="15.75" customHeight="1" x14ac:dyDescent="0.25">
      <c r="A1509" s="3" t="s">
        <v>1587</v>
      </c>
      <c r="B1509" s="3" t="s">
        <v>1588</v>
      </c>
      <c r="C1509" s="4">
        <v>44040</v>
      </c>
      <c r="D1509" s="3" t="s">
        <v>2236</v>
      </c>
      <c r="E1509" s="3" t="s">
        <v>2237</v>
      </c>
      <c r="F1509" s="3" t="s">
        <v>3156</v>
      </c>
      <c r="G1509" s="24">
        <v>1393</v>
      </c>
      <c r="H1509" s="25" t="s">
        <v>2238</v>
      </c>
      <c r="I1509" s="5">
        <v>1</v>
      </c>
      <c r="J1509" s="5">
        <v>853.29380165289297</v>
      </c>
      <c r="K1509" s="5">
        <f t="shared" si="591"/>
        <v>1032.4855000000005</v>
      </c>
      <c r="L1509" s="83">
        <f t="shared" si="584"/>
        <v>1032.4855000000005</v>
      </c>
      <c r="M1509" s="79"/>
      <c r="N1509" s="79">
        <f t="shared" si="592"/>
        <v>980.86122500000033</v>
      </c>
      <c r="O1509" s="58"/>
      <c r="P1509" s="92">
        <f>+N1509+N1510+N1511</f>
        <v>2039.8134902500001</v>
      </c>
      <c r="Q1509" s="7">
        <v>1194.2529389173601</v>
      </c>
      <c r="R1509" s="75">
        <f t="shared" si="585"/>
        <v>1445.0460560900058</v>
      </c>
      <c r="S1509" s="51">
        <f>+R1509+R1510+R1511</f>
        <v>3243.7563043240089</v>
      </c>
      <c r="T1509" s="48">
        <v>3243.76</v>
      </c>
      <c r="U1509" s="55">
        <f>+T1509-P1509</f>
        <v>1203.9465097500001</v>
      </c>
      <c r="V1509" s="20"/>
      <c r="W1509" s="20"/>
      <c r="X1509" s="20"/>
      <c r="Y1509" s="20"/>
    </row>
    <row r="1510" spans="1:25" customFormat="1" ht="15.75" customHeight="1" x14ac:dyDescent="0.25">
      <c r="A1510" s="3" t="s">
        <v>611</v>
      </c>
      <c r="B1510" s="3" t="s">
        <v>612</v>
      </c>
      <c r="C1510" s="4">
        <v>44040</v>
      </c>
      <c r="D1510" s="3" t="s">
        <v>2236</v>
      </c>
      <c r="E1510" s="3" t="s">
        <v>2237</v>
      </c>
      <c r="F1510" s="3" t="s">
        <v>3156</v>
      </c>
      <c r="G1510" s="24"/>
      <c r="H1510" s="25" t="s">
        <v>2238</v>
      </c>
      <c r="I1510" s="5">
        <v>1</v>
      </c>
      <c r="J1510" s="5">
        <v>922.07661157024802</v>
      </c>
      <c r="K1510" s="5">
        <f t="shared" si="591"/>
        <v>1115.7127</v>
      </c>
      <c r="L1510" s="83">
        <f t="shared" si="584"/>
        <v>1115.7127</v>
      </c>
      <c r="M1510" s="79">
        <f t="shared" ref="M1510:M1516" si="598">+L1510*0.85</f>
        <v>948.35579500000006</v>
      </c>
      <c r="N1510" s="79">
        <f>+M1510*0.95</f>
        <v>900.93800525000006</v>
      </c>
      <c r="O1510" s="58"/>
      <c r="P1510" s="92"/>
      <c r="Q1510" s="7">
        <v>1290.51998402149</v>
      </c>
      <c r="R1510" s="75">
        <f t="shared" si="585"/>
        <v>1561.529180666003</v>
      </c>
      <c r="S1510" s="51"/>
      <c r="T1510" s="48"/>
      <c r="U1510" s="55"/>
      <c r="V1510" s="20"/>
      <c r="W1510" s="20"/>
      <c r="X1510" s="20"/>
      <c r="Y1510" s="20"/>
    </row>
    <row r="1511" spans="1:25" customFormat="1" ht="15.75" customHeight="1" x14ac:dyDescent="0.25">
      <c r="A1511" s="3" t="s">
        <v>275</v>
      </c>
      <c r="B1511" s="3" t="s">
        <v>276</v>
      </c>
      <c r="C1511" s="4">
        <v>44040</v>
      </c>
      <c r="D1511" s="3" t="s">
        <v>2236</v>
      </c>
      <c r="E1511" s="3" t="s">
        <v>2237</v>
      </c>
      <c r="F1511" s="3" t="s">
        <v>3156</v>
      </c>
      <c r="G1511" s="24"/>
      <c r="H1511" s="25" t="s">
        <v>2238</v>
      </c>
      <c r="I1511" s="5">
        <v>1</v>
      </c>
      <c r="J1511" s="5">
        <v>137.46347107438001</v>
      </c>
      <c r="K1511" s="5">
        <f t="shared" si="591"/>
        <v>166.33079999999981</v>
      </c>
      <c r="L1511" s="83">
        <f t="shared" si="584"/>
        <v>166.33079999999981</v>
      </c>
      <c r="M1511" s="79"/>
      <c r="N1511" s="79">
        <f t="shared" si="592"/>
        <v>158.01425999999981</v>
      </c>
      <c r="O1511" s="58"/>
      <c r="P1511" s="92"/>
      <c r="Q1511" s="7">
        <v>196.017411213223</v>
      </c>
      <c r="R1511" s="75">
        <f t="shared" si="585"/>
        <v>237.18106756799983</v>
      </c>
      <c r="S1511" s="51"/>
      <c r="T1511" s="48"/>
      <c r="U1511" s="55"/>
      <c r="V1511" s="20"/>
      <c r="W1511" s="20"/>
      <c r="X1511" s="20"/>
      <c r="Y1511" s="20"/>
    </row>
    <row r="1512" spans="1:25" customFormat="1" ht="15.75" customHeight="1" x14ac:dyDescent="0.25">
      <c r="A1512" s="3" t="s">
        <v>153</v>
      </c>
      <c r="B1512" s="3" t="s">
        <v>154</v>
      </c>
      <c r="C1512" s="4">
        <v>44040</v>
      </c>
      <c r="D1512" s="3" t="s">
        <v>2239</v>
      </c>
      <c r="E1512" s="3" t="s">
        <v>2240</v>
      </c>
      <c r="F1512" s="3" t="s">
        <v>3157</v>
      </c>
      <c r="G1512" s="24">
        <v>1395</v>
      </c>
      <c r="H1512" s="25" t="s">
        <v>2241</v>
      </c>
      <c r="I1512" s="5">
        <v>1</v>
      </c>
      <c r="J1512" s="5">
        <v>130.33520661156999</v>
      </c>
      <c r="K1512" s="5">
        <f t="shared" si="591"/>
        <v>157.70559999999969</v>
      </c>
      <c r="L1512" s="83">
        <f t="shared" si="584"/>
        <v>157.70559999999969</v>
      </c>
      <c r="M1512" s="79">
        <f t="shared" si="598"/>
        <v>134.04975999999974</v>
      </c>
      <c r="N1512" s="79">
        <f t="shared" ref="N1512:N1514" si="599">+M1512*0.95</f>
        <v>127.34727199999975</v>
      </c>
      <c r="O1512" s="58"/>
      <c r="P1512" s="92">
        <f>+N1512+N1513+N1514+N1515+N1517+N1516</f>
        <v>937.29182149999906</v>
      </c>
      <c r="Q1512" s="7">
        <v>182.47450266446199</v>
      </c>
      <c r="R1512" s="75">
        <f t="shared" si="585"/>
        <v>220.794148223999</v>
      </c>
      <c r="S1512" s="51">
        <f>+R1512+R1513+R1514+R1515+R1517+R1516</f>
        <v>1504.8159283379987</v>
      </c>
      <c r="T1512" s="48">
        <v>1504.84</v>
      </c>
      <c r="U1512" s="55">
        <f>+T1512-P1512</f>
        <v>567.54817850000086</v>
      </c>
      <c r="V1512" s="20"/>
      <c r="W1512" s="20"/>
      <c r="X1512" s="20"/>
      <c r="Y1512" s="20"/>
    </row>
    <row r="1513" spans="1:25" customFormat="1" ht="15.75" customHeight="1" x14ac:dyDescent="0.25">
      <c r="A1513" s="3" t="s">
        <v>337</v>
      </c>
      <c r="B1513" s="3" t="s">
        <v>338</v>
      </c>
      <c r="C1513" s="4">
        <v>44040</v>
      </c>
      <c r="D1513" s="3" t="s">
        <v>2239</v>
      </c>
      <c r="E1513" s="3" t="s">
        <v>2240</v>
      </c>
      <c r="F1513" s="3" t="s">
        <v>3157</v>
      </c>
      <c r="G1513" s="24"/>
      <c r="H1513" s="25" t="s">
        <v>2241</v>
      </c>
      <c r="I1513" s="5">
        <v>1</v>
      </c>
      <c r="J1513" s="5">
        <v>66.008760330578497</v>
      </c>
      <c r="K1513" s="5">
        <f t="shared" si="591"/>
        <v>79.870599999999982</v>
      </c>
      <c r="L1513" s="83">
        <f t="shared" si="584"/>
        <v>79.870599999999982</v>
      </c>
      <c r="M1513" s="79">
        <f t="shared" si="598"/>
        <v>67.89000999999999</v>
      </c>
      <c r="N1513" s="79">
        <f t="shared" si="599"/>
        <v>64.495509499999983</v>
      </c>
      <c r="O1513" s="58"/>
      <c r="P1513" s="92"/>
      <c r="Q1513" s="7">
        <v>101.805971145455</v>
      </c>
      <c r="R1513" s="75">
        <f t="shared" si="585"/>
        <v>123.18522508600056</v>
      </c>
      <c r="S1513" s="51"/>
      <c r="T1513" s="48"/>
      <c r="U1513" s="55"/>
      <c r="V1513" s="20"/>
      <c r="W1513" s="20"/>
      <c r="X1513" s="20"/>
      <c r="Y1513" s="20"/>
    </row>
    <row r="1514" spans="1:25" customFormat="1" ht="15.75" customHeight="1" x14ac:dyDescent="0.25">
      <c r="A1514" s="3" t="s">
        <v>900</v>
      </c>
      <c r="B1514" s="3" t="s">
        <v>901</v>
      </c>
      <c r="C1514" s="4">
        <v>44040</v>
      </c>
      <c r="D1514" s="3" t="s">
        <v>2239</v>
      </c>
      <c r="E1514" s="3" t="s">
        <v>2240</v>
      </c>
      <c r="F1514" s="3" t="s">
        <v>3157</v>
      </c>
      <c r="G1514" s="24"/>
      <c r="H1514" s="25" t="s">
        <v>2241</v>
      </c>
      <c r="I1514" s="5">
        <v>1</v>
      </c>
      <c r="J1514" s="5">
        <v>127.996198347107</v>
      </c>
      <c r="K1514" s="5">
        <f t="shared" si="591"/>
        <v>154.87539999999947</v>
      </c>
      <c r="L1514" s="83">
        <f t="shared" si="584"/>
        <v>154.87539999999947</v>
      </c>
      <c r="M1514" s="79">
        <f t="shared" si="598"/>
        <v>131.64408999999955</v>
      </c>
      <c r="N1514" s="79">
        <f t="shared" si="599"/>
        <v>125.06188549999956</v>
      </c>
      <c r="O1514" s="58"/>
      <c r="P1514" s="92"/>
      <c r="Q1514" s="7">
        <v>178.17710790909001</v>
      </c>
      <c r="R1514" s="75">
        <f t="shared" si="585"/>
        <v>215.59430056999892</v>
      </c>
      <c r="S1514" s="51"/>
      <c r="T1514" s="48"/>
      <c r="U1514" s="55"/>
      <c r="V1514" s="20"/>
      <c r="W1514" s="20"/>
      <c r="X1514" s="20"/>
      <c r="Y1514" s="20"/>
    </row>
    <row r="1515" spans="1:25" customFormat="1" ht="15.75" customHeight="1" x14ac:dyDescent="0.25">
      <c r="A1515" s="3" t="s">
        <v>379</v>
      </c>
      <c r="B1515" s="3" t="s">
        <v>380</v>
      </c>
      <c r="C1515" s="4">
        <v>44040</v>
      </c>
      <c r="D1515" s="3" t="s">
        <v>2239</v>
      </c>
      <c r="E1515" s="3" t="s">
        <v>2240</v>
      </c>
      <c r="F1515" s="3" t="s">
        <v>3157</v>
      </c>
      <c r="G1515" s="24"/>
      <c r="H1515" s="25" t="s">
        <v>2241</v>
      </c>
      <c r="I1515" s="5">
        <v>1</v>
      </c>
      <c r="J1515" s="5">
        <v>176.041818181818</v>
      </c>
      <c r="K1515" s="5">
        <f t="shared" si="591"/>
        <v>213.01059999999978</v>
      </c>
      <c r="L1515" s="83">
        <f t="shared" si="584"/>
        <v>213.01059999999978</v>
      </c>
      <c r="M1515" s="79"/>
      <c r="N1515" s="79">
        <f t="shared" si="592"/>
        <v>202.36006999999978</v>
      </c>
      <c r="O1515" s="58"/>
      <c r="P1515" s="92"/>
      <c r="Q1515" s="7">
        <v>246.62402476363599</v>
      </c>
      <c r="R1515" s="75">
        <f t="shared" si="585"/>
        <v>298.41506996399954</v>
      </c>
      <c r="S1515" s="51"/>
      <c r="T1515" s="48"/>
      <c r="U1515" s="55"/>
      <c r="V1515" s="20"/>
      <c r="W1515" s="20"/>
      <c r="X1515" s="20"/>
      <c r="Y1515" s="20"/>
    </row>
    <row r="1516" spans="1:25" customFormat="1" ht="15.75" customHeight="1" x14ac:dyDescent="0.25">
      <c r="A1516" s="3" t="s">
        <v>2242</v>
      </c>
      <c r="B1516" s="3" t="s">
        <v>2243</v>
      </c>
      <c r="C1516" s="4">
        <v>44040</v>
      </c>
      <c r="D1516" s="3" t="s">
        <v>2239</v>
      </c>
      <c r="E1516" s="3" t="s">
        <v>2240</v>
      </c>
      <c r="F1516" s="3" t="s">
        <v>3157</v>
      </c>
      <c r="G1516" s="24"/>
      <c r="H1516" s="25" t="s">
        <v>2241</v>
      </c>
      <c r="I1516" s="5">
        <v>1</v>
      </c>
      <c r="J1516" s="5">
        <v>120.955867768595</v>
      </c>
      <c r="K1516" s="5">
        <f t="shared" si="591"/>
        <v>146.35659999999996</v>
      </c>
      <c r="L1516" s="83">
        <f t="shared" si="584"/>
        <v>146.35659999999996</v>
      </c>
      <c r="M1516" s="79">
        <f t="shared" si="598"/>
        <v>124.40310999999996</v>
      </c>
      <c r="N1516" s="79">
        <f>+M1516*0.95</f>
        <v>118.18295449999995</v>
      </c>
      <c r="O1516" s="58"/>
      <c r="P1516" s="92"/>
      <c r="Q1516" s="7">
        <v>169.28499429421501</v>
      </c>
      <c r="R1516" s="75">
        <f t="shared" si="585"/>
        <v>204.83484309600016</v>
      </c>
      <c r="S1516" s="51"/>
      <c r="T1516" s="48"/>
      <c r="U1516" s="55"/>
      <c r="V1516" s="20"/>
      <c r="W1516" s="20"/>
      <c r="X1516" s="20"/>
      <c r="Y1516" s="20"/>
    </row>
    <row r="1517" spans="1:25" customFormat="1" ht="15.75" customHeight="1" x14ac:dyDescent="0.25">
      <c r="A1517" s="3" t="s">
        <v>1740</v>
      </c>
      <c r="B1517" s="3" t="s">
        <v>1741</v>
      </c>
      <c r="C1517" s="4">
        <v>44040</v>
      </c>
      <c r="D1517" s="3" t="s">
        <v>2239</v>
      </c>
      <c r="E1517" s="3" t="s">
        <v>2240</v>
      </c>
      <c r="F1517" s="3" t="s">
        <v>3157</v>
      </c>
      <c r="G1517" s="24"/>
      <c r="H1517" s="25" t="s">
        <v>2241</v>
      </c>
      <c r="I1517" s="5">
        <v>1</v>
      </c>
      <c r="J1517" s="5">
        <v>260.847438016529</v>
      </c>
      <c r="K1517" s="5">
        <f t="shared" si="591"/>
        <v>315.62540000000007</v>
      </c>
      <c r="L1517" s="83">
        <f t="shared" si="584"/>
        <v>315.62540000000007</v>
      </c>
      <c r="M1517" s="79"/>
      <c r="N1517" s="79">
        <f t="shared" si="592"/>
        <v>299.84413000000006</v>
      </c>
      <c r="O1517" s="58"/>
      <c r="P1517" s="92"/>
      <c r="Q1517" s="7">
        <v>365.28292677520699</v>
      </c>
      <c r="R1517" s="75">
        <f t="shared" si="585"/>
        <v>441.99234139800046</v>
      </c>
      <c r="S1517" s="51"/>
      <c r="T1517" s="48"/>
      <c r="U1517" s="55"/>
      <c r="V1517" s="20"/>
      <c r="W1517" s="20"/>
      <c r="X1517" s="20"/>
      <c r="Y1517" s="20"/>
    </row>
    <row r="1518" spans="1:25" s="110" customFormat="1" ht="15.75" customHeight="1" x14ac:dyDescent="0.25">
      <c r="A1518" s="31" t="s">
        <v>2176</v>
      </c>
      <c r="B1518" s="31" t="s">
        <v>2177</v>
      </c>
      <c r="C1518" s="4">
        <v>44040</v>
      </c>
      <c r="D1518" s="3" t="s">
        <v>2244</v>
      </c>
      <c r="E1518" s="3" t="s">
        <v>2245</v>
      </c>
      <c r="F1518" s="3" t="s">
        <v>3158</v>
      </c>
      <c r="G1518" s="107">
        <v>1396</v>
      </c>
      <c r="H1518" s="31" t="s">
        <v>2246</v>
      </c>
      <c r="I1518" s="108">
        <v>1</v>
      </c>
      <c r="J1518" s="108">
        <v>536.35504132231404</v>
      </c>
      <c r="K1518" s="108">
        <v>290</v>
      </c>
      <c r="L1518" s="83">
        <f t="shared" si="584"/>
        <v>290</v>
      </c>
      <c r="M1518" s="79"/>
      <c r="N1518" s="79">
        <v>0</v>
      </c>
      <c r="O1518" s="58"/>
      <c r="P1518" s="109">
        <f>+N1518+N1519</f>
        <v>900.93800525000006</v>
      </c>
      <c r="Q1518" s="7">
        <v>429.084033057851</v>
      </c>
      <c r="R1518" s="75">
        <f t="shared" si="585"/>
        <v>519.19167999999968</v>
      </c>
      <c r="S1518" s="53">
        <f>+R1518+R1519</f>
        <v>2080.7208606660024</v>
      </c>
      <c r="T1518" s="50">
        <v>2080.73</v>
      </c>
      <c r="U1518" s="56">
        <f>+T1518-P1518</f>
        <v>1179.79199475</v>
      </c>
      <c r="V1518" s="30"/>
      <c r="W1518" s="30"/>
      <c r="X1518" s="30"/>
      <c r="Y1518" s="30"/>
    </row>
    <row r="1519" spans="1:25" customFormat="1" ht="15.75" customHeight="1" x14ac:dyDescent="0.25">
      <c r="A1519" s="3" t="s">
        <v>611</v>
      </c>
      <c r="B1519" s="3" t="s">
        <v>612</v>
      </c>
      <c r="C1519" s="4">
        <v>44040</v>
      </c>
      <c r="D1519" s="3" t="s">
        <v>2244</v>
      </c>
      <c r="E1519" s="3" t="s">
        <v>2245</v>
      </c>
      <c r="F1519" s="3" t="s">
        <v>3158</v>
      </c>
      <c r="G1519" s="24"/>
      <c r="H1519" s="25" t="s">
        <v>2246</v>
      </c>
      <c r="I1519" s="5">
        <v>1</v>
      </c>
      <c r="J1519" s="5">
        <v>922.07661157024802</v>
      </c>
      <c r="K1519" s="5">
        <f t="shared" ref="K1519:K1550" si="600">+J1519*1.21</f>
        <v>1115.7127</v>
      </c>
      <c r="L1519" s="83">
        <f t="shared" si="584"/>
        <v>1115.7127</v>
      </c>
      <c r="M1519" s="79">
        <f t="shared" ref="M1519:M1520" si="601">+L1519*0.85</f>
        <v>948.35579500000006</v>
      </c>
      <c r="N1519" s="79">
        <f t="shared" ref="N1519:N1520" si="602">+M1519*0.95</f>
        <v>900.93800525000006</v>
      </c>
      <c r="O1519" s="58"/>
      <c r="P1519" s="92"/>
      <c r="Q1519" s="7">
        <v>1290.51998402149</v>
      </c>
      <c r="R1519" s="75">
        <f t="shared" si="585"/>
        <v>1561.529180666003</v>
      </c>
      <c r="S1519" s="51"/>
      <c r="T1519" s="48"/>
      <c r="U1519" s="55"/>
      <c r="V1519" s="20"/>
      <c r="W1519" s="20"/>
      <c r="X1519" s="20"/>
      <c r="Y1519" s="20"/>
    </row>
    <row r="1520" spans="1:25" customFormat="1" ht="15.75" customHeight="1" x14ac:dyDescent="0.25">
      <c r="A1520" s="3" t="s">
        <v>384</v>
      </c>
      <c r="B1520" s="3" t="s">
        <v>385</v>
      </c>
      <c r="C1520" s="4">
        <v>44040</v>
      </c>
      <c r="D1520" s="3" t="s">
        <v>2247</v>
      </c>
      <c r="E1520" s="3" t="s">
        <v>2248</v>
      </c>
      <c r="F1520" s="3" t="s">
        <v>3159</v>
      </c>
      <c r="G1520" s="24">
        <v>1398</v>
      </c>
      <c r="H1520" s="25" t="s">
        <v>2249</v>
      </c>
      <c r="I1520" s="5">
        <v>1</v>
      </c>
      <c r="J1520" s="5">
        <v>328.84123966942099</v>
      </c>
      <c r="K1520" s="5">
        <f t="shared" si="600"/>
        <v>397.89789999999937</v>
      </c>
      <c r="L1520" s="83">
        <f t="shared" si="584"/>
        <v>397.89789999999937</v>
      </c>
      <c r="M1520" s="79">
        <f t="shared" si="601"/>
        <v>338.21321499999948</v>
      </c>
      <c r="N1520" s="79">
        <f t="shared" si="602"/>
        <v>321.3025542499995</v>
      </c>
      <c r="O1520" s="58"/>
      <c r="P1520" s="92">
        <f>+SUM(N1520:N1527)</f>
        <v>2270.988931750001</v>
      </c>
      <c r="Q1520" s="7">
        <v>460.35142823801601</v>
      </c>
      <c r="R1520" s="75">
        <f t="shared" si="585"/>
        <v>557.02522816799933</v>
      </c>
      <c r="S1520" s="51">
        <f>+SUM(R1520:R1527)</f>
        <v>3710.9592375640032</v>
      </c>
      <c r="T1520" s="48">
        <v>3710.98</v>
      </c>
      <c r="U1520" s="55">
        <f>+T1520-P1520</f>
        <v>1439.991068249999</v>
      </c>
      <c r="V1520" s="20"/>
      <c r="W1520" s="20"/>
      <c r="X1520" s="20"/>
      <c r="Y1520" s="20"/>
    </row>
    <row r="1521" spans="1:25" customFormat="1" ht="15.75" customHeight="1" x14ac:dyDescent="0.25">
      <c r="A1521" s="3" t="s">
        <v>399</v>
      </c>
      <c r="B1521" s="3" t="s">
        <v>400</v>
      </c>
      <c r="C1521" s="4">
        <v>44040</v>
      </c>
      <c r="D1521" s="3" t="s">
        <v>2247</v>
      </c>
      <c r="E1521" s="3" t="s">
        <v>2248</v>
      </c>
      <c r="F1521" s="3" t="s">
        <v>3159</v>
      </c>
      <c r="G1521" s="24"/>
      <c r="H1521" s="25" t="s">
        <v>2249</v>
      </c>
      <c r="I1521" s="5">
        <v>1</v>
      </c>
      <c r="J1521" s="5">
        <v>337.84710743801702</v>
      </c>
      <c r="K1521" s="5">
        <f t="shared" si="600"/>
        <v>408.79500000000058</v>
      </c>
      <c r="L1521" s="83">
        <f t="shared" si="584"/>
        <v>408.79500000000058</v>
      </c>
      <c r="M1521" s="79"/>
      <c r="N1521" s="79">
        <f t="shared" ref="N1521:N1550" si="603">+L1521*0.95</f>
        <v>388.35525000000052</v>
      </c>
      <c r="O1521" s="58"/>
      <c r="P1521" s="92"/>
      <c r="Q1521" s="7">
        <v>472.837297685951</v>
      </c>
      <c r="R1521" s="75">
        <f t="shared" si="585"/>
        <v>572.13313020000066</v>
      </c>
      <c r="S1521" s="51"/>
      <c r="T1521" s="48"/>
      <c r="U1521" s="55"/>
      <c r="V1521" s="20"/>
      <c r="W1521" s="20"/>
      <c r="X1521" s="20"/>
      <c r="Y1521" s="20"/>
    </row>
    <row r="1522" spans="1:25" customFormat="1" ht="15.75" customHeight="1" x14ac:dyDescent="0.25">
      <c r="A1522" s="3" t="s">
        <v>2250</v>
      </c>
      <c r="B1522" s="3" t="s">
        <v>2251</v>
      </c>
      <c r="C1522" s="4">
        <v>44040</v>
      </c>
      <c r="D1522" s="3" t="s">
        <v>2247</v>
      </c>
      <c r="E1522" s="3" t="s">
        <v>2248</v>
      </c>
      <c r="F1522" s="3" t="s">
        <v>3159</v>
      </c>
      <c r="G1522" s="24"/>
      <c r="H1522" s="25" t="s">
        <v>2249</v>
      </c>
      <c r="I1522" s="5">
        <v>1</v>
      </c>
      <c r="J1522" s="5">
        <v>330.22</v>
      </c>
      <c r="K1522" s="5">
        <f t="shared" si="600"/>
        <v>399.56620000000004</v>
      </c>
      <c r="L1522" s="83">
        <f t="shared" si="584"/>
        <v>399.56620000000004</v>
      </c>
      <c r="M1522" s="79">
        <f t="shared" ref="M1522:M1523" si="604">+L1522*0.85</f>
        <v>339.63127000000003</v>
      </c>
      <c r="N1522" s="79">
        <f t="shared" ref="N1522:N1523" si="605">+M1522*0.95</f>
        <v>322.64970650000004</v>
      </c>
      <c r="O1522" s="58"/>
      <c r="P1522" s="92"/>
      <c r="Q1522" s="7">
        <v>462.15279659999999</v>
      </c>
      <c r="R1522" s="75">
        <f t="shared" si="585"/>
        <v>559.20488388599995</v>
      </c>
      <c r="S1522" s="51"/>
      <c r="T1522" s="48"/>
      <c r="U1522" s="55"/>
      <c r="V1522" s="20"/>
      <c r="W1522" s="20"/>
      <c r="X1522" s="20"/>
      <c r="Y1522" s="20"/>
    </row>
    <row r="1523" spans="1:25" customFormat="1" ht="15.75" customHeight="1" x14ac:dyDescent="0.25">
      <c r="A1523" s="3" t="s">
        <v>337</v>
      </c>
      <c r="B1523" s="3" t="s">
        <v>338</v>
      </c>
      <c r="C1523" s="4">
        <v>44040</v>
      </c>
      <c r="D1523" s="3" t="s">
        <v>2247</v>
      </c>
      <c r="E1523" s="3" t="s">
        <v>2248</v>
      </c>
      <c r="F1523" s="3" t="s">
        <v>3159</v>
      </c>
      <c r="G1523" s="24"/>
      <c r="H1523" s="25" t="s">
        <v>2249</v>
      </c>
      <c r="I1523" s="5">
        <v>1</v>
      </c>
      <c r="J1523" s="5">
        <v>66.008760330578497</v>
      </c>
      <c r="K1523" s="5">
        <f t="shared" si="600"/>
        <v>79.870599999999982</v>
      </c>
      <c r="L1523" s="83">
        <f t="shared" si="584"/>
        <v>79.870599999999982</v>
      </c>
      <c r="M1523" s="79">
        <f t="shared" si="604"/>
        <v>67.89000999999999</v>
      </c>
      <c r="N1523" s="79">
        <f t="shared" si="605"/>
        <v>64.495509499999983</v>
      </c>
      <c r="O1523" s="58"/>
      <c r="P1523" s="92"/>
      <c r="Q1523" s="7">
        <v>101.819172897521</v>
      </c>
      <c r="R1523" s="75">
        <f t="shared" si="585"/>
        <v>123.20119920600041</v>
      </c>
      <c r="S1523" s="51"/>
      <c r="T1523" s="48"/>
      <c r="U1523" s="55"/>
      <c r="V1523" s="20"/>
      <c r="W1523" s="20"/>
      <c r="X1523" s="20"/>
      <c r="Y1523" s="20"/>
    </row>
    <row r="1524" spans="1:25" customFormat="1" ht="15.75" customHeight="1" x14ac:dyDescent="0.25">
      <c r="A1524" s="3" t="s">
        <v>972</v>
      </c>
      <c r="B1524" s="3" t="s">
        <v>973</v>
      </c>
      <c r="C1524" s="4">
        <v>44040</v>
      </c>
      <c r="D1524" s="3" t="s">
        <v>2247</v>
      </c>
      <c r="E1524" s="3" t="s">
        <v>2248</v>
      </c>
      <c r="F1524" s="3" t="s">
        <v>3159</v>
      </c>
      <c r="G1524" s="24"/>
      <c r="H1524" s="25" t="s">
        <v>2249</v>
      </c>
      <c r="I1524" s="5">
        <v>1</v>
      </c>
      <c r="J1524" s="5">
        <v>100.59</v>
      </c>
      <c r="K1524" s="5">
        <f t="shared" si="600"/>
        <v>121.7139</v>
      </c>
      <c r="L1524" s="83">
        <f t="shared" si="584"/>
        <v>121.7139</v>
      </c>
      <c r="M1524" s="79"/>
      <c r="N1524" s="79">
        <f t="shared" si="603"/>
        <v>115.62820499999999</v>
      </c>
      <c r="O1524" s="58"/>
      <c r="P1524" s="92"/>
      <c r="Q1524" s="7">
        <v>142.15378799999999</v>
      </c>
      <c r="R1524" s="75">
        <f t="shared" si="585"/>
        <v>172.00608347999997</v>
      </c>
      <c r="S1524" s="51"/>
      <c r="T1524" s="48"/>
      <c r="U1524" s="55"/>
      <c r="V1524" s="20"/>
      <c r="W1524" s="20"/>
      <c r="X1524" s="20"/>
      <c r="Y1524" s="20"/>
    </row>
    <row r="1525" spans="1:25" customFormat="1" ht="15.75" customHeight="1" x14ac:dyDescent="0.25">
      <c r="A1525" s="3" t="s">
        <v>902</v>
      </c>
      <c r="B1525" s="3" t="s">
        <v>903</v>
      </c>
      <c r="C1525" s="4">
        <v>44040</v>
      </c>
      <c r="D1525" s="3" t="s">
        <v>2247</v>
      </c>
      <c r="E1525" s="3" t="s">
        <v>2248</v>
      </c>
      <c r="F1525" s="3" t="s">
        <v>3159</v>
      </c>
      <c r="G1525" s="24"/>
      <c r="H1525" s="25" t="s">
        <v>2249</v>
      </c>
      <c r="I1525" s="5">
        <v>1</v>
      </c>
      <c r="J1525" s="5">
        <v>258.56661157024803</v>
      </c>
      <c r="K1525" s="5">
        <f t="shared" si="600"/>
        <v>312.86560000000009</v>
      </c>
      <c r="L1525" s="83">
        <f t="shared" si="584"/>
        <v>312.86560000000009</v>
      </c>
      <c r="M1525" s="79">
        <f t="shared" ref="M1525:M1526" si="606">+L1525*0.85</f>
        <v>265.93576000000007</v>
      </c>
      <c r="N1525" s="79">
        <f t="shared" ref="N1525:N1526" si="607">+M1525*0.95</f>
        <v>252.63897200000005</v>
      </c>
      <c r="O1525" s="58"/>
      <c r="P1525" s="92"/>
      <c r="Q1525" s="7">
        <v>362.308707464463</v>
      </c>
      <c r="R1525" s="75">
        <f t="shared" si="585"/>
        <v>438.39353603200021</v>
      </c>
      <c r="S1525" s="51"/>
      <c r="T1525" s="48"/>
      <c r="U1525" s="55"/>
      <c r="V1525" s="20"/>
      <c r="W1525" s="20"/>
      <c r="X1525" s="20"/>
      <c r="Y1525" s="20"/>
    </row>
    <row r="1526" spans="1:25" customFormat="1" ht="15.75" customHeight="1" x14ac:dyDescent="0.25">
      <c r="A1526" s="3" t="s">
        <v>226</v>
      </c>
      <c r="B1526" s="3" t="s">
        <v>227</v>
      </c>
      <c r="C1526" s="4">
        <v>44040</v>
      </c>
      <c r="D1526" s="3" t="s">
        <v>2247</v>
      </c>
      <c r="E1526" s="3" t="s">
        <v>2248</v>
      </c>
      <c r="F1526" s="3" t="s">
        <v>3159</v>
      </c>
      <c r="G1526" s="24"/>
      <c r="H1526" s="25" t="s">
        <v>2249</v>
      </c>
      <c r="I1526" s="5">
        <v>2</v>
      </c>
      <c r="J1526" s="5">
        <v>200.16223140495899</v>
      </c>
      <c r="K1526" s="5">
        <f t="shared" si="600"/>
        <v>242.19630000000038</v>
      </c>
      <c r="L1526" s="83">
        <f t="shared" si="584"/>
        <v>484.39260000000075</v>
      </c>
      <c r="M1526" s="79">
        <f t="shared" si="606"/>
        <v>411.73371000000066</v>
      </c>
      <c r="N1526" s="79">
        <f t="shared" si="607"/>
        <v>391.14702450000061</v>
      </c>
      <c r="O1526" s="58"/>
      <c r="P1526" s="92"/>
      <c r="Q1526" s="7">
        <v>560.27410192562104</v>
      </c>
      <c r="R1526" s="75">
        <f t="shared" si="585"/>
        <v>677.93166333000147</v>
      </c>
      <c r="S1526" s="51"/>
      <c r="T1526" s="48"/>
      <c r="U1526" s="55"/>
      <c r="V1526" s="20"/>
      <c r="W1526" s="20"/>
      <c r="X1526" s="20"/>
      <c r="Y1526" s="20"/>
    </row>
    <row r="1527" spans="1:25" customFormat="1" ht="15.75" customHeight="1" x14ac:dyDescent="0.25">
      <c r="A1527" s="3" t="s">
        <v>1357</v>
      </c>
      <c r="B1527" s="3" t="s">
        <v>1358</v>
      </c>
      <c r="C1527" s="4">
        <v>44040</v>
      </c>
      <c r="D1527" s="3" t="s">
        <v>2247</v>
      </c>
      <c r="E1527" s="3" t="s">
        <v>2248</v>
      </c>
      <c r="F1527" s="3" t="s">
        <v>3159</v>
      </c>
      <c r="G1527" s="24"/>
      <c r="H1527" s="25" t="s">
        <v>2249</v>
      </c>
      <c r="I1527" s="5">
        <v>2</v>
      </c>
      <c r="J1527" s="5">
        <v>180.41396694214899</v>
      </c>
      <c r="K1527" s="5">
        <f t="shared" si="600"/>
        <v>218.30090000000027</v>
      </c>
      <c r="L1527" s="83">
        <f t="shared" si="584"/>
        <v>436.60180000000054</v>
      </c>
      <c r="M1527" s="79"/>
      <c r="N1527" s="79">
        <f t="shared" si="603"/>
        <v>414.7717100000005</v>
      </c>
      <c r="O1527" s="58"/>
      <c r="P1527" s="92"/>
      <c r="Q1527" s="7">
        <v>505.01116798512498</v>
      </c>
      <c r="R1527" s="75">
        <f t="shared" si="585"/>
        <v>611.06351326200127</v>
      </c>
      <c r="S1527" s="51"/>
      <c r="T1527" s="48"/>
      <c r="U1527" s="55"/>
      <c r="V1527" s="20"/>
      <c r="W1527" s="20"/>
      <c r="X1527" s="20"/>
      <c r="Y1527" s="20"/>
    </row>
    <row r="1528" spans="1:25" customFormat="1" ht="15.75" customHeight="1" x14ac:dyDescent="0.25">
      <c r="A1528" s="3" t="s">
        <v>701</v>
      </c>
      <c r="B1528" s="3" t="s">
        <v>702</v>
      </c>
      <c r="C1528" s="4">
        <v>44040</v>
      </c>
      <c r="D1528" s="3" t="s">
        <v>2252</v>
      </c>
      <c r="E1528" s="3" t="s">
        <v>2253</v>
      </c>
      <c r="F1528" s="3" t="s">
        <v>3160</v>
      </c>
      <c r="G1528" s="24">
        <v>1400</v>
      </c>
      <c r="H1528" s="25" t="s">
        <v>2254</v>
      </c>
      <c r="I1528" s="5">
        <v>1</v>
      </c>
      <c r="J1528" s="5">
        <v>291.57652892561998</v>
      </c>
      <c r="K1528" s="5">
        <f t="shared" si="600"/>
        <v>352.80760000000015</v>
      </c>
      <c r="L1528" s="83">
        <f t="shared" si="584"/>
        <v>352.80760000000015</v>
      </c>
      <c r="M1528" s="79">
        <f t="shared" ref="M1528:M1530" si="608">+L1528*0.85</f>
        <v>299.88646000000011</v>
      </c>
      <c r="N1528" s="79">
        <f t="shared" ref="N1528:N1530" si="609">+M1528*0.95</f>
        <v>284.8921370000001</v>
      </c>
      <c r="O1528" s="58"/>
      <c r="P1528" s="92">
        <f>+N1528+N1529+N1530</f>
        <v>950.19930049999959</v>
      </c>
      <c r="Q1528" s="7">
        <v>408.59202151404997</v>
      </c>
      <c r="R1528" s="75">
        <f t="shared" si="585"/>
        <v>494.39634603200045</v>
      </c>
      <c r="S1528" s="51">
        <f>+R1528+R1529+R1530</f>
        <v>1757.2892407890004</v>
      </c>
      <c r="T1528" s="48">
        <v>1757.29</v>
      </c>
      <c r="U1528" s="55">
        <f>+T1528-P1528</f>
        <v>807.09069950000037</v>
      </c>
      <c r="V1528" s="20"/>
      <c r="W1528" s="20"/>
      <c r="X1528" s="20"/>
      <c r="Y1528" s="20"/>
    </row>
    <row r="1529" spans="1:25" customFormat="1" ht="15.75" customHeight="1" x14ac:dyDescent="0.25">
      <c r="A1529" s="3" t="s">
        <v>432</v>
      </c>
      <c r="B1529" s="3" t="s">
        <v>433</v>
      </c>
      <c r="C1529" s="4">
        <v>44040</v>
      </c>
      <c r="D1529" s="3" t="s">
        <v>2252</v>
      </c>
      <c r="E1529" s="3" t="s">
        <v>2253</v>
      </c>
      <c r="F1529" s="3" t="s">
        <v>3160</v>
      </c>
      <c r="G1529" s="24"/>
      <c r="H1529" s="25" t="s">
        <v>2254</v>
      </c>
      <c r="I1529" s="5">
        <v>1</v>
      </c>
      <c r="J1529" s="5">
        <v>660.18702479338799</v>
      </c>
      <c r="K1529" s="5">
        <f t="shared" si="600"/>
        <v>798.82629999999949</v>
      </c>
      <c r="L1529" s="83">
        <f t="shared" si="584"/>
        <v>798.82629999999949</v>
      </c>
      <c r="M1529" s="79">
        <f t="shared" si="608"/>
        <v>679.00235499999951</v>
      </c>
      <c r="N1529" s="79">
        <f t="shared" si="609"/>
        <v>645.05223724999951</v>
      </c>
      <c r="O1529" s="58"/>
      <c r="P1529" s="92"/>
      <c r="Q1529" s="7">
        <v>1014.70085523719</v>
      </c>
      <c r="R1529" s="75">
        <f t="shared" si="585"/>
        <v>1227.7880348369999</v>
      </c>
      <c r="S1529" s="51"/>
      <c r="T1529" s="48"/>
      <c r="U1529" s="55"/>
      <c r="V1529" s="20"/>
      <c r="W1529" s="20"/>
      <c r="X1529" s="20"/>
      <c r="Y1529" s="20"/>
    </row>
    <row r="1530" spans="1:25" customFormat="1" ht="15.75" customHeight="1" x14ac:dyDescent="0.25">
      <c r="A1530" s="3" t="s">
        <v>96</v>
      </c>
      <c r="B1530" s="3" t="s">
        <v>97</v>
      </c>
      <c r="C1530" s="4">
        <v>44040</v>
      </c>
      <c r="D1530" s="3" t="s">
        <v>2252</v>
      </c>
      <c r="E1530" s="3" t="s">
        <v>2253</v>
      </c>
      <c r="F1530" s="3" t="s">
        <v>3160</v>
      </c>
      <c r="G1530" s="24"/>
      <c r="H1530" s="25" t="s">
        <v>2254</v>
      </c>
      <c r="I1530" s="5">
        <v>1</v>
      </c>
      <c r="J1530" s="5">
        <v>20.730165289256199</v>
      </c>
      <c r="K1530" s="5">
        <f t="shared" si="600"/>
        <v>25.083500000000001</v>
      </c>
      <c r="L1530" s="83">
        <f t="shared" si="584"/>
        <v>25.083500000000001</v>
      </c>
      <c r="M1530" s="79">
        <f t="shared" si="608"/>
        <v>21.320975000000001</v>
      </c>
      <c r="N1530" s="79">
        <f t="shared" si="609"/>
        <v>20.25492625</v>
      </c>
      <c r="O1530" s="58"/>
      <c r="P1530" s="92"/>
      <c r="Q1530" s="7">
        <v>29.012280925619802</v>
      </c>
      <c r="R1530" s="75">
        <f t="shared" si="585"/>
        <v>35.10485991999996</v>
      </c>
      <c r="S1530" s="51"/>
      <c r="T1530" s="48"/>
      <c r="U1530" s="55"/>
      <c r="V1530" s="20"/>
      <c r="W1530" s="20"/>
      <c r="X1530" s="20"/>
      <c r="Y1530" s="20"/>
    </row>
    <row r="1531" spans="1:25" customFormat="1" ht="15.75" customHeight="1" x14ac:dyDescent="0.25">
      <c r="A1531" s="3" t="s">
        <v>2165</v>
      </c>
      <c r="B1531" s="3" t="s">
        <v>2166</v>
      </c>
      <c r="C1531" s="4">
        <v>44040</v>
      </c>
      <c r="D1531" s="3" t="s">
        <v>2255</v>
      </c>
      <c r="E1531" s="3" t="s">
        <v>2256</v>
      </c>
      <c r="F1531" s="3" t="s">
        <v>3161</v>
      </c>
      <c r="G1531" s="24">
        <v>1401</v>
      </c>
      <c r="H1531" s="25" t="s">
        <v>2257</v>
      </c>
      <c r="I1531" s="5">
        <v>1</v>
      </c>
      <c r="J1531" s="5">
        <v>152.80206611570199</v>
      </c>
      <c r="K1531" s="5">
        <f t="shared" si="600"/>
        <v>184.89049999999941</v>
      </c>
      <c r="L1531" s="83">
        <f t="shared" si="584"/>
        <v>184.89049999999941</v>
      </c>
      <c r="M1531" s="79"/>
      <c r="N1531" s="79">
        <f t="shared" si="603"/>
        <v>175.64597499999942</v>
      </c>
      <c r="O1531" s="58"/>
      <c r="P1531" s="92">
        <f>+N1531+N1532</f>
        <v>453.66289549999942</v>
      </c>
      <c r="Q1531" s="7">
        <v>192.397665508264</v>
      </c>
      <c r="R1531" s="75">
        <f t="shared" si="585"/>
        <v>232.80117526499944</v>
      </c>
      <c r="S1531" s="51">
        <f>+R1531+R1532</f>
        <v>712.7974625449998</v>
      </c>
      <c r="T1531" s="48">
        <v>712.8</v>
      </c>
      <c r="U1531" s="55">
        <f>+T1531-P1531</f>
        <v>259.13710450000053</v>
      </c>
      <c r="V1531" s="20"/>
      <c r="W1531" s="20"/>
      <c r="X1531" s="20"/>
      <c r="Y1531" s="20"/>
    </row>
    <row r="1532" spans="1:25" customFormat="1" ht="15.75" customHeight="1" x14ac:dyDescent="0.25">
      <c r="A1532" s="3" t="s">
        <v>347</v>
      </c>
      <c r="B1532" s="3" t="s">
        <v>348</v>
      </c>
      <c r="C1532" s="4">
        <v>44040</v>
      </c>
      <c r="D1532" s="3" t="s">
        <v>2255</v>
      </c>
      <c r="E1532" s="3" t="s">
        <v>2256</v>
      </c>
      <c r="F1532" s="3" t="s">
        <v>3161</v>
      </c>
      <c r="G1532" s="24"/>
      <c r="H1532" s="25" t="s">
        <v>2257</v>
      </c>
      <c r="I1532" s="5">
        <v>1</v>
      </c>
      <c r="J1532" s="5">
        <v>284.54000000000002</v>
      </c>
      <c r="K1532" s="5">
        <f t="shared" si="600"/>
        <v>344.29340000000002</v>
      </c>
      <c r="L1532" s="83">
        <f t="shared" si="584"/>
        <v>344.29340000000002</v>
      </c>
      <c r="M1532" s="79">
        <f t="shared" ref="M1532:M1533" si="610">+L1532*0.85</f>
        <v>292.64938999999998</v>
      </c>
      <c r="N1532" s="79">
        <f t="shared" ref="N1532:N1533" si="611">+M1532*0.95</f>
        <v>278.01692049999997</v>
      </c>
      <c r="O1532" s="58"/>
      <c r="P1532" s="92"/>
      <c r="Q1532" s="7">
        <v>396.69114651239698</v>
      </c>
      <c r="R1532" s="75">
        <f t="shared" si="585"/>
        <v>479.99628728000033</v>
      </c>
      <c r="S1532" s="51"/>
      <c r="T1532" s="48"/>
      <c r="U1532" s="55"/>
      <c r="V1532" s="20"/>
      <c r="W1532" s="20"/>
      <c r="X1532" s="20"/>
      <c r="Y1532" s="20"/>
    </row>
    <row r="1533" spans="1:25" customFormat="1" ht="15.75" customHeight="1" x14ac:dyDescent="0.25">
      <c r="A1533" s="3" t="s">
        <v>171</v>
      </c>
      <c r="B1533" s="3" t="s">
        <v>172</v>
      </c>
      <c r="C1533" s="4">
        <v>44040</v>
      </c>
      <c r="D1533" s="3" t="s">
        <v>2258</v>
      </c>
      <c r="E1533" s="3" t="s">
        <v>2259</v>
      </c>
      <c r="F1533" s="3" t="s">
        <v>3163</v>
      </c>
      <c r="G1533" s="24">
        <v>1403</v>
      </c>
      <c r="H1533" s="25" t="s">
        <v>2260</v>
      </c>
      <c r="I1533" s="5">
        <v>1</v>
      </c>
      <c r="J1533" s="5">
        <v>690.39669421487599</v>
      </c>
      <c r="K1533" s="5">
        <f t="shared" si="600"/>
        <v>835.37999999999988</v>
      </c>
      <c r="L1533" s="83">
        <f t="shared" si="584"/>
        <v>835.37999999999988</v>
      </c>
      <c r="M1533" s="79">
        <f t="shared" si="610"/>
        <v>710.07299999999987</v>
      </c>
      <c r="N1533" s="79">
        <f t="shared" si="611"/>
        <v>674.56934999999987</v>
      </c>
      <c r="O1533" s="58"/>
      <c r="P1533" s="92">
        <f>+N1533+N1534+N1535+N1536</f>
        <v>2459.7820327499999</v>
      </c>
      <c r="Q1533" s="7">
        <v>966.26540528925602</v>
      </c>
      <c r="R1533" s="75">
        <f t="shared" si="585"/>
        <v>1169.1811403999998</v>
      </c>
      <c r="S1533" s="51">
        <f>+R1533+R1534+R1535+R1536</f>
        <v>3836.1100420300045</v>
      </c>
      <c r="T1533" s="48">
        <v>3836.12</v>
      </c>
      <c r="U1533" s="55">
        <f>+T1533-P1533</f>
        <v>1376.33796725</v>
      </c>
      <c r="V1533" s="20"/>
      <c r="W1533" s="20"/>
      <c r="X1533" s="20"/>
      <c r="Y1533" s="20"/>
    </row>
    <row r="1534" spans="1:25" customFormat="1" ht="15.75" customHeight="1" x14ac:dyDescent="0.25">
      <c r="A1534" s="3" t="s">
        <v>106</v>
      </c>
      <c r="B1534" s="3" t="s">
        <v>107</v>
      </c>
      <c r="C1534" s="4">
        <v>44040</v>
      </c>
      <c r="D1534" s="3" t="s">
        <v>2258</v>
      </c>
      <c r="E1534" s="3" t="s">
        <v>2259</v>
      </c>
      <c r="F1534" s="3" t="s">
        <v>3163</v>
      </c>
      <c r="G1534" s="24"/>
      <c r="H1534" s="25" t="s">
        <v>2260</v>
      </c>
      <c r="I1534" s="5">
        <v>1</v>
      </c>
      <c r="J1534" s="5">
        <v>853.29380165289297</v>
      </c>
      <c r="K1534" s="5">
        <f t="shared" si="600"/>
        <v>1032.4855000000005</v>
      </c>
      <c r="L1534" s="83">
        <f t="shared" si="584"/>
        <v>1032.4855000000005</v>
      </c>
      <c r="M1534" s="79"/>
      <c r="N1534" s="79">
        <f t="shared" si="603"/>
        <v>980.86122500000033</v>
      </c>
      <c r="O1534" s="58"/>
      <c r="P1534" s="92"/>
      <c r="Q1534" s="7">
        <v>1194.1761424752101</v>
      </c>
      <c r="R1534" s="75">
        <f t="shared" si="585"/>
        <v>1444.9531323950041</v>
      </c>
      <c r="S1534" s="51"/>
      <c r="T1534" s="48"/>
      <c r="U1534" s="55"/>
      <c r="V1534" s="20"/>
      <c r="W1534" s="20"/>
      <c r="X1534" s="20"/>
      <c r="Y1534" s="20"/>
    </row>
    <row r="1535" spans="1:25" customFormat="1" ht="15.75" customHeight="1" x14ac:dyDescent="0.25">
      <c r="A1535" s="3" t="s">
        <v>377</v>
      </c>
      <c r="B1535" s="3" t="s">
        <v>378</v>
      </c>
      <c r="C1535" s="4">
        <v>44040</v>
      </c>
      <c r="D1535" s="3" t="s">
        <v>2258</v>
      </c>
      <c r="E1535" s="3" t="s">
        <v>2259</v>
      </c>
      <c r="F1535" s="3" t="s">
        <v>3163</v>
      </c>
      <c r="G1535" s="24"/>
      <c r="H1535" s="25" t="s">
        <v>2260</v>
      </c>
      <c r="I1535" s="5">
        <v>1</v>
      </c>
      <c r="J1535" s="5">
        <v>148.53363636363599</v>
      </c>
      <c r="K1535" s="5">
        <f t="shared" si="600"/>
        <v>179.72569999999953</v>
      </c>
      <c r="L1535" s="83">
        <f t="shared" si="584"/>
        <v>179.72569999999953</v>
      </c>
      <c r="M1535" s="79">
        <f t="shared" ref="M1535" si="612">+L1535*0.85</f>
        <v>152.76684499999959</v>
      </c>
      <c r="N1535" s="79">
        <f>+M1535*0.95</f>
        <v>145.1285027499996</v>
      </c>
      <c r="O1535" s="58"/>
      <c r="P1535" s="92"/>
      <c r="Q1535" s="7">
        <v>207.26829219090899</v>
      </c>
      <c r="R1535" s="75">
        <f t="shared" si="585"/>
        <v>250.79463355099986</v>
      </c>
      <c r="S1535" s="51"/>
      <c r="T1535" s="48"/>
      <c r="U1535" s="55"/>
      <c r="V1535" s="20"/>
      <c r="W1535" s="20"/>
      <c r="X1535" s="20"/>
      <c r="Y1535" s="20"/>
    </row>
    <row r="1536" spans="1:25" customFormat="1" ht="15.75" customHeight="1" x14ac:dyDescent="0.25">
      <c r="A1536" s="3" t="s">
        <v>2163</v>
      </c>
      <c r="B1536" s="3" t="s">
        <v>2164</v>
      </c>
      <c r="C1536" s="4">
        <v>44040</v>
      </c>
      <c r="D1536" s="3" t="s">
        <v>2258</v>
      </c>
      <c r="E1536" s="3" t="s">
        <v>2259</v>
      </c>
      <c r="F1536" s="3" t="s">
        <v>3163</v>
      </c>
      <c r="G1536" s="24"/>
      <c r="H1536" s="25" t="s">
        <v>2260</v>
      </c>
      <c r="I1536" s="5">
        <v>1</v>
      </c>
      <c r="J1536" s="5">
        <v>573.48669421487602</v>
      </c>
      <c r="K1536" s="5">
        <f t="shared" si="600"/>
        <v>693.91890000000001</v>
      </c>
      <c r="L1536" s="83">
        <f t="shared" si="584"/>
        <v>693.91890000000001</v>
      </c>
      <c r="M1536" s="79"/>
      <c r="N1536" s="79">
        <f t="shared" si="603"/>
        <v>659.22295499999996</v>
      </c>
      <c r="O1536" s="58"/>
      <c r="P1536" s="92"/>
      <c r="Q1536" s="7">
        <v>802.629037755372</v>
      </c>
      <c r="R1536" s="75">
        <f t="shared" si="585"/>
        <v>971.18113568400008</v>
      </c>
      <c r="S1536" s="51"/>
      <c r="T1536" s="48"/>
      <c r="U1536" s="55"/>
      <c r="V1536" s="20"/>
      <c r="W1536" s="20"/>
      <c r="X1536" s="20"/>
      <c r="Y1536" s="20"/>
    </row>
    <row r="1537" spans="1:25" customFormat="1" ht="15.75" customHeight="1" x14ac:dyDescent="0.25">
      <c r="A1537" s="3" t="s">
        <v>149</v>
      </c>
      <c r="B1537" s="3" t="s">
        <v>150</v>
      </c>
      <c r="C1537" s="4">
        <v>44040</v>
      </c>
      <c r="D1537" s="3" t="s">
        <v>2261</v>
      </c>
      <c r="E1537" s="3" t="s">
        <v>2262</v>
      </c>
      <c r="F1537" s="3" t="s">
        <v>3164</v>
      </c>
      <c r="G1537" s="24">
        <v>1404</v>
      </c>
      <c r="H1537" s="25" t="s">
        <v>2263</v>
      </c>
      <c r="I1537" s="5">
        <v>2</v>
      </c>
      <c r="J1537" s="5">
        <v>176.041818181818</v>
      </c>
      <c r="K1537" s="5">
        <f t="shared" si="600"/>
        <v>213.01059999999978</v>
      </c>
      <c r="L1537" s="83">
        <f t="shared" si="584"/>
        <v>426.02119999999957</v>
      </c>
      <c r="M1537" s="79">
        <f t="shared" ref="M1537:M1539" si="613">+L1537*0.85</f>
        <v>362.1180199999996</v>
      </c>
      <c r="N1537" s="79">
        <f t="shared" ref="N1537:N1539" si="614">+M1537*0.95</f>
        <v>344.01211899999959</v>
      </c>
      <c r="O1537" s="58"/>
      <c r="P1537" s="92">
        <f>+N1537+N1538+N1539+N1540+N1541+N1542</f>
        <v>2289.1997714999993</v>
      </c>
      <c r="Q1537" s="7">
        <v>560.633336690909</v>
      </c>
      <c r="R1537" s="75">
        <f t="shared" si="585"/>
        <v>678.36633739599984</v>
      </c>
      <c r="S1537" s="51">
        <f>+R1537+R1538+R1539+R1540+R1541+R1542</f>
        <v>4104.7171338939988</v>
      </c>
      <c r="T1537" s="48">
        <v>4104.71</v>
      </c>
      <c r="U1537" s="55">
        <f>+T1537-P1537</f>
        <v>1815.5102285000007</v>
      </c>
      <c r="V1537" s="20"/>
      <c r="W1537" s="20"/>
      <c r="X1537" s="20"/>
      <c r="Y1537" s="20"/>
    </row>
    <row r="1538" spans="1:25" customFormat="1" ht="15.75" customHeight="1" x14ac:dyDescent="0.25">
      <c r="A1538" s="3" t="s">
        <v>915</v>
      </c>
      <c r="B1538" s="3" t="s">
        <v>916</v>
      </c>
      <c r="C1538" s="4">
        <v>44040</v>
      </c>
      <c r="D1538" s="3" t="s">
        <v>2261</v>
      </c>
      <c r="E1538" s="3" t="s">
        <v>2262</v>
      </c>
      <c r="F1538" s="3" t="s">
        <v>3164</v>
      </c>
      <c r="G1538" s="24"/>
      <c r="H1538" s="25" t="s">
        <v>2263</v>
      </c>
      <c r="I1538" s="5">
        <v>1</v>
      </c>
      <c r="J1538" s="5">
        <v>629.37776859504095</v>
      </c>
      <c r="K1538" s="5">
        <f t="shared" si="600"/>
        <v>761.54709999999955</v>
      </c>
      <c r="L1538" s="83">
        <f t="shared" ref="L1538:L1601" si="615">+K1538*I1538</f>
        <v>761.54709999999955</v>
      </c>
      <c r="M1538" s="79">
        <f t="shared" si="613"/>
        <v>647.31503499999963</v>
      </c>
      <c r="N1538" s="79">
        <f t="shared" si="614"/>
        <v>614.94928324999967</v>
      </c>
      <c r="O1538" s="58"/>
      <c r="P1538" s="92"/>
      <c r="Q1538" s="7">
        <v>880.94635648016504</v>
      </c>
      <c r="R1538" s="75">
        <f t="shared" ref="R1538:R1601" si="616">+Q1538*1.21</f>
        <v>1065.9450913409996</v>
      </c>
      <c r="S1538" s="51"/>
      <c r="T1538" s="48"/>
      <c r="U1538" s="55"/>
      <c r="V1538" s="20"/>
      <c r="W1538" s="20"/>
      <c r="X1538" s="20"/>
      <c r="Y1538" s="20"/>
    </row>
    <row r="1539" spans="1:25" customFormat="1" ht="15.75" customHeight="1" x14ac:dyDescent="0.25">
      <c r="A1539" s="3" t="s">
        <v>1808</v>
      </c>
      <c r="B1539" s="3" t="s">
        <v>1809</v>
      </c>
      <c r="C1539" s="4">
        <v>44040</v>
      </c>
      <c r="D1539" s="3" t="s">
        <v>2261</v>
      </c>
      <c r="E1539" s="3" t="s">
        <v>2262</v>
      </c>
      <c r="F1539" s="3" t="s">
        <v>3164</v>
      </c>
      <c r="G1539" s="24"/>
      <c r="H1539" s="25" t="s">
        <v>2263</v>
      </c>
      <c r="I1539" s="5">
        <v>1</v>
      </c>
      <c r="J1539" s="5">
        <v>489.34239669421498</v>
      </c>
      <c r="K1539" s="5">
        <f t="shared" si="600"/>
        <v>592.10430000000008</v>
      </c>
      <c r="L1539" s="83">
        <f t="shared" si="615"/>
        <v>592.10430000000008</v>
      </c>
      <c r="M1539" s="79">
        <f t="shared" si="613"/>
        <v>503.28865500000006</v>
      </c>
      <c r="N1539" s="79">
        <f t="shared" si="614"/>
        <v>478.12422225000006</v>
      </c>
      <c r="O1539" s="58"/>
      <c r="P1539" s="92"/>
      <c r="Q1539" s="7">
        <v>779.19457852809899</v>
      </c>
      <c r="R1539" s="75">
        <f t="shared" si="616"/>
        <v>942.82544001899976</v>
      </c>
      <c r="S1539" s="51"/>
      <c r="T1539" s="48"/>
      <c r="U1539" s="55"/>
      <c r="V1539" s="20"/>
      <c r="W1539" s="20"/>
      <c r="X1539" s="20"/>
      <c r="Y1539" s="20"/>
    </row>
    <row r="1540" spans="1:25" customFormat="1" ht="15.75" customHeight="1" x14ac:dyDescent="0.25">
      <c r="A1540" s="3" t="s">
        <v>674</v>
      </c>
      <c r="B1540" s="3" t="s">
        <v>675</v>
      </c>
      <c r="C1540" s="4">
        <v>44040</v>
      </c>
      <c r="D1540" s="3" t="s">
        <v>2261</v>
      </c>
      <c r="E1540" s="3" t="s">
        <v>2262</v>
      </c>
      <c r="F1540" s="3" t="s">
        <v>3164</v>
      </c>
      <c r="G1540" s="24"/>
      <c r="H1540" s="25" t="s">
        <v>2263</v>
      </c>
      <c r="I1540" s="5">
        <v>1</v>
      </c>
      <c r="J1540" s="5">
        <v>403.70272727272697</v>
      </c>
      <c r="K1540" s="5">
        <f t="shared" si="600"/>
        <v>488.4802999999996</v>
      </c>
      <c r="L1540" s="83">
        <f t="shared" si="615"/>
        <v>488.4802999999996</v>
      </c>
      <c r="M1540" s="79"/>
      <c r="N1540" s="79">
        <f t="shared" si="603"/>
        <v>464.0562849999996</v>
      </c>
      <c r="O1540" s="58"/>
      <c r="P1540" s="92"/>
      <c r="Q1540" s="7">
        <v>642.82796371818097</v>
      </c>
      <c r="R1540" s="75">
        <f t="shared" si="616"/>
        <v>777.82183609899892</v>
      </c>
      <c r="S1540" s="51"/>
      <c r="T1540" s="48"/>
      <c r="U1540" s="55"/>
      <c r="V1540" s="20"/>
      <c r="W1540" s="20"/>
      <c r="X1540" s="20"/>
      <c r="Y1540" s="20"/>
    </row>
    <row r="1541" spans="1:25" customFormat="1" ht="15.75" customHeight="1" x14ac:dyDescent="0.25">
      <c r="A1541" s="3" t="s">
        <v>496</v>
      </c>
      <c r="B1541" s="3" t="s">
        <v>497</v>
      </c>
      <c r="C1541" s="4">
        <v>44040</v>
      </c>
      <c r="D1541" s="3" t="s">
        <v>2261</v>
      </c>
      <c r="E1541" s="3" t="s">
        <v>2262</v>
      </c>
      <c r="F1541" s="3" t="s">
        <v>3164</v>
      </c>
      <c r="G1541" s="24"/>
      <c r="H1541" s="25" t="s">
        <v>2263</v>
      </c>
      <c r="I1541" s="5">
        <v>1</v>
      </c>
      <c r="J1541" s="5">
        <v>108.45396694214899</v>
      </c>
      <c r="K1541" s="5">
        <f t="shared" si="600"/>
        <v>131.22930000000028</v>
      </c>
      <c r="L1541" s="83">
        <f t="shared" si="615"/>
        <v>131.22930000000028</v>
      </c>
      <c r="M1541" s="79"/>
      <c r="N1541" s="79">
        <f t="shared" si="603"/>
        <v>124.66783500000025</v>
      </c>
      <c r="O1541" s="58"/>
      <c r="P1541" s="92"/>
      <c r="Q1541" s="7">
        <v>151.999319209091</v>
      </c>
      <c r="R1541" s="75">
        <f t="shared" si="616"/>
        <v>183.91917624300009</v>
      </c>
      <c r="S1541" s="51"/>
      <c r="T1541" s="48"/>
      <c r="U1541" s="55"/>
      <c r="V1541" s="20"/>
      <c r="W1541" s="20"/>
      <c r="X1541" s="20"/>
      <c r="Y1541" s="20"/>
    </row>
    <row r="1542" spans="1:25" customFormat="1" ht="15.75" customHeight="1" x14ac:dyDescent="0.25">
      <c r="A1542" s="3" t="s">
        <v>326</v>
      </c>
      <c r="B1542" s="3" t="s">
        <v>327</v>
      </c>
      <c r="C1542" s="4">
        <v>44040</v>
      </c>
      <c r="D1542" s="3" t="s">
        <v>2261</v>
      </c>
      <c r="E1542" s="3" t="s">
        <v>2262</v>
      </c>
      <c r="F1542" s="3" t="s">
        <v>3164</v>
      </c>
      <c r="G1542" s="24"/>
      <c r="H1542" s="25" t="s">
        <v>2263</v>
      </c>
      <c r="I1542" s="5">
        <v>1</v>
      </c>
      <c r="J1542" s="5">
        <v>269.56991735537201</v>
      </c>
      <c r="K1542" s="5">
        <f t="shared" si="600"/>
        <v>326.17960000000011</v>
      </c>
      <c r="L1542" s="83">
        <f t="shared" si="615"/>
        <v>326.17960000000011</v>
      </c>
      <c r="M1542" s="79">
        <f t="shared" ref="M1542" si="617">+L1542*0.85</f>
        <v>277.25266000000011</v>
      </c>
      <c r="N1542" s="79">
        <f>+M1542*0.95</f>
        <v>263.39002700000009</v>
      </c>
      <c r="O1542" s="58"/>
      <c r="P1542" s="92"/>
      <c r="Q1542" s="7">
        <v>376.726655203306</v>
      </c>
      <c r="R1542" s="75">
        <f t="shared" si="616"/>
        <v>455.83925279600027</v>
      </c>
      <c r="S1542" s="51"/>
      <c r="T1542" s="48"/>
      <c r="U1542" s="55"/>
      <c r="V1542" s="20"/>
      <c r="W1542" s="20"/>
      <c r="X1542" s="20"/>
      <c r="Y1542" s="20"/>
    </row>
    <row r="1543" spans="1:25" customFormat="1" ht="15.75" customHeight="1" x14ac:dyDescent="0.25">
      <c r="A1543" s="3" t="s">
        <v>133</v>
      </c>
      <c r="B1543" s="3" t="s">
        <v>134</v>
      </c>
      <c r="C1543" s="4">
        <v>44040</v>
      </c>
      <c r="D1543" s="3" t="s">
        <v>2264</v>
      </c>
      <c r="E1543" s="3" t="s">
        <v>2265</v>
      </c>
      <c r="F1543" s="3" t="s">
        <v>3165</v>
      </c>
      <c r="G1543" s="24">
        <v>1405</v>
      </c>
      <c r="H1543" s="25" t="s">
        <v>2266</v>
      </c>
      <c r="I1543" s="5">
        <v>1</v>
      </c>
      <c r="J1543" s="5">
        <v>302.57983471074402</v>
      </c>
      <c r="K1543" s="5">
        <f t="shared" si="600"/>
        <v>366.12160000000029</v>
      </c>
      <c r="L1543" s="83">
        <f t="shared" si="615"/>
        <v>366.12160000000029</v>
      </c>
      <c r="M1543" s="79"/>
      <c r="N1543" s="79">
        <f t="shared" si="603"/>
        <v>347.81552000000028</v>
      </c>
      <c r="O1543" s="58"/>
      <c r="P1543" s="92">
        <f>+SUM(N1543:N1551)</f>
        <v>1471.5985877500002</v>
      </c>
      <c r="Q1543" s="7">
        <v>423.49073666115697</v>
      </c>
      <c r="R1543" s="75">
        <f t="shared" si="616"/>
        <v>512.42379135999988</v>
      </c>
      <c r="S1543" s="51">
        <f>+SUM(R1543:R1551)</f>
        <v>2248.1868290240009</v>
      </c>
      <c r="T1543" s="48">
        <v>2248.2199999999998</v>
      </c>
      <c r="U1543" s="55">
        <f>+T1543-P1543</f>
        <v>776.62141224999959</v>
      </c>
      <c r="V1543" s="20"/>
      <c r="W1543" s="20"/>
      <c r="X1543" s="20"/>
      <c r="Y1543" s="20"/>
    </row>
    <row r="1544" spans="1:25" customFormat="1" ht="15.75" customHeight="1" x14ac:dyDescent="0.25">
      <c r="A1544" s="3" t="s">
        <v>87</v>
      </c>
      <c r="B1544" s="3" t="s">
        <v>88</v>
      </c>
      <c r="C1544" s="4">
        <v>44040</v>
      </c>
      <c r="D1544" s="3" t="s">
        <v>2264</v>
      </c>
      <c r="E1544" s="3" t="s">
        <v>2265</v>
      </c>
      <c r="F1544" s="3" t="s">
        <v>3165</v>
      </c>
      <c r="G1544" s="24"/>
      <c r="H1544" s="25" t="s">
        <v>2266</v>
      </c>
      <c r="I1544" s="5">
        <v>1</v>
      </c>
      <c r="J1544" s="5">
        <v>181.74231404958701</v>
      </c>
      <c r="K1544" s="5">
        <f t="shared" si="600"/>
        <v>219.90820000000028</v>
      </c>
      <c r="L1544" s="83">
        <f t="shared" si="615"/>
        <v>219.90820000000028</v>
      </c>
      <c r="M1544" s="79"/>
      <c r="N1544" s="79">
        <f t="shared" si="603"/>
        <v>208.91279000000026</v>
      </c>
      <c r="O1544" s="58"/>
      <c r="P1544" s="92"/>
      <c r="Q1544" s="7">
        <v>254.54283278842999</v>
      </c>
      <c r="R1544" s="75">
        <f t="shared" si="616"/>
        <v>307.99682767400026</v>
      </c>
      <c r="S1544" s="51"/>
      <c r="T1544" s="48"/>
      <c r="U1544" s="55"/>
      <c r="V1544" s="20"/>
      <c r="W1544" s="20"/>
      <c r="X1544" s="20"/>
      <c r="Y1544" s="20"/>
    </row>
    <row r="1545" spans="1:25" customFormat="1" ht="15.75" customHeight="1" x14ac:dyDescent="0.25">
      <c r="A1545" s="3" t="s">
        <v>71</v>
      </c>
      <c r="B1545" s="3" t="s">
        <v>72</v>
      </c>
      <c r="C1545" s="4">
        <v>44040</v>
      </c>
      <c r="D1545" s="3" t="s">
        <v>2264</v>
      </c>
      <c r="E1545" s="3" t="s">
        <v>2265</v>
      </c>
      <c r="F1545" s="3" t="s">
        <v>3165</v>
      </c>
      <c r="G1545" s="24"/>
      <c r="H1545" s="25" t="s">
        <v>2266</v>
      </c>
      <c r="I1545" s="5">
        <v>1</v>
      </c>
      <c r="J1545" s="5">
        <v>173.617107438017</v>
      </c>
      <c r="K1545" s="5">
        <f t="shared" si="600"/>
        <v>210.07670000000056</v>
      </c>
      <c r="L1545" s="83">
        <f t="shared" si="615"/>
        <v>210.07670000000056</v>
      </c>
      <c r="M1545" s="79"/>
      <c r="N1545" s="79">
        <f t="shared" si="603"/>
        <v>199.57286500000052</v>
      </c>
      <c r="O1545" s="58"/>
      <c r="P1545" s="92"/>
      <c r="Q1545" s="7">
        <v>267.26791136115799</v>
      </c>
      <c r="R1545" s="75">
        <f t="shared" si="616"/>
        <v>323.39417274700116</v>
      </c>
      <c r="S1545" s="51"/>
      <c r="T1545" s="48"/>
      <c r="U1545" s="55"/>
      <c r="V1545" s="20"/>
      <c r="W1545" s="20"/>
      <c r="X1545" s="20"/>
      <c r="Y1545" s="20"/>
    </row>
    <row r="1546" spans="1:25" customFormat="1" ht="15.75" customHeight="1" x14ac:dyDescent="0.25">
      <c r="A1546" s="3" t="s">
        <v>1455</v>
      </c>
      <c r="B1546" s="3" t="s">
        <v>1456</v>
      </c>
      <c r="C1546" s="4">
        <v>44040</v>
      </c>
      <c r="D1546" s="3" t="s">
        <v>2264</v>
      </c>
      <c r="E1546" s="3" t="s">
        <v>2265</v>
      </c>
      <c r="F1546" s="3" t="s">
        <v>3165</v>
      </c>
      <c r="G1546" s="24"/>
      <c r="H1546" s="25" t="s">
        <v>2266</v>
      </c>
      <c r="I1546" s="5">
        <v>2</v>
      </c>
      <c r="J1546" s="5">
        <v>17.248181818181799</v>
      </c>
      <c r="K1546" s="5">
        <f t="shared" si="600"/>
        <v>20.870299999999975</v>
      </c>
      <c r="L1546" s="83">
        <f t="shared" si="615"/>
        <v>41.740599999999951</v>
      </c>
      <c r="M1546" s="79"/>
      <c r="N1546" s="79">
        <f t="shared" si="603"/>
        <v>39.653569999999952</v>
      </c>
      <c r="O1546" s="58"/>
      <c r="P1546" s="92"/>
      <c r="Q1546" s="7">
        <v>48.397363290908999</v>
      </c>
      <c r="R1546" s="75">
        <f t="shared" si="616"/>
        <v>58.560809581999884</v>
      </c>
      <c r="S1546" s="51"/>
      <c r="T1546" s="48"/>
      <c r="U1546" s="55"/>
      <c r="V1546" s="20"/>
      <c r="W1546" s="20"/>
      <c r="X1546" s="20"/>
      <c r="Y1546" s="20"/>
    </row>
    <row r="1547" spans="1:25" customFormat="1" ht="15.75" customHeight="1" x14ac:dyDescent="0.25">
      <c r="A1547" s="3" t="s">
        <v>43</v>
      </c>
      <c r="B1547" s="3" t="s">
        <v>44</v>
      </c>
      <c r="C1547" s="4">
        <v>44040</v>
      </c>
      <c r="D1547" s="3" t="s">
        <v>2264</v>
      </c>
      <c r="E1547" s="3" t="s">
        <v>2265</v>
      </c>
      <c r="F1547" s="3" t="s">
        <v>3165</v>
      </c>
      <c r="G1547" s="24"/>
      <c r="H1547" s="25" t="s">
        <v>2266</v>
      </c>
      <c r="I1547" s="5">
        <v>4</v>
      </c>
      <c r="J1547" s="5">
        <v>10.997107438016499</v>
      </c>
      <c r="K1547" s="5">
        <f t="shared" si="600"/>
        <v>13.306499999999964</v>
      </c>
      <c r="L1547" s="83">
        <f t="shared" si="615"/>
        <v>53.225999999999857</v>
      </c>
      <c r="M1547" s="79"/>
      <c r="N1547" s="79">
        <f t="shared" si="603"/>
        <v>50.56469999999986</v>
      </c>
      <c r="O1547" s="58"/>
      <c r="P1547" s="92"/>
      <c r="Q1547" s="7">
        <v>61.5706051239668</v>
      </c>
      <c r="R1547" s="75">
        <f t="shared" si="616"/>
        <v>74.500432199999821</v>
      </c>
      <c r="S1547" s="51"/>
      <c r="T1547" s="48"/>
      <c r="U1547" s="55"/>
      <c r="V1547" s="20"/>
      <c r="W1547" s="20"/>
      <c r="X1547" s="20"/>
      <c r="Y1547" s="20"/>
    </row>
    <row r="1548" spans="1:25" customFormat="1" ht="15.75" customHeight="1" x14ac:dyDescent="0.25">
      <c r="A1548" s="3" t="s">
        <v>92</v>
      </c>
      <c r="B1548" s="3" t="s">
        <v>93</v>
      </c>
      <c r="C1548" s="4">
        <v>44040</v>
      </c>
      <c r="D1548" s="3" t="s">
        <v>2264</v>
      </c>
      <c r="E1548" s="3" t="s">
        <v>2265</v>
      </c>
      <c r="F1548" s="3" t="s">
        <v>3165</v>
      </c>
      <c r="G1548" s="24"/>
      <c r="H1548" s="25" t="s">
        <v>2266</v>
      </c>
      <c r="I1548" s="5">
        <v>1</v>
      </c>
      <c r="J1548" s="5">
        <v>68.297768595041305</v>
      </c>
      <c r="K1548" s="5">
        <f t="shared" si="600"/>
        <v>82.640299999999982</v>
      </c>
      <c r="L1548" s="83">
        <f t="shared" si="615"/>
        <v>82.640299999999982</v>
      </c>
      <c r="M1548" s="79"/>
      <c r="N1548" s="79">
        <f t="shared" si="603"/>
        <v>78.508284999999972</v>
      </c>
      <c r="O1548" s="58"/>
      <c r="P1548" s="92"/>
      <c r="Q1548" s="7">
        <v>95.578629282644599</v>
      </c>
      <c r="R1548" s="75">
        <f t="shared" si="616"/>
        <v>115.65014143199996</v>
      </c>
      <c r="S1548" s="51"/>
      <c r="T1548" s="48"/>
      <c r="U1548" s="55"/>
      <c r="V1548" s="20"/>
      <c r="W1548" s="20"/>
      <c r="X1548" s="20"/>
      <c r="Y1548" s="20"/>
    </row>
    <row r="1549" spans="1:25" customFormat="1" ht="15.75" customHeight="1" x14ac:dyDescent="0.25">
      <c r="A1549" s="3" t="s">
        <v>703</v>
      </c>
      <c r="B1549" s="3" t="s">
        <v>704</v>
      </c>
      <c r="C1549" s="4">
        <v>44040</v>
      </c>
      <c r="D1549" s="3" t="s">
        <v>2264</v>
      </c>
      <c r="E1549" s="3" t="s">
        <v>2265</v>
      </c>
      <c r="F1549" s="3" t="s">
        <v>3165</v>
      </c>
      <c r="G1549" s="24"/>
      <c r="H1549" s="25" t="s">
        <v>2266</v>
      </c>
      <c r="I1549" s="5">
        <v>2</v>
      </c>
      <c r="J1549" s="5">
        <v>66.486694214875996</v>
      </c>
      <c r="K1549" s="5">
        <f t="shared" si="600"/>
        <v>80.448899999999952</v>
      </c>
      <c r="L1549" s="83">
        <f t="shared" si="615"/>
        <v>160.8977999999999</v>
      </c>
      <c r="M1549" s="79"/>
      <c r="N1549" s="79">
        <f t="shared" si="603"/>
        <v>152.85290999999989</v>
      </c>
      <c r="O1549" s="58"/>
      <c r="P1549" s="92"/>
      <c r="Q1549" s="7">
        <v>186.44331765123999</v>
      </c>
      <c r="R1549" s="75">
        <f t="shared" si="616"/>
        <v>225.59641435800037</v>
      </c>
      <c r="S1549" s="51"/>
      <c r="T1549" s="48"/>
      <c r="U1549" s="55"/>
      <c r="V1549" s="20"/>
      <c r="W1549" s="20"/>
      <c r="X1549" s="20"/>
      <c r="Y1549" s="20"/>
    </row>
    <row r="1550" spans="1:25" customFormat="1" ht="15.75" customHeight="1" x14ac:dyDescent="0.25">
      <c r="A1550" s="3" t="s">
        <v>379</v>
      </c>
      <c r="B1550" s="3" t="s">
        <v>380</v>
      </c>
      <c r="C1550" s="4">
        <v>44040</v>
      </c>
      <c r="D1550" s="3" t="s">
        <v>2264</v>
      </c>
      <c r="E1550" s="3" t="s">
        <v>2265</v>
      </c>
      <c r="F1550" s="3" t="s">
        <v>3165</v>
      </c>
      <c r="G1550" s="24"/>
      <c r="H1550" s="25" t="s">
        <v>2266</v>
      </c>
      <c r="I1550" s="5">
        <v>1</v>
      </c>
      <c r="J1550" s="5">
        <v>176.041818181818</v>
      </c>
      <c r="K1550" s="5">
        <f t="shared" si="600"/>
        <v>213.01059999999978</v>
      </c>
      <c r="L1550" s="83">
        <f t="shared" si="615"/>
        <v>213.01059999999978</v>
      </c>
      <c r="M1550" s="79"/>
      <c r="N1550" s="79">
        <f t="shared" si="603"/>
        <v>202.36006999999978</v>
      </c>
      <c r="O1550" s="58"/>
      <c r="P1550" s="92"/>
      <c r="Q1550" s="7">
        <v>246.61170183636301</v>
      </c>
      <c r="R1550" s="75">
        <f t="shared" si="616"/>
        <v>298.40015922199922</v>
      </c>
      <c r="S1550" s="51"/>
      <c r="T1550" s="48"/>
      <c r="U1550" s="55"/>
      <c r="V1550" s="20"/>
      <c r="W1550" s="20"/>
      <c r="X1550" s="20"/>
      <c r="Y1550" s="20"/>
    </row>
    <row r="1551" spans="1:25" customFormat="1" ht="15.75" customHeight="1" x14ac:dyDescent="0.25">
      <c r="A1551" s="3" t="s">
        <v>1014</v>
      </c>
      <c r="B1551" s="3" t="s">
        <v>1015</v>
      </c>
      <c r="C1551" s="4">
        <v>44040</v>
      </c>
      <c r="D1551" s="3" t="s">
        <v>2264</v>
      </c>
      <c r="E1551" s="3" t="s">
        <v>2265</v>
      </c>
      <c r="F1551" s="3" t="s">
        <v>3165</v>
      </c>
      <c r="G1551" s="24"/>
      <c r="H1551" s="25" t="s">
        <v>2266</v>
      </c>
      <c r="I1551" s="5">
        <v>1</v>
      </c>
      <c r="J1551" s="5">
        <v>195.84768595041299</v>
      </c>
      <c r="K1551" s="5">
        <f t="shared" ref="K1551:K1582" si="618">+J1551*1.21</f>
        <v>236.9756999999997</v>
      </c>
      <c r="L1551" s="83">
        <f t="shared" si="615"/>
        <v>236.9756999999997</v>
      </c>
      <c r="M1551" s="79">
        <f t="shared" ref="M1551:M1552" si="619">+L1551*0.85</f>
        <v>201.42934499999976</v>
      </c>
      <c r="N1551" s="79">
        <f t="shared" ref="N1551:N1552" si="620">+M1551*0.95</f>
        <v>191.35787774999977</v>
      </c>
      <c r="O1551" s="58"/>
      <c r="P1551" s="92"/>
      <c r="Q1551" s="7">
        <v>274.10254582561998</v>
      </c>
      <c r="R1551" s="75">
        <f t="shared" si="616"/>
        <v>331.66408044900015</v>
      </c>
      <c r="S1551" s="51"/>
      <c r="T1551" s="48"/>
      <c r="U1551" s="55"/>
      <c r="V1551" s="20"/>
      <c r="W1551" s="20"/>
      <c r="X1551" s="20"/>
      <c r="Y1551" s="20"/>
    </row>
    <row r="1552" spans="1:25" customFormat="1" ht="15.75" customHeight="1" x14ac:dyDescent="0.25">
      <c r="A1552" s="3" t="s">
        <v>2272</v>
      </c>
      <c r="B1552" s="3" t="s">
        <v>2273</v>
      </c>
      <c r="C1552" s="4">
        <v>44040</v>
      </c>
      <c r="D1552" s="3" t="s">
        <v>2269</v>
      </c>
      <c r="E1552" s="3" t="s">
        <v>2270</v>
      </c>
      <c r="F1552" s="3" t="s">
        <v>3166</v>
      </c>
      <c r="G1552" s="24">
        <v>1406</v>
      </c>
      <c r="H1552" s="25" t="s">
        <v>2271</v>
      </c>
      <c r="I1552" s="5">
        <v>1</v>
      </c>
      <c r="J1552" s="5">
        <v>62.050909090909101</v>
      </c>
      <c r="K1552" s="5">
        <f t="shared" si="618"/>
        <v>75.081600000000009</v>
      </c>
      <c r="L1552" s="83">
        <f t="shared" si="615"/>
        <v>75.081600000000009</v>
      </c>
      <c r="M1552" s="79">
        <f t="shared" si="619"/>
        <v>63.819360000000003</v>
      </c>
      <c r="N1552" s="79">
        <f t="shared" si="620"/>
        <v>60.628391999999998</v>
      </c>
      <c r="O1552" s="58"/>
      <c r="P1552" s="92">
        <f>+SUM(N1552:N1556)</f>
        <v>2339.4274019999993</v>
      </c>
      <c r="Q1552" s="7">
        <v>87.274603636363594</v>
      </c>
      <c r="R1552" s="75">
        <f t="shared" si="616"/>
        <v>105.60227039999995</v>
      </c>
      <c r="S1552" s="51">
        <f>+SUM(R1552:R1556)</f>
        <v>3466.4113898999922</v>
      </c>
      <c r="T1552" s="48">
        <v>3466.4</v>
      </c>
      <c r="U1552" s="55">
        <f>+T1552-P1552</f>
        <v>1126.9725980000007</v>
      </c>
      <c r="V1552" s="20"/>
      <c r="W1552" s="20"/>
      <c r="X1552" s="20"/>
      <c r="Y1552" s="20"/>
    </row>
    <row r="1553" spans="1:25" customFormat="1" ht="15.75" customHeight="1" x14ac:dyDescent="0.25">
      <c r="A1553" s="3" t="s">
        <v>2267</v>
      </c>
      <c r="B1553" s="3" t="s">
        <v>2268</v>
      </c>
      <c r="C1553" s="4">
        <v>44040</v>
      </c>
      <c r="D1553" s="3" t="s">
        <v>2269</v>
      </c>
      <c r="E1553" s="3" t="s">
        <v>2270</v>
      </c>
      <c r="F1553" s="3" t="s">
        <v>3166</v>
      </c>
      <c r="G1553" s="24"/>
      <c r="H1553" s="25" t="s">
        <v>2271</v>
      </c>
      <c r="I1553" s="5">
        <v>1</v>
      </c>
      <c r="J1553" s="5">
        <v>383.76950413223102</v>
      </c>
      <c r="K1553" s="5">
        <f t="shared" si="618"/>
        <v>464.36109999999951</v>
      </c>
      <c r="L1553" s="83">
        <f t="shared" si="615"/>
        <v>464.36109999999951</v>
      </c>
      <c r="M1553" s="79"/>
      <c r="N1553" s="79">
        <f t="shared" ref="N1553:N1580" si="621">+L1553*0.95</f>
        <v>441.14304499999952</v>
      </c>
      <c r="O1553" s="58"/>
      <c r="P1553" s="92"/>
      <c r="Q1553" s="7">
        <v>537.52291826776798</v>
      </c>
      <c r="R1553" s="75">
        <f t="shared" si="616"/>
        <v>650.40273110399926</v>
      </c>
      <c r="S1553" s="51"/>
      <c r="T1553" s="48"/>
      <c r="U1553" s="55"/>
      <c r="V1553" s="20"/>
      <c r="W1553" s="20"/>
      <c r="X1553" s="20"/>
      <c r="Y1553" s="20"/>
    </row>
    <row r="1554" spans="1:25" customFormat="1" ht="15.75" customHeight="1" x14ac:dyDescent="0.25">
      <c r="A1554" s="3" t="s">
        <v>972</v>
      </c>
      <c r="B1554" s="3" t="s">
        <v>973</v>
      </c>
      <c r="C1554" s="4">
        <v>44040</v>
      </c>
      <c r="D1554" s="3" t="s">
        <v>2269</v>
      </c>
      <c r="E1554" s="3" t="s">
        <v>2270</v>
      </c>
      <c r="F1554" s="3" t="s">
        <v>3166</v>
      </c>
      <c r="G1554" s="24"/>
      <c r="H1554" s="25" t="s">
        <v>2271</v>
      </c>
      <c r="I1554" s="5">
        <v>1</v>
      </c>
      <c r="J1554" s="5">
        <v>100.59</v>
      </c>
      <c r="K1554" s="5">
        <f t="shared" si="618"/>
        <v>121.7139</v>
      </c>
      <c r="L1554" s="83">
        <f t="shared" si="615"/>
        <v>121.7139</v>
      </c>
      <c r="M1554" s="79"/>
      <c r="N1554" s="79">
        <f t="shared" si="621"/>
        <v>115.62820499999999</v>
      </c>
      <c r="O1554" s="58"/>
      <c r="P1554" s="92"/>
      <c r="Q1554" s="7">
        <v>142.15378799999999</v>
      </c>
      <c r="R1554" s="75">
        <f t="shared" si="616"/>
        <v>172.00608347999997</v>
      </c>
      <c r="S1554" s="51"/>
      <c r="T1554" s="48"/>
      <c r="U1554" s="55"/>
      <c r="V1554" s="20"/>
      <c r="W1554" s="20"/>
      <c r="X1554" s="20"/>
      <c r="Y1554" s="20"/>
    </row>
    <row r="1555" spans="1:25" customFormat="1" ht="15.75" customHeight="1" x14ac:dyDescent="0.25">
      <c r="A1555" s="3" t="s">
        <v>291</v>
      </c>
      <c r="B1555" s="3" t="s">
        <v>292</v>
      </c>
      <c r="C1555" s="4">
        <v>44040</v>
      </c>
      <c r="D1555" s="3" t="s">
        <v>2269</v>
      </c>
      <c r="E1555" s="3" t="s">
        <v>2270</v>
      </c>
      <c r="F1555" s="3" t="s">
        <v>3166</v>
      </c>
      <c r="G1555" s="24"/>
      <c r="H1555" s="25" t="s">
        <v>2271</v>
      </c>
      <c r="I1555" s="5">
        <v>1</v>
      </c>
      <c r="J1555" s="5">
        <v>730.43661157024803</v>
      </c>
      <c r="K1555" s="5">
        <f t="shared" si="618"/>
        <v>883.82830000000013</v>
      </c>
      <c r="L1555" s="83">
        <f t="shared" si="615"/>
        <v>883.82830000000013</v>
      </c>
      <c r="M1555" s="79"/>
      <c r="N1555" s="79">
        <f t="shared" si="621"/>
        <v>839.63688500000012</v>
      </c>
      <c r="O1555" s="58"/>
      <c r="P1555" s="92"/>
      <c r="Q1555" s="7">
        <v>1022.8084740834699</v>
      </c>
      <c r="R1555" s="75">
        <f t="shared" si="616"/>
        <v>1237.5982536409986</v>
      </c>
      <c r="S1555" s="51"/>
      <c r="T1555" s="48"/>
      <c r="U1555" s="55"/>
      <c r="V1555" s="20"/>
      <c r="W1555" s="20"/>
      <c r="X1555" s="20"/>
      <c r="Y1555" s="20"/>
    </row>
    <row r="1556" spans="1:25" customFormat="1" ht="15.75" customHeight="1" x14ac:dyDescent="0.25">
      <c r="A1556" s="3" t="s">
        <v>849</v>
      </c>
      <c r="B1556" s="3" t="s">
        <v>850</v>
      </c>
      <c r="C1556" s="4">
        <v>44040</v>
      </c>
      <c r="D1556" s="3" t="s">
        <v>2269</v>
      </c>
      <c r="E1556" s="3" t="s">
        <v>2270</v>
      </c>
      <c r="F1556" s="3" t="s">
        <v>3166</v>
      </c>
      <c r="G1556" s="24"/>
      <c r="H1556" s="25" t="s">
        <v>2271</v>
      </c>
      <c r="I1556" s="5">
        <v>1</v>
      </c>
      <c r="J1556" s="5">
        <v>767.63016528925596</v>
      </c>
      <c r="K1556" s="5">
        <f t="shared" si="618"/>
        <v>928.83249999999964</v>
      </c>
      <c r="L1556" s="83">
        <f t="shared" si="615"/>
        <v>928.83249999999964</v>
      </c>
      <c r="M1556" s="79"/>
      <c r="N1556" s="79">
        <f t="shared" si="621"/>
        <v>882.3908749999996</v>
      </c>
      <c r="O1556" s="58"/>
      <c r="P1556" s="92"/>
      <c r="Q1556" s="7">
        <v>1075.04301758264</v>
      </c>
      <c r="R1556" s="75">
        <f t="shared" si="616"/>
        <v>1300.8020512749943</v>
      </c>
      <c r="S1556" s="51"/>
      <c r="T1556" s="48"/>
      <c r="U1556" s="55"/>
      <c r="V1556" s="20"/>
      <c r="W1556" s="20"/>
      <c r="X1556" s="20"/>
      <c r="Y1556" s="20"/>
    </row>
    <row r="1557" spans="1:25" customFormat="1" ht="15.75" customHeight="1" x14ac:dyDescent="0.25">
      <c r="A1557" s="3" t="s">
        <v>147</v>
      </c>
      <c r="B1557" s="3" t="s">
        <v>148</v>
      </c>
      <c r="C1557" s="4">
        <v>44040</v>
      </c>
      <c r="D1557" s="3" t="s">
        <v>2274</v>
      </c>
      <c r="E1557" s="3" t="s">
        <v>2275</v>
      </c>
      <c r="F1557" s="3" t="s">
        <v>3167</v>
      </c>
      <c r="G1557" s="24">
        <v>1407</v>
      </c>
      <c r="H1557" s="25" t="s">
        <v>2276</v>
      </c>
      <c r="I1557" s="5">
        <v>1</v>
      </c>
      <c r="J1557" s="5">
        <v>133.117933884298</v>
      </c>
      <c r="K1557" s="5">
        <f t="shared" si="618"/>
        <v>161.07270000000057</v>
      </c>
      <c r="L1557" s="83">
        <f t="shared" si="615"/>
        <v>161.07270000000057</v>
      </c>
      <c r="M1557" s="79">
        <f t="shared" ref="M1557" si="622">+L1557*0.85</f>
        <v>136.91179500000047</v>
      </c>
      <c r="N1557" s="79">
        <f>+M1557*0.95</f>
        <v>130.06620525000045</v>
      </c>
      <c r="O1557" s="58"/>
      <c r="P1557" s="92">
        <f>+SUM(N1557:N1563)</f>
        <v>2038.0711570000001</v>
      </c>
      <c r="Q1557" s="7">
        <v>186.317184981819</v>
      </c>
      <c r="R1557" s="75">
        <f t="shared" si="616"/>
        <v>225.44379382800099</v>
      </c>
      <c r="S1557" s="51">
        <f>+SUM(R1557:R1563)</f>
        <v>3464.5890233950004</v>
      </c>
      <c r="T1557" s="48">
        <v>3464.59</v>
      </c>
      <c r="U1557" s="55">
        <f>+T1557-P1557</f>
        <v>1426.5188430000001</v>
      </c>
      <c r="V1557" s="20"/>
      <c r="W1557" s="20"/>
      <c r="X1557" s="20"/>
      <c r="Y1557" s="20"/>
    </row>
    <row r="1558" spans="1:25" customFormat="1" ht="15.75" customHeight="1" x14ac:dyDescent="0.25">
      <c r="A1558" s="3" t="s">
        <v>248</v>
      </c>
      <c r="B1558" s="3" t="s">
        <v>249</v>
      </c>
      <c r="C1558" s="4">
        <v>44040</v>
      </c>
      <c r="D1558" s="3" t="s">
        <v>2274</v>
      </c>
      <c r="E1558" s="3" t="s">
        <v>2275</v>
      </c>
      <c r="F1558" s="3" t="s">
        <v>3167</v>
      </c>
      <c r="G1558" s="24"/>
      <c r="H1558" s="25" t="s">
        <v>2276</v>
      </c>
      <c r="I1558" s="5">
        <v>1</v>
      </c>
      <c r="J1558" s="5">
        <v>111.773636363636</v>
      </c>
      <c r="K1558" s="5">
        <f t="shared" si="618"/>
        <v>135.24609999999956</v>
      </c>
      <c r="L1558" s="83">
        <f t="shared" si="615"/>
        <v>135.24609999999956</v>
      </c>
      <c r="M1558" s="79"/>
      <c r="N1558" s="79">
        <f t="shared" si="621"/>
        <v>128.48379499999956</v>
      </c>
      <c r="O1558" s="58"/>
      <c r="P1558" s="92"/>
      <c r="Q1558" s="7">
        <v>156.35902217272701</v>
      </c>
      <c r="R1558" s="75">
        <f t="shared" si="616"/>
        <v>189.19441682899966</v>
      </c>
      <c r="S1558" s="51"/>
      <c r="T1558" s="48"/>
      <c r="U1558" s="55"/>
      <c r="V1558" s="20"/>
      <c r="W1558" s="20"/>
      <c r="X1558" s="20"/>
      <c r="Y1558" s="20"/>
    </row>
    <row r="1559" spans="1:25" customFormat="1" ht="15.75" customHeight="1" x14ac:dyDescent="0.25">
      <c r="A1559" s="3" t="s">
        <v>375</v>
      </c>
      <c r="B1559" s="3" t="s">
        <v>376</v>
      </c>
      <c r="C1559" s="4">
        <v>44040</v>
      </c>
      <c r="D1559" s="3" t="s">
        <v>2274</v>
      </c>
      <c r="E1559" s="3" t="s">
        <v>2275</v>
      </c>
      <c r="F1559" s="3" t="s">
        <v>3167</v>
      </c>
      <c r="G1559" s="24"/>
      <c r="H1559" s="25" t="s">
        <v>2276</v>
      </c>
      <c r="I1559" s="5">
        <v>1</v>
      </c>
      <c r="J1559" s="5">
        <v>250.446363636364</v>
      </c>
      <c r="K1559" s="5">
        <f t="shared" si="618"/>
        <v>303.04010000000045</v>
      </c>
      <c r="L1559" s="83">
        <f t="shared" si="615"/>
        <v>303.04010000000045</v>
      </c>
      <c r="M1559" s="79">
        <f t="shared" ref="M1559:M1560" si="623">+L1559*0.85</f>
        <v>257.58408500000036</v>
      </c>
      <c r="N1559" s="79">
        <f t="shared" ref="N1559:N1560" si="624">+M1559*0.95</f>
        <v>244.70488075000031</v>
      </c>
      <c r="O1559" s="58"/>
      <c r="P1559" s="92"/>
      <c r="Q1559" s="7">
        <v>350.51972161818202</v>
      </c>
      <c r="R1559" s="75">
        <f t="shared" si="616"/>
        <v>424.12886315800023</v>
      </c>
      <c r="S1559" s="51"/>
      <c r="T1559" s="48"/>
      <c r="U1559" s="55"/>
      <c r="V1559" s="20"/>
      <c r="W1559" s="20"/>
      <c r="X1559" s="20"/>
      <c r="Y1559" s="20"/>
    </row>
    <row r="1560" spans="1:25" customFormat="1" ht="15.75" customHeight="1" x14ac:dyDescent="0.25">
      <c r="A1560" s="3" t="s">
        <v>1050</v>
      </c>
      <c r="B1560" s="3" t="s">
        <v>1051</v>
      </c>
      <c r="C1560" s="4">
        <v>44040</v>
      </c>
      <c r="D1560" s="3" t="s">
        <v>2274</v>
      </c>
      <c r="E1560" s="3" t="s">
        <v>2275</v>
      </c>
      <c r="F1560" s="3" t="s">
        <v>3167</v>
      </c>
      <c r="G1560" s="24"/>
      <c r="H1560" s="25" t="s">
        <v>2276</v>
      </c>
      <c r="I1560" s="5">
        <v>1</v>
      </c>
      <c r="J1560" s="5">
        <v>341.09132231404999</v>
      </c>
      <c r="K1560" s="5">
        <f t="shared" si="618"/>
        <v>412.72050000000047</v>
      </c>
      <c r="L1560" s="83">
        <f t="shared" si="615"/>
        <v>412.72050000000047</v>
      </c>
      <c r="M1560" s="79">
        <f t="shared" si="623"/>
        <v>350.81242500000042</v>
      </c>
      <c r="N1560" s="79">
        <f t="shared" si="624"/>
        <v>333.2718037500004</v>
      </c>
      <c r="O1560" s="58"/>
      <c r="P1560" s="92"/>
      <c r="Q1560" s="7">
        <v>477.38118197107502</v>
      </c>
      <c r="R1560" s="75">
        <f t="shared" si="616"/>
        <v>577.63123018500073</v>
      </c>
      <c r="S1560" s="51"/>
      <c r="T1560" s="48"/>
      <c r="U1560" s="55"/>
      <c r="V1560" s="20"/>
      <c r="W1560" s="20"/>
      <c r="X1560" s="20"/>
      <c r="Y1560" s="20"/>
    </row>
    <row r="1561" spans="1:25" customFormat="1" ht="15.75" customHeight="1" x14ac:dyDescent="0.25">
      <c r="A1561" s="3" t="s">
        <v>1417</v>
      </c>
      <c r="B1561" s="3" t="s">
        <v>1418</v>
      </c>
      <c r="C1561" s="4">
        <v>44040</v>
      </c>
      <c r="D1561" s="3" t="s">
        <v>2274</v>
      </c>
      <c r="E1561" s="3" t="s">
        <v>2275</v>
      </c>
      <c r="F1561" s="3" t="s">
        <v>3167</v>
      </c>
      <c r="G1561" s="24"/>
      <c r="H1561" s="25" t="s">
        <v>2276</v>
      </c>
      <c r="I1561" s="5">
        <v>1</v>
      </c>
      <c r="J1561" s="5">
        <v>264.06173553718997</v>
      </c>
      <c r="K1561" s="5">
        <f t="shared" si="618"/>
        <v>319.51469999999983</v>
      </c>
      <c r="L1561" s="83">
        <f t="shared" si="615"/>
        <v>319.51469999999983</v>
      </c>
      <c r="M1561" s="79"/>
      <c r="N1561" s="79">
        <f t="shared" si="621"/>
        <v>303.53896499999985</v>
      </c>
      <c r="O1561" s="58"/>
      <c r="P1561" s="92"/>
      <c r="Q1561" s="7">
        <v>369.92408531404902</v>
      </c>
      <c r="R1561" s="75">
        <f t="shared" si="616"/>
        <v>447.60814322999931</v>
      </c>
      <c r="S1561" s="51"/>
      <c r="T1561" s="48"/>
      <c r="U1561" s="55"/>
      <c r="V1561" s="20"/>
      <c r="W1561" s="20"/>
      <c r="X1561" s="20"/>
      <c r="Y1561" s="20"/>
    </row>
    <row r="1562" spans="1:25" customFormat="1" ht="15.75" customHeight="1" x14ac:dyDescent="0.25">
      <c r="A1562" s="3" t="s">
        <v>1349</v>
      </c>
      <c r="B1562" s="3" t="s">
        <v>1350</v>
      </c>
      <c r="C1562" s="4">
        <v>44040</v>
      </c>
      <c r="D1562" s="3" t="s">
        <v>2274</v>
      </c>
      <c r="E1562" s="3" t="s">
        <v>2275</v>
      </c>
      <c r="F1562" s="3" t="s">
        <v>3167</v>
      </c>
      <c r="G1562" s="24"/>
      <c r="H1562" s="25" t="s">
        <v>2276</v>
      </c>
      <c r="I1562" s="5">
        <v>1</v>
      </c>
      <c r="J1562" s="5">
        <v>220.055041322314</v>
      </c>
      <c r="K1562" s="5">
        <f t="shared" si="618"/>
        <v>266.26659999999993</v>
      </c>
      <c r="L1562" s="83">
        <f t="shared" si="615"/>
        <v>266.26659999999993</v>
      </c>
      <c r="M1562" s="79"/>
      <c r="N1562" s="79">
        <f t="shared" si="621"/>
        <v>252.95326999999992</v>
      </c>
      <c r="O1562" s="58"/>
      <c r="P1562" s="92"/>
      <c r="Q1562" s="7">
        <v>308.09466225454503</v>
      </c>
      <c r="R1562" s="75">
        <f t="shared" si="616"/>
        <v>372.79454132799947</v>
      </c>
      <c r="S1562" s="51"/>
      <c r="T1562" s="48"/>
      <c r="U1562" s="55"/>
      <c r="V1562" s="20"/>
      <c r="W1562" s="20"/>
      <c r="X1562" s="20"/>
      <c r="Y1562" s="20"/>
    </row>
    <row r="1563" spans="1:25" customFormat="1" ht="15.75" customHeight="1" x14ac:dyDescent="0.25">
      <c r="A1563" s="3" t="s">
        <v>432</v>
      </c>
      <c r="B1563" s="3" t="s">
        <v>433</v>
      </c>
      <c r="C1563" s="4">
        <v>44040</v>
      </c>
      <c r="D1563" s="3" t="s">
        <v>2274</v>
      </c>
      <c r="E1563" s="3" t="s">
        <v>2275</v>
      </c>
      <c r="F1563" s="3" t="s">
        <v>3167</v>
      </c>
      <c r="G1563" s="24"/>
      <c r="H1563" s="25" t="s">
        <v>2276</v>
      </c>
      <c r="I1563" s="5">
        <v>1</v>
      </c>
      <c r="J1563" s="5">
        <v>660.18702479338799</v>
      </c>
      <c r="K1563" s="5">
        <f t="shared" si="618"/>
        <v>798.82629999999949</v>
      </c>
      <c r="L1563" s="83">
        <f t="shared" si="615"/>
        <v>798.82629999999949</v>
      </c>
      <c r="M1563" s="79">
        <f t="shared" ref="M1563:M1566" si="625">+L1563*0.85</f>
        <v>679.00235499999951</v>
      </c>
      <c r="N1563" s="79">
        <f t="shared" ref="N1563:N1566" si="626">+M1563*0.95</f>
        <v>645.05223724999951</v>
      </c>
      <c r="O1563" s="58"/>
      <c r="P1563" s="92"/>
      <c r="Q1563" s="7">
        <v>1014.70085523719</v>
      </c>
      <c r="R1563" s="75">
        <f t="shared" si="616"/>
        <v>1227.7880348369999</v>
      </c>
      <c r="S1563" s="51"/>
      <c r="T1563" s="48"/>
      <c r="U1563" s="55"/>
      <c r="V1563" s="20"/>
      <c r="W1563" s="20"/>
      <c r="X1563" s="20"/>
      <c r="Y1563" s="20"/>
    </row>
    <row r="1564" spans="1:25" customFormat="1" ht="15.75" customHeight="1" x14ac:dyDescent="0.25">
      <c r="A1564" s="3" t="s">
        <v>2280</v>
      </c>
      <c r="B1564" s="3" t="s">
        <v>2281</v>
      </c>
      <c r="C1564" s="4">
        <v>44040</v>
      </c>
      <c r="D1564" s="3" t="s">
        <v>2277</v>
      </c>
      <c r="E1564" s="3" t="s">
        <v>2278</v>
      </c>
      <c r="F1564" s="3" t="s">
        <v>3168</v>
      </c>
      <c r="G1564" s="24">
        <v>1409</v>
      </c>
      <c r="H1564" s="25" t="s">
        <v>2279</v>
      </c>
      <c r="I1564" s="5">
        <v>1</v>
      </c>
      <c r="J1564" s="5">
        <v>593.577272727273</v>
      </c>
      <c r="K1564" s="5">
        <f t="shared" si="618"/>
        <v>718.22850000000028</v>
      </c>
      <c r="L1564" s="83">
        <f t="shared" si="615"/>
        <v>718.22850000000028</v>
      </c>
      <c r="M1564" s="79">
        <f t="shared" si="625"/>
        <v>610.49422500000026</v>
      </c>
      <c r="N1564" s="79">
        <f t="shared" si="626"/>
        <v>579.96951375000026</v>
      </c>
      <c r="O1564" s="58"/>
      <c r="P1564" s="92">
        <f>+SUM(N1564:N1569)</f>
        <v>2694.6733232499996</v>
      </c>
      <c r="Q1564" s="7">
        <v>831.07347531818198</v>
      </c>
      <c r="R1564" s="75">
        <f t="shared" si="616"/>
        <v>1005.5989051350001</v>
      </c>
      <c r="S1564" s="51">
        <f>+SUM(R1564:R1569)</f>
        <v>4591.9328102380005</v>
      </c>
      <c r="T1564" s="48">
        <v>4591.93</v>
      </c>
      <c r="U1564" s="55">
        <f>+T1564-P1564</f>
        <v>1897.2566767500007</v>
      </c>
      <c r="V1564" s="20"/>
      <c r="W1564" s="20"/>
      <c r="X1564" s="20"/>
      <c r="Y1564" s="20"/>
    </row>
    <row r="1565" spans="1:25" customFormat="1" ht="15.75" customHeight="1" x14ac:dyDescent="0.25">
      <c r="A1565" s="3" t="s">
        <v>207</v>
      </c>
      <c r="B1565" s="3" t="s">
        <v>208</v>
      </c>
      <c r="C1565" s="4">
        <v>44040</v>
      </c>
      <c r="D1565" s="3" t="s">
        <v>2277</v>
      </c>
      <c r="E1565" s="3" t="s">
        <v>2278</v>
      </c>
      <c r="F1565" s="3" t="s">
        <v>3168</v>
      </c>
      <c r="G1565" s="24"/>
      <c r="H1565" s="25" t="s">
        <v>2279</v>
      </c>
      <c r="I1565" s="5">
        <v>1</v>
      </c>
      <c r="J1565" s="5">
        <v>465.07652892561998</v>
      </c>
      <c r="K1565" s="5">
        <f t="shared" si="618"/>
        <v>562.74260000000015</v>
      </c>
      <c r="L1565" s="83">
        <f t="shared" si="615"/>
        <v>562.74260000000015</v>
      </c>
      <c r="M1565" s="79">
        <f t="shared" si="625"/>
        <v>478.33121000000011</v>
      </c>
      <c r="N1565" s="79">
        <f t="shared" si="626"/>
        <v>454.41464950000011</v>
      </c>
      <c r="O1565" s="58"/>
      <c r="P1565" s="92"/>
      <c r="Q1565" s="7">
        <v>650.97691906776902</v>
      </c>
      <c r="R1565" s="75">
        <f t="shared" si="616"/>
        <v>787.68207207200044</v>
      </c>
      <c r="S1565" s="51"/>
      <c r="T1565" s="48"/>
      <c r="U1565" s="55"/>
      <c r="V1565" s="20"/>
      <c r="W1565" s="20"/>
      <c r="X1565" s="20"/>
      <c r="Y1565" s="20"/>
    </row>
    <row r="1566" spans="1:25" customFormat="1" ht="15.75" customHeight="1" x14ac:dyDescent="0.25">
      <c r="A1566" s="3" t="s">
        <v>216</v>
      </c>
      <c r="B1566" s="3" t="s">
        <v>217</v>
      </c>
      <c r="C1566" s="4">
        <v>44040</v>
      </c>
      <c r="D1566" s="3" t="s">
        <v>2277</v>
      </c>
      <c r="E1566" s="3" t="s">
        <v>2278</v>
      </c>
      <c r="F1566" s="3" t="s">
        <v>3168</v>
      </c>
      <c r="G1566" s="24"/>
      <c r="H1566" s="25" t="s">
        <v>2279</v>
      </c>
      <c r="I1566" s="5">
        <v>1</v>
      </c>
      <c r="J1566" s="5">
        <v>629.37776859504095</v>
      </c>
      <c r="K1566" s="5">
        <f t="shared" si="618"/>
        <v>761.54709999999955</v>
      </c>
      <c r="L1566" s="83">
        <f t="shared" si="615"/>
        <v>761.54709999999955</v>
      </c>
      <c r="M1566" s="79">
        <f t="shared" si="625"/>
        <v>647.31503499999963</v>
      </c>
      <c r="N1566" s="79">
        <f t="shared" si="626"/>
        <v>614.94928324999967</v>
      </c>
      <c r="O1566" s="58"/>
      <c r="P1566" s="92"/>
      <c r="Q1566" s="7">
        <v>880.94635648016504</v>
      </c>
      <c r="R1566" s="75">
        <f t="shared" si="616"/>
        <v>1065.9450913409996</v>
      </c>
      <c r="S1566" s="51"/>
      <c r="T1566" s="48"/>
      <c r="U1566" s="55"/>
      <c r="V1566" s="20"/>
      <c r="W1566" s="20"/>
      <c r="X1566" s="20"/>
      <c r="Y1566" s="20"/>
    </row>
    <row r="1567" spans="1:25" customFormat="1" ht="15.75" customHeight="1" x14ac:dyDescent="0.25">
      <c r="A1567" s="3" t="s">
        <v>1417</v>
      </c>
      <c r="B1567" s="3" t="s">
        <v>1418</v>
      </c>
      <c r="C1567" s="4">
        <v>44040</v>
      </c>
      <c r="D1567" s="3" t="s">
        <v>2277</v>
      </c>
      <c r="E1567" s="3" t="s">
        <v>2278</v>
      </c>
      <c r="F1567" s="3" t="s">
        <v>3168</v>
      </c>
      <c r="G1567" s="24"/>
      <c r="H1567" s="25" t="s">
        <v>2279</v>
      </c>
      <c r="I1567" s="5">
        <v>1</v>
      </c>
      <c r="J1567" s="5">
        <v>264.06173553718997</v>
      </c>
      <c r="K1567" s="5">
        <f t="shared" si="618"/>
        <v>319.51469999999983</v>
      </c>
      <c r="L1567" s="83">
        <f t="shared" si="615"/>
        <v>319.51469999999983</v>
      </c>
      <c r="M1567" s="79"/>
      <c r="N1567" s="79">
        <f t="shared" si="621"/>
        <v>303.53896499999985</v>
      </c>
      <c r="O1567" s="58"/>
      <c r="P1567" s="92"/>
      <c r="Q1567" s="7">
        <v>369.92408531404902</v>
      </c>
      <c r="R1567" s="75">
        <f t="shared" si="616"/>
        <v>447.60814322999931</v>
      </c>
      <c r="S1567" s="51"/>
      <c r="T1567" s="48"/>
      <c r="U1567" s="55"/>
      <c r="V1567" s="20"/>
      <c r="W1567" s="20"/>
      <c r="X1567" s="20"/>
      <c r="Y1567" s="20"/>
    </row>
    <row r="1568" spans="1:25" customFormat="1" ht="15.75" customHeight="1" x14ac:dyDescent="0.25">
      <c r="A1568" s="3" t="s">
        <v>1332</v>
      </c>
      <c r="B1568" s="3" t="s">
        <v>1333</v>
      </c>
      <c r="C1568" s="4">
        <v>44040</v>
      </c>
      <c r="D1568" s="3" t="s">
        <v>2277</v>
      </c>
      <c r="E1568" s="3" t="s">
        <v>2278</v>
      </c>
      <c r="F1568" s="3" t="s">
        <v>3168</v>
      </c>
      <c r="G1568" s="24"/>
      <c r="H1568" s="25" t="s">
        <v>2279</v>
      </c>
      <c r="I1568" s="5">
        <v>1</v>
      </c>
      <c r="J1568" s="5">
        <v>484.13421487603301</v>
      </c>
      <c r="K1568" s="5">
        <f t="shared" si="618"/>
        <v>585.80239999999992</v>
      </c>
      <c r="L1568" s="83">
        <f t="shared" si="615"/>
        <v>585.80239999999992</v>
      </c>
      <c r="M1568" s="79">
        <f t="shared" ref="M1568:M1569" si="627">+L1568*0.85</f>
        <v>497.93203999999992</v>
      </c>
      <c r="N1568" s="79">
        <f t="shared" ref="N1568:N1569" si="628">+M1568*0.95</f>
        <v>473.03543799999989</v>
      </c>
      <c r="O1568" s="58"/>
      <c r="P1568" s="92"/>
      <c r="Q1568" s="7">
        <v>677.08590621487599</v>
      </c>
      <c r="R1568" s="75">
        <f t="shared" si="616"/>
        <v>819.27394651999987</v>
      </c>
      <c r="S1568" s="51"/>
      <c r="T1568" s="48"/>
      <c r="U1568" s="55"/>
      <c r="V1568" s="20"/>
      <c r="W1568" s="20"/>
      <c r="X1568" s="20"/>
      <c r="Y1568" s="20"/>
    </row>
    <row r="1569" spans="1:25" customFormat="1" ht="15.75" customHeight="1" x14ac:dyDescent="0.25">
      <c r="A1569" s="3" t="s">
        <v>259</v>
      </c>
      <c r="B1569" s="3" t="s">
        <v>260</v>
      </c>
      <c r="C1569" s="4">
        <v>44040</v>
      </c>
      <c r="D1569" s="3" t="s">
        <v>2277</v>
      </c>
      <c r="E1569" s="3" t="s">
        <v>2278</v>
      </c>
      <c r="F1569" s="3" t="s">
        <v>3168</v>
      </c>
      <c r="G1569" s="24"/>
      <c r="H1569" s="25" t="s">
        <v>2279</v>
      </c>
      <c r="I1569" s="5">
        <v>1</v>
      </c>
      <c r="J1569" s="5">
        <v>275.07148760330602</v>
      </c>
      <c r="K1569" s="5">
        <f t="shared" si="618"/>
        <v>332.83650000000029</v>
      </c>
      <c r="L1569" s="83">
        <f t="shared" si="615"/>
        <v>332.83650000000029</v>
      </c>
      <c r="M1569" s="79">
        <f t="shared" si="627"/>
        <v>282.91102500000022</v>
      </c>
      <c r="N1569" s="79">
        <f t="shared" si="628"/>
        <v>268.76547375000018</v>
      </c>
      <c r="O1569" s="58"/>
      <c r="P1569" s="92"/>
      <c r="Q1569" s="7">
        <v>384.979051190083</v>
      </c>
      <c r="R1569" s="75">
        <f t="shared" si="616"/>
        <v>465.82465194000042</v>
      </c>
      <c r="S1569" s="51"/>
      <c r="T1569" s="48"/>
      <c r="U1569" s="55"/>
      <c r="V1569" s="20"/>
      <c r="W1569" s="20"/>
      <c r="X1569" s="20"/>
      <c r="Y1569" s="20"/>
    </row>
    <row r="1570" spans="1:25" customFormat="1" ht="15.75" customHeight="1" x14ac:dyDescent="0.25">
      <c r="A1570" s="3" t="s">
        <v>1587</v>
      </c>
      <c r="B1570" s="3" t="s">
        <v>1588</v>
      </c>
      <c r="C1570" s="4">
        <v>44040</v>
      </c>
      <c r="D1570" s="3" t="s">
        <v>2282</v>
      </c>
      <c r="E1570" s="3" t="s">
        <v>2283</v>
      </c>
      <c r="F1570" s="3" t="s">
        <v>3188</v>
      </c>
      <c r="G1570" s="24">
        <v>1411</v>
      </c>
      <c r="H1570" s="25" t="s">
        <v>2284</v>
      </c>
      <c r="I1570" s="5">
        <v>2</v>
      </c>
      <c r="J1570" s="5">
        <v>853.29380165289297</v>
      </c>
      <c r="K1570" s="5">
        <f t="shared" si="618"/>
        <v>1032.4855000000005</v>
      </c>
      <c r="L1570" s="83">
        <f t="shared" si="615"/>
        <v>2064.9710000000009</v>
      </c>
      <c r="M1570" s="79"/>
      <c r="N1570" s="79">
        <f t="shared" si="621"/>
        <v>1961.7224500000007</v>
      </c>
      <c r="O1570" s="58"/>
      <c r="P1570" s="92">
        <f>+N1570</f>
        <v>1961.7224500000007</v>
      </c>
      <c r="Q1570" s="7">
        <v>2388.5058778347102</v>
      </c>
      <c r="R1570" s="75">
        <f t="shared" si="616"/>
        <v>2890.0921121799993</v>
      </c>
      <c r="S1570" s="51">
        <f>+R1570</f>
        <v>2890.0921121799993</v>
      </c>
      <c r="T1570" s="48">
        <v>2890.1</v>
      </c>
      <c r="U1570" s="55">
        <f>+T1570-P1570</f>
        <v>928.37754999999925</v>
      </c>
      <c r="V1570" s="20"/>
      <c r="W1570" s="20"/>
      <c r="X1570" s="20"/>
      <c r="Y1570" s="20"/>
    </row>
    <row r="1571" spans="1:25" customFormat="1" ht="15.75" customHeight="1" x14ac:dyDescent="0.25">
      <c r="A1571" s="3" t="s">
        <v>131</v>
      </c>
      <c r="B1571" s="3" t="s">
        <v>132</v>
      </c>
      <c r="C1571" s="4">
        <v>44040</v>
      </c>
      <c r="D1571" s="3" t="s">
        <v>2287</v>
      </c>
      <c r="E1571" s="3" t="s">
        <v>2288</v>
      </c>
      <c r="F1571" s="3" t="s">
        <v>3189</v>
      </c>
      <c r="G1571" s="24">
        <v>1412</v>
      </c>
      <c r="H1571" s="25" t="s">
        <v>2289</v>
      </c>
      <c r="I1571" s="5">
        <v>1</v>
      </c>
      <c r="J1571" s="5">
        <v>273.06793388429799</v>
      </c>
      <c r="K1571" s="5">
        <f t="shared" si="618"/>
        <v>330.41220000000055</v>
      </c>
      <c r="L1571" s="83">
        <f t="shared" si="615"/>
        <v>330.41220000000055</v>
      </c>
      <c r="M1571" s="79"/>
      <c r="N1571" s="79">
        <f t="shared" si="621"/>
        <v>313.89159000000052</v>
      </c>
      <c r="O1571" s="58"/>
      <c r="P1571" s="92">
        <f>+SUM(N1571:N1583)</f>
        <v>5414.8915764999983</v>
      </c>
      <c r="Q1571" s="7">
        <v>382.30056879669502</v>
      </c>
      <c r="R1571" s="75">
        <f t="shared" si="616"/>
        <v>462.58368824400094</v>
      </c>
      <c r="S1571" s="51">
        <f>+SUM(R1571:R1583)</f>
        <v>9241.0760015389969</v>
      </c>
      <c r="T1571" s="48">
        <v>9241.1</v>
      </c>
      <c r="U1571" s="55">
        <f>+T1571-P1571</f>
        <v>3826.208423500002</v>
      </c>
      <c r="V1571" s="20"/>
      <c r="W1571" s="20"/>
      <c r="X1571" s="20"/>
      <c r="Y1571" s="20"/>
    </row>
    <row r="1572" spans="1:25" customFormat="1" ht="15.75" customHeight="1" x14ac:dyDescent="0.25">
      <c r="A1572" s="3" t="s">
        <v>2285</v>
      </c>
      <c r="B1572" s="3" t="s">
        <v>2286</v>
      </c>
      <c r="C1572" s="4">
        <v>44040</v>
      </c>
      <c r="D1572" s="3" t="s">
        <v>2287</v>
      </c>
      <c r="E1572" s="3" t="s">
        <v>2288</v>
      </c>
      <c r="F1572" s="3" t="s">
        <v>3189</v>
      </c>
      <c r="G1572" s="24"/>
      <c r="H1572" s="25" t="s">
        <v>2289</v>
      </c>
      <c r="I1572" s="5">
        <v>1</v>
      </c>
      <c r="J1572" s="5">
        <v>109.63487603305801</v>
      </c>
      <c r="K1572" s="5">
        <f t="shared" si="618"/>
        <v>132.65820000000019</v>
      </c>
      <c r="L1572" s="83">
        <f t="shared" si="615"/>
        <v>132.65820000000019</v>
      </c>
      <c r="M1572" s="79"/>
      <c r="N1572" s="79">
        <f t="shared" si="621"/>
        <v>126.02529000000018</v>
      </c>
      <c r="O1572" s="58"/>
      <c r="P1572" s="92"/>
      <c r="Q1572" s="7">
        <v>154.04796431405001</v>
      </c>
      <c r="R1572" s="75">
        <f t="shared" si="616"/>
        <v>186.3980368200005</v>
      </c>
      <c r="S1572" s="51"/>
      <c r="T1572" s="48"/>
      <c r="U1572" s="55"/>
      <c r="V1572" s="20"/>
      <c r="W1572" s="20"/>
      <c r="X1572" s="20"/>
      <c r="Y1572" s="20"/>
    </row>
    <row r="1573" spans="1:25" customFormat="1" ht="15.75" customHeight="1" x14ac:dyDescent="0.25">
      <c r="A1573" s="3" t="s">
        <v>2290</v>
      </c>
      <c r="B1573" s="3" t="s">
        <v>2291</v>
      </c>
      <c r="C1573" s="4">
        <v>44040</v>
      </c>
      <c r="D1573" s="3" t="s">
        <v>2287</v>
      </c>
      <c r="E1573" s="3" t="s">
        <v>2288</v>
      </c>
      <c r="F1573" s="3" t="s">
        <v>3189</v>
      </c>
      <c r="G1573" s="24"/>
      <c r="H1573" s="25" t="s">
        <v>2289</v>
      </c>
      <c r="I1573" s="5">
        <v>1</v>
      </c>
      <c r="J1573" s="5">
        <v>389.11983471074399</v>
      </c>
      <c r="K1573" s="5">
        <f t="shared" si="618"/>
        <v>470.83500000000021</v>
      </c>
      <c r="L1573" s="83">
        <f t="shared" si="615"/>
        <v>470.83500000000021</v>
      </c>
      <c r="M1573" s="79">
        <f t="shared" ref="M1573:M1574" si="629">+L1573*0.85</f>
        <v>400.20975000000016</v>
      </c>
      <c r="N1573" s="79">
        <f t="shared" ref="N1573:N1574" si="630">+M1573*0.95</f>
        <v>380.19926250000015</v>
      </c>
      <c r="O1573" s="58"/>
      <c r="P1573" s="92"/>
      <c r="Q1573" s="7">
        <v>544.59655586776898</v>
      </c>
      <c r="R1573" s="75">
        <f t="shared" si="616"/>
        <v>658.96183260000043</v>
      </c>
      <c r="S1573" s="51"/>
      <c r="T1573" s="48"/>
      <c r="U1573" s="55"/>
      <c r="V1573" s="20"/>
      <c r="W1573" s="20"/>
      <c r="X1573" s="20"/>
      <c r="Y1573" s="20"/>
    </row>
    <row r="1574" spans="1:25" customFormat="1" ht="15.75" customHeight="1" x14ac:dyDescent="0.25">
      <c r="A1574" s="3" t="s">
        <v>2292</v>
      </c>
      <c r="B1574" s="3" t="s">
        <v>2293</v>
      </c>
      <c r="C1574" s="4">
        <v>44040</v>
      </c>
      <c r="D1574" s="3" t="s">
        <v>2287</v>
      </c>
      <c r="E1574" s="3" t="s">
        <v>2288</v>
      </c>
      <c r="F1574" s="3" t="s">
        <v>3189</v>
      </c>
      <c r="G1574" s="24"/>
      <c r="H1574" s="25" t="s">
        <v>2289</v>
      </c>
      <c r="I1574" s="5">
        <v>1</v>
      </c>
      <c r="J1574" s="5">
        <v>2412.7790082644601</v>
      </c>
      <c r="K1574" s="5">
        <f t="shared" si="618"/>
        <v>2919.4625999999967</v>
      </c>
      <c r="L1574" s="83">
        <f t="shared" si="615"/>
        <v>2919.4625999999967</v>
      </c>
      <c r="M1574" s="79">
        <f t="shared" si="629"/>
        <v>2481.5432099999971</v>
      </c>
      <c r="N1574" s="79">
        <f t="shared" si="630"/>
        <v>2357.4660494999971</v>
      </c>
      <c r="O1574" s="58"/>
      <c r="P1574" s="92"/>
      <c r="Q1574" s="7">
        <v>3618.1792730032998</v>
      </c>
      <c r="R1574" s="75">
        <f t="shared" si="616"/>
        <v>4377.9969203339924</v>
      </c>
      <c r="S1574" s="51"/>
      <c r="T1574" s="48"/>
      <c r="U1574" s="55"/>
      <c r="V1574" s="20"/>
      <c r="W1574" s="20"/>
      <c r="X1574" s="20"/>
      <c r="Y1574" s="20"/>
    </row>
    <row r="1575" spans="1:25" customFormat="1" ht="15.75" customHeight="1" x14ac:dyDescent="0.25">
      <c r="A1575" s="3" t="s">
        <v>43</v>
      </c>
      <c r="B1575" s="3" t="s">
        <v>44</v>
      </c>
      <c r="C1575" s="4">
        <v>44040</v>
      </c>
      <c r="D1575" s="3" t="s">
        <v>2287</v>
      </c>
      <c r="E1575" s="3" t="s">
        <v>2288</v>
      </c>
      <c r="F1575" s="3" t="s">
        <v>3189</v>
      </c>
      <c r="G1575" s="24"/>
      <c r="H1575" s="25" t="s">
        <v>2289</v>
      </c>
      <c r="I1575" s="5">
        <v>4</v>
      </c>
      <c r="J1575" s="5">
        <v>10.997107438016499</v>
      </c>
      <c r="K1575" s="5">
        <f t="shared" si="618"/>
        <v>13.306499999999964</v>
      </c>
      <c r="L1575" s="83">
        <f t="shared" si="615"/>
        <v>53.225999999999857</v>
      </c>
      <c r="M1575" s="79"/>
      <c r="N1575" s="79">
        <f t="shared" si="621"/>
        <v>50.56469999999986</v>
      </c>
      <c r="O1575" s="58"/>
      <c r="P1575" s="92"/>
      <c r="Q1575" s="7">
        <v>61.5706051239668</v>
      </c>
      <c r="R1575" s="75">
        <f t="shared" si="616"/>
        <v>74.500432199999821</v>
      </c>
      <c r="S1575" s="51"/>
      <c r="T1575" s="48"/>
      <c r="U1575" s="55"/>
      <c r="V1575" s="20"/>
      <c r="W1575" s="20"/>
      <c r="X1575" s="20"/>
      <c r="Y1575" s="20"/>
    </row>
    <row r="1576" spans="1:25" customFormat="1" ht="15.75" customHeight="1" x14ac:dyDescent="0.25">
      <c r="A1576" s="3" t="s">
        <v>306</v>
      </c>
      <c r="B1576" s="3" t="s">
        <v>307</v>
      </c>
      <c r="C1576" s="4">
        <v>44040</v>
      </c>
      <c r="D1576" s="3" t="s">
        <v>2287</v>
      </c>
      <c r="E1576" s="3" t="s">
        <v>2288</v>
      </c>
      <c r="F1576" s="3" t="s">
        <v>3189</v>
      </c>
      <c r="G1576" s="24"/>
      <c r="H1576" s="25" t="s">
        <v>2289</v>
      </c>
      <c r="I1576" s="5">
        <v>1</v>
      </c>
      <c r="J1576" s="5">
        <v>158.30231404958701</v>
      </c>
      <c r="K1576" s="5">
        <f t="shared" si="618"/>
        <v>191.54580000000027</v>
      </c>
      <c r="L1576" s="83">
        <f t="shared" si="615"/>
        <v>191.54580000000027</v>
      </c>
      <c r="M1576" s="79"/>
      <c r="N1576" s="79">
        <f t="shared" si="621"/>
        <v>181.96851000000024</v>
      </c>
      <c r="O1576" s="58"/>
      <c r="P1576" s="92"/>
      <c r="Q1576" s="7">
        <v>221.54883758181799</v>
      </c>
      <c r="R1576" s="75">
        <f t="shared" si="616"/>
        <v>268.07409347399977</v>
      </c>
      <c r="S1576" s="51"/>
      <c r="T1576" s="48"/>
      <c r="U1576" s="55"/>
      <c r="V1576" s="20"/>
      <c r="W1576" s="20"/>
      <c r="X1576" s="20"/>
      <c r="Y1576" s="20"/>
    </row>
    <row r="1577" spans="1:25" customFormat="1" ht="15.75" customHeight="1" x14ac:dyDescent="0.25">
      <c r="A1577" s="3" t="s">
        <v>2200</v>
      </c>
      <c r="B1577" s="3" t="s">
        <v>2201</v>
      </c>
      <c r="C1577" s="4">
        <v>44040</v>
      </c>
      <c r="D1577" s="3" t="s">
        <v>2287</v>
      </c>
      <c r="E1577" s="3" t="s">
        <v>2288</v>
      </c>
      <c r="F1577" s="3" t="s">
        <v>3189</v>
      </c>
      <c r="G1577" s="24"/>
      <c r="H1577" s="25" t="s">
        <v>2289</v>
      </c>
      <c r="I1577" s="5">
        <v>1</v>
      </c>
      <c r="J1577" s="5">
        <v>115.697685950413</v>
      </c>
      <c r="K1577" s="5">
        <f t="shared" si="618"/>
        <v>139.99419999999972</v>
      </c>
      <c r="L1577" s="83">
        <f t="shared" si="615"/>
        <v>139.99419999999972</v>
      </c>
      <c r="M1577" s="79"/>
      <c r="N1577" s="79">
        <f t="shared" si="621"/>
        <v>132.99448999999973</v>
      </c>
      <c r="O1577" s="58"/>
      <c r="P1577" s="92"/>
      <c r="Q1577" s="7">
        <v>161.988330099173</v>
      </c>
      <c r="R1577" s="75">
        <f t="shared" si="616"/>
        <v>196.00587941999933</v>
      </c>
      <c r="S1577" s="51"/>
      <c r="T1577" s="48"/>
      <c r="U1577" s="55"/>
      <c r="V1577" s="20"/>
      <c r="W1577" s="20"/>
      <c r="X1577" s="20"/>
      <c r="Y1577" s="20"/>
    </row>
    <row r="1578" spans="1:25" customFormat="1" ht="15.75" customHeight="1" x14ac:dyDescent="0.25">
      <c r="A1578" s="3" t="s">
        <v>457</v>
      </c>
      <c r="B1578" s="3" t="s">
        <v>458</v>
      </c>
      <c r="C1578" s="4">
        <v>44040</v>
      </c>
      <c r="D1578" s="3" t="s">
        <v>2287</v>
      </c>
      <c r="E1578" s="3" t="s">
        <v>2288</v>
      </c>
      <c r="F1578" s="3" t="s">
        <v>3189</v>
      </c>
      <c r="G1578" s="24"/>
      <c r="H1578" s="25" t="s">
        <v>2289</v>
      </c>
      <c r="I1578" s="5">
        <v>1</v>
      </c>
      <c r="J1578" s="5">
        <v>92.416694214876003</v>
      </c>
      <c r="K1578" s="5">
        <f t="shared" si="618"/>
        <v>111.82419999999996</v>
      </c>
      <c r="L1578" s="83">
        <f t="shared" si="615"/>
        <v>111.82419999999996</v>
      </c>
      <c r="M1578" s="79"/>
      <c r="N1578" s="79">
        <f t="shared" si="621"/>
        <v>106.23298999999996</v>
      </c>
      <c r="O1578" s="58"/>
      <c r="P1578" s="92"/>
      <c r="Q1578" s="7">
        <v>129.351950224793</v>
      </c>
      <c r="R1578" s="75">
        <f t="shared" si="616"/>
        <v>156.51585977199952</v>
      </c>
      <c r="S1578" s="51"/>
      <c r="T1578" s="48"/>
      <c r="U1578" s="55"/>
      <c r="V1578" s="20"/>
      <c r="W1578" s="20"/>
      <c r="X1578" s="20"/>
      <c r="Y1578" s="20"/>
    </row>
    <row r="1579" spans="1:25" customFormat="1" ht="15.75" customHeight="1" x14ac:dyDescent="0.25">
      <c r="A1579" s="3" t="s">
        <v>147</v>
      </c>
      <c r="B1579" s="3" t="s">
        <v>148</v>
      </c>
      <c r="C1579" s="4">
        <v>44040</v>
      </c>
      <c r="D1579" s="3" t="s">
        <v>2287</v>
      </c>
      <c r="E1579" s="3" t="s">
        <v>2288</v>
      </c>
      <c r="F1579" s="3" t="s">
        <v>3189</v>
      </c>
      <c r="G1579" s="24"/>
      <c r="H1579" s="25" t="s">
        <v>2289</v>
      </c>
      <c r="I1579" s="5">
        <v>1</v>
      </c>
      <c r="J1579" s="5">
        <v>133.117933884298</v>
      </c>
      <c r="K1579" s="5">
        <f t="shared" si="618"/>
        <v>161.07270000000057</v>
      </c>
      <c r="L1579" s="83">
        <f t="shared" si="615"/>
        <v>161.07270000000057</v>
      </c>
      <c r="M1579" s="79">
        <f t="shared" ref="M1579" si="631">+L1579*0.85</f>
        <v>136.91179500000047</v>
      </c>
      <c r="N1579" s="79">
        <f>+M1579*0.95</f>
        <v>130.06620525000045</v>
      </c>
      <c r="O1579" s="58"/>
      <c r="P1579" s="92"/>
      <c r="Q1579" s="7">
        <v>186.317184981819</v>
      </c>
      <c r="R1579" s="75">
        <f t="shared" si="616"/>
        <v>225.44379382800099</v>
      </c>
      <c r="S1579" s="51"/>
      <c r="T1579" s="48"/>
      <c r="U1579" s="55"/>
      <c r="V1579" s="20"/>
      <c r="W1579" s="20"/>
      <c r="X1579" s="20"/>
      <c r="Y1579" s="20"/>
    </row>
    <row r="1580" spans="1:25" customFormat="1" ht="15.75" customHeight="1" x14ac:dyDescent="0.25">
      <c r="A1580" s="3" t="s">
        <v>1434</v>
      </c>
      <c r="B1580" s="3" t="s">
        <v>1435</v>
      </c>
      <c r="C1580" s="4">
        <v>44040</v>
      </c>
      <c r="D1580" s="3" t="s">
        <v>2287</v>
      </c>
      <c r="E1580" s="3" t="s">
        <v>2288</v>
      </c>
      <c r="F1580" s="3" t="s">
        <v>3189</v>
      </c>
      <c r="G1580" s="24"/>
      <c r="H1580" s="25" t="s">
        <v>2289</v>
      </c>
      <c r="I1580" s="5">
        <v>1</v>
      </c>
      <c r="J1580" s="5">
        <v>742.75628099173503</v>
      </c>
      <c r="K1580" s="5">
        <f t="shared" si="618"/>
        <v>898.73509999999931</v>
      </c>
      <c r="L1580" s="83">
        <f t="shared" si="615"/>
        <v>898.73509999999931</v>
      </c>
      <c r="M1580" s="79"/>
      <c r="N1580" s="79">
        <f t="shared" si="621"/>
        <v>853.79834499999924</v>
      </c>
      <c r="O1580" s="58"/>
      <c r="P1580" s="92"/>
      <c r="Q1580" s="7">
        <v>1057.18729742397</v>
      </c>
      <c r="R1580" s="75">
        <f t="shared" si="616"/>
        <v>1279.1966298830037</v>
      </c>
      <c r="S1580" s="51"/>
      <c r="T1580" s="48"/>
      <c r="U1580" s="55"/>
      <c r="V1580" s="20"/>
      <c r="W1580" s="20"/>
      <c r="X1580" s="20"/>
      <c r="Y1580" s="20"/>
    </row>
    <row r="1581" spans="1:25" customFormat="1" ht="15.75" customHeight="1" x14ac:dyDescent="0.25">
      <c r="A1581" s="3" t="s">
        <v>724</v>
      </c>
      <c r="B1581" s="3" t="s">
        <v>725</v>
      </c>
      <c r="C1581" s="4">
        <v>44040</v>
      </c>
      <c r="D1581" s="3" t="s">
        <v>2287</v>
      </c>
      <c r="E1581" s="3" t="s">
        <v>2288</v>
      </c>
      <c r="F1581" s="3" t="s">
        <v>3189</v>
      </c>
      <c r="G1581" s="24"/>
      <c r="H1581" s="25" t="s">
        <v>2289</v>
      </c>
      <c r="I1581" s="5">
        <v>1</v>
      </c>
      <c r="J1581" s="5">
        <v>386.645867768595</v>
      </c>
      <c r="K1581" s="5">
        <f t="shared" si="618"/>
        <v>467.84149999999994</v>
      </c>
      <c r="L1581" s="83">
        <f t="shared" si="615"/>
        <v>467.84149999999994</v>
      </c>
      <c r="M1581" s="79">
        <f t="shared" ref="M1581:M1583" si="632">+L1581*0.85</f>
        <v>397.66527499999995</v>
      </c>
      <c r="N1581" s="79">
        <f t="shared" ref="N1581:N1583" si="633">+M1581*0.95</f>
        <v>377.78201124999993</v>
      </c>
      <c r="O1581" s="58"/>
      <c r="P1581" s="92"/>
      <c r="Q1581" s="7">
        <v>541.48980489256201</v>
      </c>
      <c r="R1581" s="75">
        <f t="shared" si="616"/>
        <v>655.20266391999996</v>
      </c>
      <c r="S1581" s="51"/>
      <c r="T1581" s="48"/>
      <c r="U1581" s="55"/>
      <c r="V1581" s="20"/>
      <c r="W1581" s="20"/>
      <c r="X1581" s="20"/>
      <c r="Y1581" s="20"/>
    </row>
    <row r="1582" spans="1:25" customFormat="1" ht="15.75" customHeight="1" x14ac:dyDescent="0.25">
      <c r="A1582" s="3" t="s">
        <v>184</v>
      </c>
      <c r="B1582" s="3" t="s">
        <v>185</v>
      </c>
      <c r="C1582" s="4">
        <v>44040</v>
      </c>
      <c r="D1582" s="3" t="s">
        <v>2287</v>
      </c>
      <c r="E1582" s="3" t="s">
        <v>2288</v>
      </c>
      <c r="F1582" s="3" t="s">
        <v>3189</v>
      </c>
      <c r="G1582" s="24"/>
      <c r="H1582" s="25" t="s">
        <v>2289</v>
      </c>
      <c r="I1582" s="5">
        <v>1</v>
      </c>
      <c r="J1582" s="5">
        <v>193.323801652893</v>
      </c>
      <c r="K1582" s="5">
        <f t="shared" si="618"/>
        <v>233.92180000000053</v>
      </c>
      <c r="L1582" s="83">
        <f t="shared" si="615"/>
        <v>233.92180000000053</v>
      </c>
      <c r="M1582" s="79">
        <f t="shared" si="632"/>
        <v>198.83353000000045</v>
      </c>
      <c r="N1582" s="79">
        <f t="shared" si="633"/>
        <v>188.89185350000042</v>
      </c>
      <c r="O1582" s="58"/>
      <c r="P1582" s="92"/>
      <c r="Q1582" s="7">
        <v>270.579859269422</v>
      </c>
      <c r="R1582" s="75">
        <f t="shared" si="616"/>
        <v>327.40162971600063</v>
      </c>
      <c r="S1582" s="51"/>
      <c r="T1582" s="48"/>
      <c r="U1582" s="55"/>
      <c r="V1582" s="20"/>
      <c r="W1582" s="20"/>
      <c r="X1582" s="20"/>
      <c r="Y1582" s="20"/>
    </row>
    <row r="1583" spans="1:25" customFormat="1" ht="15.75" customHeight="1" x14ac:dyDescent="0.25">
      <c r="A1583" s="3" t="s">
        <v>1639</v>
      </c>
      <c r="B1583" s="3" t="s">
        <v>1640</v>
      </c>
      <c r="C1583" s="4">
        <v>44040</v>
      </c>
      <c r="D1583" s="3" t="s">
        <v>2287</v>
      </c>
      <c r="E1583" s="3" t="s">
        <v>2288</v>
      </c>
      <c r="F1583" s="3" t="s">
        <v>3189</v>
      </c>
      <c r="G1583" s="24"/>
      <c r="H1583" s="25" t="s">
        <v>2289</v>
      </c>
      <c r="I1583" s="5">
        <v>1</v>
      </c>
      <c r="J1583" s="5">
        <v>220.055041322314</v>
      </c>
      <c r="K1583" s="5">
        <f t="shared" ref="K1583:K1588" si="634">+J1583*1.21</f>
        <v>266.26659999999993</v>
      </c>
      <c r="L1583" s="83">
        <f t="shared" si="615"/>
        <v>266.26659999999993</v>
      </c>
      <c r="M1583" s="79">
        <f t="shared" si="632"/>
        <v>226.32660999999993</v>
      </c>
      <c r="N1583" s="79">
        <f t="shared" si="633"/>
        <v>215.01027949999991</v>
      </c>
      <c r="O1583" s="58"/>
      <c r="P1583" s="92"/>
      <c r="Q1583" s="7">
        <v>308.09466225454503</v>
      </c>
      <c r="R1583" s="75">
        <f t="shared" si="616"/>
        <v>372.79454132799947</v>
      </c>
      <c r="S1583" s="51"/>
      <c r="T1583" s="48"/>
      <c r="U1583" s="55"/>
      <c r="V1583" s="20"/>
      <c r="W1583" s="20"/>
      <c r="X1583" s="20"/>
      <c r="Y1583" s="20"/>
    </row>
    <row r="1584" spans="1:25" customFormat="1" ht="15.75" customHeight="1" x14ac:dyDescent="0.25">
      <c r="A1584" s="3" t="s">
        <v>1075</v>
      </c>
      <c r="B1584" s="3" t="s">
        <v>1076</v>
      </c>
      <c r="C1584" s="4">
        <v>44040</v>
      </c>
      <c r="D1584" s="3" t="s">
        <v>2294</v>
      </c>
      <c r="E1584" s="3" t="s">
        <v>2295</v>
      </c>
      <c r="F1584" s="3" t="s">
        <v>3190</v>
      </c>
      <c r="G1584" s="24">
        <v>1414</v>
      </c>
      <c r="H1584" s="25" t="s">
        <v>2296</v>
      </c>
      <c r="I1584" s="5">
        <v>1</v>
      </c>
      <c r="J1584" s="5">
        <v>246.48429752066099</v>
      </c>
      <c r="K1584" s="5">
        <f t="shared" si="634"/>
        <v>298.24599999999981</v>
      </c>
      <c r="L1584" s="83">
        <f t="shared" si="615"/>
        <v>298.24599999999981</v>
      </c>
      <c r="M1584" s="79"/>
      <c r="N1584" s="79">
        <f t="shared" ref="N1584:N1585" si="635">+L1584*0.95</f>
        <v>283.33369999999979</v>
      </c>
      <c r="O1584" s="58"/>
      <c r="P1584" s="92">
        <f>+N1584+N1585+N1586+N1587</f>
        <v>877.00608974999909</v>
      </c>
      <c r="Q1584" s="7">
        <v>345.11991885950403</v>
      </c>
      <c r="R1584" s="75">
        <f t="shared" si="616"/>
        <v>417.59510181999985</v>
      </c>
      <c r="S1584" s="51">
        <f>+R1584+R1585+R1586+R1587</f>
        <v>1443.3372432729991</v>
      </c>
      <c r="T1584" s="48">
        <v>1443.34</v>
      </c>
      <c r="U1584" s="55">
        <f>+T1584-P1584</f>
        <v>566.33391025000083</v>
      </c>
      <c r="V1584" s="20"/>
      <c r="W1584" s="20"/>
      <c r="X1584" s="20"/>
      <c r="Y1584" s="20"/>
    </row>
    <row r="1585" spans="1:25" customFormat="1" ht="15.75" customHeight="1" x14ac:dyDescent="0.25">
      <c r="A1585" s="3" t="s">
        <v>43</v>
      </c>
      <c r="B1585" s="3" t="s">
        <v>44</v>
      </c>
      <c r="C1585" s="4">
        <v>44040</v>
      </c>
      <c r="D1585" s="3" t="s">
        <v>2294</v>
      </c>
      <c r="E1585" s="3" t="s">
        <v>2295</v>
      </c>
      <c r="F1585" s="3" t="s">
        <v>3190</v>
      </c>
      <c r="G1585" s="24"/>
      <c r="H1585" s="25" t="s">
        <v>2296</v>
      </c>
      <c r="I1585" s="5">
        <v>1</v>
      </c>
      <c r="J1585" s="5">
        <v>10.997107438016499</v>
      </c>
      <c r="K1585" s="5">
        <f t="shared" si="634"/>
        <v>13.306499999999964</v>
      </c>
      <c r="L1585" s="83">
        <f t="shared" si="615"/>
        <v>13.306499999999964</v>
      </c>
      <c r="M1585" s="79"/>
      <c r="N1585" s="79">
        <f t="shared" si="635"/>
        <v>12.641174999999965</v>
      </c>
      <c r="O1585" s="58"/>
      <c r="P1585" s="92"/>
      <c r="Q1585" s="7">
        <v>15.3926512809917</v>
      </c>
      <c r="R1585" s="75">
        <f t="shared" si="616"/>
        <v>18.625108049999955</v>
      </c>
      <c r="S1585" s="51"/>
      <c r="T1585" s="48"/>
      <c r="U1585" s="55"/>
      <c r="V1585" s="20"/>
      <c r="W1585" s="20"/>
      <c r="X1585" s="20"/>
      <c r="Y1585" s="20"/>
    </row>
    <row r="1586" spans="1:25" customFormat="1" ht="15.75" customHeight="1" x14ac:dyDescent="0.25">
      <c r="A1586" s="3" t="s">
        <v>149</v>
      </c>
      <c r="B1586" s="3" t="s">
        <v>150</v>
      </c>
      <c r="C1586" s="4">
        <v>44040</v>
      </c>
      <c r="D1586" s="3" t="s">
        <v>2294</v>
      </c>
      <c r="E1586" s="3" t="s">
        <v>2295</v>
      </c>
      <c r="F1586" s="3" t="s">
        <v>3190</v>
      </c>
      <c r="G1586" s="24"/>
      <c r="H1586" s="25" t="s">
        <v>2296</v>
      </c>
      <c r="I1586" s="5">
        <v>3</v>
      </c>
      <c r="J1586" s="5">
        <v>176.041818181818</v>
      </c>
      <c r="K1586" s="5">
        <f t="shared" si="634"/>
        <v>213.01059999999978</v>
      </c>
      <c r="L1586" s="83">
        <f t="shared" si="615"/>
        <v>639.03179999999929</v>
      </c>
      <c r="M1586" s="79">
        <f t="shared" ref="M1586:M1588" si="636">+L1586*0.85</f>
        <v>543.17702999999938</v>
      </c>
      <c r="N1586" s="79">
        <f t="shared" ref="N1586:N1588" si="637">+M1586*0.95</f>
        <v>516.01817849999941</v>
      </c>
      <c r="O1586" s="58"/>
      <c r="P1586" s="92"/>
      <c r="Q1586" s="7">
        <v>739.16966743636306</v>
      </c>
      <c r="R1586" s="75">
        <f t="shared" si="616"/>
        <v>894.39529759799927</v>
      </c>
      <c r="S1586" s="51"/>
      <c r="T1586" s="48"/>
      <c r="U1586" s="55"/>
      <c r="V1586" s="20"/>
      <c r="W1586" s="20"/>
      <c r="X1586" s="20"/>
      <c r="Y1586" s="20"/>
    </row>
    <row r="1587" spans="1:25" customFormat="1" ht="15.75" customHeight="1" x14ac:dyDescent="0.25">
      <c r="A1587" s="3" t="s">
        <v>878</v>
      </c>
      <c r="B1587" s="3" t="s">
        <v>879</v>
      </c>
      <c r="C1587" s="4">
        <v>44040</v>
      </c>
      <c r="D1587" s="3" t="s">
        <v>2294</v>
      </c>
      <c r="E1587" s="3" t="s">
        <v>2295</v>
      </c>
      <c r="F1587" s="3" t="s">
        <v>3190</v>
      </c>
      <c r="G1587" s="24"/>
      <c r="H1587" s="25" t="s">
        <v>2296</v>
      </c>
      <c r="I1587" s="5">
        <v>1</v>
      </c>
      <c r="J1587" s="5">
        <v>66.538429752066094</v>
      </c>
      <c r="K1587" s="5">
        <f t="shared" si="634"/>
        <v>80.51149999999997</v>
      </c>
      <c r="L1587" s="83">
        <f t="shared" si="615"/>
        <v>80.51149999999997</v>
      </c>
      <c r="M1587" s="79">
        <f t="shared" si="636"/>
        <v>68.434774999999973</v>
      </c>
      <c r="N1587" s="79">
        <f t="shared" si="637"/>
        <v>65.013036249999971</v>
      </c>
      <c r="O1587" s="58"/>
      <c r="P1587" s="92"/>
      <c r="Q1587" s="7">
        <v>93.158459342975206</v>
      </c>
      <c r="R1587" s="75">
        <f t="shared" si="616"/>
        <v>112.72173580499999</v>
      </c>
      <c r="S1587" s="51"/>
      <c r="T1587" s="48"/>
      <c r="U1587" s="55"/>
      <c r="V1587" s="20"/>
      <c r="W1587" s="20"/>
      <c r="X1587" s="20"/>
      <c r="Y1587" s="20"/>
    </row>
    <row r="1588" spans="1:25" customFormat="1" ht="15.75" customHeight="1" x14ac:dyDescent="0.25">
      <c r="A1588" s="3" t="s">
        <v>149</v>
      </c>
      <c r="B1588" s="3" t="s">
        <v>150</v>
      </c>
      <c r="C1588" s="4">
        <v>44040</v>
      </c>
      <c r="D1588" s="3" t="s">
        <v>2297</v>
      </c>
      <c r="E1588" s="3" t="s">
        <v>2298</v>
      </c>
      <c r="F1588" s="3" t="s">
        <v>3191</v>
      </c>
      <c r="G1588" s="24">
        <v>1415</v>
      </c>
      <c r="H1588" s="25" t="s">
        <v>2299</v>
      </c>
      <c r="I1588" s="5">
        <v>2</v>
      </c>
      <c r="J1588" s="5">
        <v>176.041818181818</v>
      </c>
      <c r="K1588" s="5">
        <f t="shared" si="634"/>
        <v>213.01059999999978</v>
      </c>
      <c r="L1588" s="83">
        <f t="shared" si="615"/>
        <v>426.02119999999957</v>
      </c>
      <c r="M1588" s="79">
        <f t="shared" si="636"/>
        <v>362.1180199999996</v>
      </c>
      <c r="N1588" s="79">
        <f t="shared" si="637"/>
        <v>344.01211899999959</v>
      </c>
      <c r="O1588" s="58"/>
      <c r="P1588" s="92">
        <f>+N1588</f>
        <v>344.01211899999959</v>
      </c>
      <c r="Q1588" s="7">
        <v>492.77977829090901</v>
      </c>
      <c r="R1588" s="75">
        <f t="shared" si="616"/>
        <v>596.26353173199993</v>
      </c>
      <c r="S1588" s="51">
        <f>+R1588</f>
        <v>596.26353173199993</v>
      </c>
      <c r="T1588" s="48">
        <v>596.26</v>
      </c>
      <c r="U1588" s="55">
        <f>+T1588-P1588</f>
        <v>252.2478810000004</v>
      </c>
      <c r="V1588" s="20"/>
      <c r="W1588" s="20"/>
      <c r="X1588" s="20"/>
      <c r="Y1588" s="20"/>
    </row>
    <row r="1589" spans="1:25" s="110" customFormat="1" ht="15.75" customHeight="1" x14ac:dyDescent="0.25">
      <c r="A1589" s="31" t="s">
        <v>2176</v>
      </c>
      <c r="B1589" s="31" t="s">
        <v>2177</v>
      </c>
      <c r="C1589" s="4">
        <v>44040</v>
      </c>
      <c r="D1589" s="3" t="s">
        <v>2300</v>
      </c>
      <c r="E1589" s="3" t="s">
        <v>2301</v>
      </c>
      <c r="F1589" s="3" t="s">
        <v>3192</v>
      </c>
      <c r="G1589" s="107">
        <v>1416</v>
      </c>
      <c r="H1589" s="31" t="s">
        <v>2302</v>
      </c>
      <c r="I1589" s="108">
        <v>4</v>
      </c>
      <c r="J1589" s="108">
        <v>536.35504132231404</v>
      </c>
      <c r="K1589" s="108">
        <v>290</v>
      </c>
      <c r="L1589" s="83">
        <f t="shared" si="615"/>
        <v>1160</v>
      </c>
      <c r="M1589" s="79"/>
      <c r="N1589" s="79">
        <v>0</v>
      </c>
      <c r="O1589" s="58"/>
      <c r="P1589" s="109">
        <f>+N1589</f>
        <v>0</v>
      </c>
      <c r="Q1589" s="7">
        <v>1716.3361322313999</v>
      </c>
      <c r="R1589" s="75">
        <f t="shared" si="616"/>
        <v>2076.7667199999937</v>
      </c>
      <c r="S1589" s="53">
        <f>+R1589</f>
        <v>2076.7667199999937</v>
      </c>
      <c r="T1589" s="50">
        <v>2076.8000000000002</v>
      </c>
      <c r="U1589" s="56">
        <f>+T1589-P1589</f>
        <v>2076.8000000000002</v>
      </c>
      <c r="V1589" s="30"/>
      <c r="W1589" s="30"/>
      <c r="X1589" s="30"/>
      <c r="Y1589" s="30"/>
    </row>
    <row r="1590" spans="1:25" customFormat="1" ht="15.75" customHeight="1" x14ac:dyDescent="0.25">
      <c r="A1590" s="3" t="s">
        <v>701</v>
      </c>
      <c r="B1590" s="3" t="s">
        <v>702</v>
      </c>
      <c r="C1590" s="4">
        <v>44040</v>
      </c>
      <c r="D1590" s="3" t="s">
        <v>2303</v>
      </c>
      <c r="E1590" s="3" t="s">
        <v>2304</v>
      </c>
      <c r="F1590" s="3" t="s">
        <v>3194</v>
      </c>
      <c r="G1590" s="24">
        <v>1418</v>
      </c>
      <c r="H1590" s="25" t="s">
        <v>2305</v>
      </c>
      <c r="I1590" s="5">
        <v>1</v>
      </c>
      <c r="J1590" s="5">
        <v>291.57652892561998</v>
      </c>
      <c r="K1590" s="5">
        <f t="shared" ref="K1590:K1621" si="638">+J1590*1.21</f>
        <v>352.80760000000015</v>
      </c>
      <c r="L1590" s="83">
        <f t="shared" si="615"/>
        <v>352.80760000000015</v>
      </c>
      <c r="M1590" s="79">
        <f t="shared" ref="M1590:M1591" si="639">+L1590*0.85</f>
        <v>299.88646000000011</v>
      </c>
      <c r="N1590" s="79">
        <f t="shared" ref="N1590:N1591" si="640">+M1590*0.95</f>
        <v>284.8921370000001</v>
      </c>
      <c r="O1590" s="58"/>
      <c r="P1590" s="92">
        <f>+N1590+N1591</f>
        <v>618.16394075000051</v>
      </c>
      <c r="Q1590" s="7">
        <v>408.59202151404997</v>
      </c>
      <c r="R1590" s="75">
        <f t="shared" si="616"/>
        <v>494.39634603200045</v>
      </c>
      <c r="S1590" s="51">
        <f>+R1590+R1591</f>
        <v>1072.0275762170013</v>
      </c>
      <c r="T1590" s="48">
        <v>1072.03</v>
      </c>
      <c r="U1590" s="55">
        <f>+T1590-P1590</f>
        <v>453.86605924999947</v>
      </c>
      <c r="V1590" s="20"/>
      <c r="W1590" s="20"/>
      <c r="X1590" s="20"/>
      <c r="Y1590" s="20"/>
    </row>
    <row r="1591" spans="1:25" customFormat="1" ht="15.75" customHeight="1" x14ac:dyDescent="0.25">
      <c r="A1591" s="3" t="s">
        <v>1050</v>
      </c>
      <c r="B1591" s="3" t="s">
        <v>1051</v>
      </c>
      <c r="C1591" s="4">
        <v>44040</v>
      </c>
      <c r="D1591" s="3" t="s">
        <v>2303</v>
      </c>
      <c r="E1591" s="3" t="s">
        <v>2304</v>
      </c>
      <c r="F1591" s="3" t="s">
        <v>3194</v>
      </c>
      <c r="G1591" s="24"/>
      <c r="H1591" s="25" t="s">
        <v>2305</v>
      </c>
      <c r="I1591" s="5">
        <v>1</v>
      </c>
      <c r="J1591" s="5">
        <v>341.09132231404999</v>
      </c>
      <c r="K1591" s="5">
        <f t="shared" si="638"/>
        <v>412.72050000000047</v>
      </c>
      <c r="L1591" s="83">
        <f t="shared" si="615"/>
        <v>412.72050000000047</v>
      </c>
      <c r="M1591" s="79">
        <f t="shared" si="639"/>
        <v>350.81242500000042</v>
      </c>
      <c r="N1591" s="79">
        <f t="shared" si="640"/>
        <v>333.2718037500004</v>
      </c>
      <c r="O1591" s="58"/>
      <c r="P1591" s="92"/>
      <c r="Q1591" s="7">
        <v>477.38118197107502</v>
      </c>
      <c r="R1591" s="75">
        <f t="shared" si="616"/>
        <v>577.63123018500073</v>
      </c>
      <c r="S1591" s="51"/>
      <c r="T1591" s="48"/>
      <c r="U1591" s="55"/>
      <c r="V1591" s="20"/>
      <c r="W1591" s="20"/>
      <c r="X1591" s="20"/>
      <c r="Y1591" s="20"/>
    </row>
    <row r="1592" spans="1:25" customFormat="1" ht="15.75" customHeight="1" x14ac:dyDescent="0.25">
      <c r="A1592" s="3" t="s">
        <v>1656</v>
      </c>
      <c r="B1592" s="3" t="s">
        <v>1657</v>
      </c>
      <c r="C1592" s="4">
        <v>44040</v>
      </c>
      <c r="D1592" s="3" t="s">
        <v>2306</v>
      </c>
      <c r="E1592" s="3" t="s">
        <v>2307</v>
      </c>
      <c r="F1592" s="3" t="s">
        <v>3169</v>
      </c>
      <c r="G1592" s="24">
        <v>1419</v>
      </c>
      <c r="H1592" s="25" t="s">
        <v>2308</v>
      </c>
      <c r="I1592" s="5">
        <v>1</v>
      </c>
      <c r="J1592" s="5">
        <v>337.74578512396698</v>
      </c>
      <c r="K1592" s="5">
        <f t="shared" si="638"/>
        <v>408.67240000000004</v>
      </c>
      <c r="L1592" s="83">
        <f t="shared" si="615"/>
        <v>408.67240000000004</v>
      </c>
      <c r="M1592" s="79"/>
      <c r="N1592" s="79">
        <f t="shared" ref="N1592:N1620" si="641">+L1592*0.95</f>
        <v>388.23878000000002</v>
      </c>
      <c r="O1592" s="58"/>
      <c r="P1592" s="92">
        <f>+N1592+N1593+N1594+N1595+N1596</f>
        <v>3363.777693749998</v>
      </c>
      <c r="Q1592" s="7">
        <v>472.86098646280999</v>
      </c>
      <c r="R1592" s="75">
        <f t="shared" si="616"/>
        <v>572.16179362000003</v>
      </c>
      <c r="S1592" s="51">
        <f>+R1592+R1593+R1594+R1595+R1596</f>
        <v>6068.9404382029988</v>
      </c>
      <c r="T1592" s="48">
        <v>6068.91</v>
      </c>
      <c r="U1592" s="55">
        <f>+T1592-P1592</f>
        <v>2705.1323062500019</v>
      </c>
      <c r="V1592" s="20"/>
      <c r="W1592" s="20"/>
      <c r="X1592" s="20"/>
      <c r="Y1592" s="20"/>
    </row>
    <row r="1593" spans="1:25" customFormat="1" ht="15.75" customHeight="1" x14ac:dyDescent="0.25">
      <c r="A1593" s="3" t="s">
        <v>1808</v>
      </c>
      <c r="B1593" s="3" t="s">
        <v>1809</v>
      </c>
      <c r="C1593" s="4">
        <v>44040</v>
      </c>
      <c r="D1593" s="3" t="s">
        <v>2306</v>
      </c>
      <c r="E1593" s="3" t="s">
        <v>2307</v>
      </c>
      <c r="F1593" s="3" t="s">
        <v>3169</v>
      </c>
      <c r="G1593" s="24"/>
      <c r="H1593" s="25" t="s">
        <v>2308</v>
      </c>
      <c r="I1593" s="5">
        <v>2</v>
      </c>
      <c r="J1593" s="5">
        <v>489.34239669421498</v>
      </c>
      <c r="K1593" s="5">
        <f t="shared" si="638"/>
        <v>592.10430000000008</v>
      </c>
      <c r="L1593" s="83">
        <f t="shared" si="615"/>
        <v>1184.2086000000002</v>
      </c>
      <c r="M1593" s="79">
        <f t="shared" ref="M1593" si="642">+L1593*0.85</f>
        <v>1006.5773100000001</v>
      </c>
      <c r="N1593" s="79">
        <f>+M1593*0.95</f>
        <v>956.24844450000012</v>
      </c>
      <c r="O1593" s="58"/>
      <c r="P1593" s="92"/>
      <c r="Q1593" s="7">
        <v>1558.3891570562</v>
      </c>
      <c r="R1593" s="75">
        <f t="shared" si="616"/>
        <v>1885.650880038002</v>
      </c>
      <c r="S1593" s="51"/>
      <c r="T1593" s="48"/>
      <c r="U1593" s="55"/>
      <c r="V1593" s="20"/>
      <c r="W1593" s="20"/>
      <c r="X1593" s="20"/>
      <c r="Y1593" s="20"/>
    </row>
    <row r="1594" spans="1:25" customFormat="1" ht="15.75" customHeight="1" x14ac:dyDescent="0.25">
      <c r="A1594" s="3" t="s">
        <v>674</v>
      </c>
      <c r="B1594" s="3" t="s">
        <v>675</v>
      </c>
      <c r="C1594" s="4">
        <v>44040</v>
      </c>
      <c r="D1594" s="3" t="s">
        <v>2306</v>
      </c>
      <c r="E1594" s="3" t="s">
        <v>2307</v>
      </c>
      <c r="F1594" s="3" t="s">
        <v>3169</v>
      </c>
      <c r="G1594" s="24"/>
      <c r="H1594" s="25" t="s">
        <v>2308</v>
      </c>
      <c r="I1594" s="5">
        <v>2</v>
      </c>
      <c r="J1594" s="5">
        <v>403.70272727272697</v>
      </c>
      <c r="K1594" s="5">
        <f t="shared" si="638"/>
        <v>488.4802999999996</v>
      </c>
      <c r="L1594" s="83">
        <f t="shared" si="615"/>
        <v>976.9605999999992</v>
      </c>
      <c r="M1594" s="79"/>
      <c r="N1594" s="79">
        <f t="shared" si="641"/>
        <v>928.11256999999921</v>
      </c>
      <c r="O1594" s="58"/>
      <c r="P1594" s="92"/>
      <c r="Q1594" s="7">
        <v>1285.6559274363599</v>
      </c>
      <c r="R1594" s="75">
        <f t="shared" si="616"/>
        <v>1555.6436721979953</v>
      </c>
      <c r="S1594" s="51"/>
      <c r="T1594" s="48"/>
      <c r="U1594" s="55"/>
      <c r="V1594" s="20"/>
      <c r="W1594" s="20"/>
      <c r="X1594" s="20"/>
      <c r="Y1594" s="20"/>
    </row>
    <row r="1595" spans="1:25" customFormat="1" ht="15.75" customHeight="1" x14ac:dyDescent="0.25">
      <c r="A1595" s="3" t="s">
        <v>149</v>
      </c>
      <c r="B1595" s="3" t="s">
        <v>150</v>
      </c>
      <c r="C1595" s="4">
        <v>44040</v>
      </c>
      <c r="D1595" s="3" t="s">
        <v>2306</v>
      </c>
      <c r="E1595" s="3" t="s">
        <v>2307</v>
      </c>
      <c r="F1595" s="3" t="s">
        <v>3169</v>
      </c>
      <c r="G1595" s="24"/>
      <c r="H1595" s="25" t="s">
        <v>2308</v>
      </c>
      <c r="I1595" s="5">
        <v>4</v>
      </c>
      <c r="J1595" s="5">
        <v>176.041818181818</v>
      </c>
      <c r="K1595" s="5">
        <f t="shared" si="638"/>
        <v>213.01059999999978</v>
      </c>
      <c r="L1595" s="83">
        <f t="shared" si="615"/>
        <v>852.04239999999913</v>
      </c>
      <c r="M1595" s="79">
        <f t="shared" ref="M1595:M1600" si="643">+L1595*0.85</f>
        <v>724.23603999999921</v>
      </c>
      <c r="N1595" s="79">
        <f t="shared" ref="N1595:N1600" si="644">+M1595*0.95</f>
        <v>688.02423799999917</v>
      </c>
      <c r="O1595" s="58"/>
      <c r="P1595" s="92"/>
      <c r="Q1595" s="7">
        <v>1121.2666733818201</v>
      </c>
      <c r="R1595" s="75">
        <f t="shared" si="616"/>
        <v>1356.7326747920022</v>
      </c>
      <c r="S1595" s="51"/>
      <c r="T1595" s="48"/>
      <c r="U1595" s="55"/>
      <c r="V1595" s="20"/>
      <c r="W1595" s="20"/>
      <c r="X1595" s="20"/>
      <c r="Y1595" s="20"/>
    </row>
    <row r="1596" spans="1:25" customFormat="1" ht="15.75" customHeight="1" x14ac:dyDescent="0.25">
      <c r="A1596" s="3" t="s">
        <v>441</v>
      </c>
      <c r="B1596" s="3" t="s">
        <v>442</v>
      </c>
      <c r="C1596" s="4">
        <v>44040</v>
      </c>
      <c r="D1596" s="3" t="s">
        <v>2306</v>
      </c>
      <c r="E1596" s="3" t="s">
        <v>2307</v>
      </c>
      <c r="F1596" s="3" t="s">
        <v>3169</v>
      </c>
      <c r="G1596" s="24"/>
      <c r="H1596" s="25" t="s">
        <v>2308</v>
      </c>
      <c r="I1596" s="5">
        <v>1</v>
      </c>
      <c r="J1596" s="5">
        <v>412.61280991735498</v>
      </c>
      <c r="K1596" s="5">
        <f t="shared" si="638"/>
        <v>499.2614999999995</v>
      </c>
      <c r="L1596" s="83">
        <f t="shared" si="615"/>
        <v>499.2614999999995</v>
      </c>
      <c r="M1596" s="79">
        <f t="shared" si="643"/>
        <v>424.37227499999955</v>
      </c>
      <c r="N1596" s="79">
        <f t="shared" si="644"/>
        <v>403.15366124999957</v>
      </c>
      <c r="O1596" s="58"/>
      <c r="P1596" s="92"/>
      <c r="Q1596" s="7">
        <v>577.48051037603295</v>
      </c>
      <c r="R1596" s="75">
        <f t="shared" si="616"/>
        <v>698.75141755499988</v>
      </c>
      <c r="S1596" s="51"/>
      <c r="T1596" s="48"/>
      <c r="U1596" s="55"/>
      <c r="V1596" s="20"/>
      <c r="W1596" s="20"/>
      <c r="X1596" s="20"/>
      <c r="Y1596" s="20"/>
    </row>
    <row r="1597" spans="1:25" customFormat="1" ht="15.75" customHeight="1" x14ac:dyDescent="0.25">
      <c r="A1597" s="3" t="s">
        <v>216</v>
      </c>
      <c r="B1597" s="3" t="s">
        <v>217</v>
      </c>
      <c r="C1597" s="4">
        <v>44040</v>
      </c>
      <c r="D1597" s="3" t="s">
        <v>2309</v>
      </c>
      <c r="E1597" s="3" t="s">
        <v>2310</v>
      </c>
      <c r="F1597" s="3" t="s">
        <v>3170</v>
      </c>
      <c r="G1597" s="24">
        <v>1420</v>
      </c>
      <c r="H1597" s="25" t="s">
        <v>2311</v>
      </c>
      <c r="I1597" s="5">
        <v>1</v>
      </c>
      <c r="J1597" s="5">
        <v>629.37776859504095</v>
      </c>
      <c r="K1597" s="5">
        <f t="shared" si="638"/>
        <v>761.54709999999955</v>
      </c>
      <c r="L1597" s="83">
        <f t="shared" si="615"/>
        <v>761.54709999999955</v>
      </c>
      <c r="M1597" s="79">
        <f t="shared" si="643"/>
        <v>647.31503499999963</v>
      </c>
      <c r="N1597" s="79">
        <f t="shared" si="644"/>
        <v>614.94928324999967</v>
      </c>
      <c r="O1597" s="58"/>
      <c r="P1597" s="92">
        <f>+N1597+N1598</f>
        <v>1515.8872884999996</v>
      </c>
      <c r="Q1597" s="7">
        <v>880.94635648016504</v>
      </c>
      <c r="R1597" s="75">
        <f t="shared" si="616"/>
        <v>1065.9450913409996</v>
      </c>
      <c r="S1597" s="51">
        <f>+R1597+R1598</f>
        <v>2627.4742720070026</v>
      </c>
      <c r="T1597" s="48">
        <v>2627.48</v>
      </c>
      <c r="U1597" s="55">
        <f>+T1597-P1597</f>
        <v>1111.5927115000004</v>
      </c>
      <c r="V1597" s="20"/>
      <c r="W1597" s="20"/>
      <c r="X1597" s="20"/>
      <c r="Y1597" s="20"/>
    </row>
    <row r="1598" spans="1:25" customFormat="1" ht="15.75" customHeight="1" x14ac:dyDescent="0.25">
      <c r="A1598" s="3" t="s">
        <v>611</v>
      </c>
      <c r="B1598" s="3" t="s">
        <v>612</v>
      </c>
      <c r="C1598" s="4">
        <v>44040</v>
      </c>
      <c r="D1598" s="3" t="s">
        <v>2309</v>
      </c>
      <c r="E1598" s="3" t="s">
        <v>2310</v>
      </c>
      <c r="F1598" s="3" t="s">
        <v>3170</v>
      </c>
      <c r="G1598" s="24"/>
      <c r="H1598" s="25" t="s">
        <v>2311</v>
      </c>
      <c r="I1598" s="5">
        <v>1</v>
      </c>
      <c r="J1598" s="5">
        <v>922.07661157024802</v>
      </c>
      <c r="K1598" s="5">
        <f t="shared" si="638"/>
        <v>1115.7127</v>
      </c>
      <c r="L1598" s="83">
        <f t="shared" si="615"/>
        <v>1115.7127</v>
      </c>
      <c r="M1598" s="79">
        <f t="shared" si="643"/>
        <v>948.35579500000006</v>
      </c>
      <c r="N1598" s="79">
        <f t="shared" si="644"/>
        <v>900.93800525000006</v>
      </c>
      <c r="O1598" s="58"/>
      <c r="P1598" s="92"/>
      <c r="Q1598" s="7">
        <v>1290.51998402149</v>
      </c>
      <c r="R1598" s="75">
        <f t="shared" si="616"/>
        <v>1561.529180666003</v>
      </c>
      <c r="S1598" s="51"/>
      <c r="T1598" s="48"/>
      <c r="U1598" s="55"/>
      <c r="V1598" s="20"/>
      <c r="W1598" s="20"/>
      <c r="X1598" s="20"/>
      <c r="Y1598" s="20"/>
    </row>
    <row r="1599" spans="1:25" customFormat="1" ht="15.75" customHeight="1" x14ac:dyDescent="0.25">
      <c r="A1599" s="3" t="s">
        <v>2242</v>
      </c>
      <c r="B1599" s="3" t="s">
        <v>2243</v>
      </c>
      <c r="C1599" s="4">
        <v>44040</v>
      </c>
      <c r="D1599" s="3" t="s">
        <v>2312</v>
      </c>
      <c r="E1599" s="3" t="s">
        <v>2313</v>
      </c>
      <c r="F1599" s="3" t="s">
        <v>3171</v>
      </c>
      <c r="G1599" s="24">
        <v>1421</v>
      </c>
      <c r="H1599" s="25" t="s">
        <v>2314</v>
      </c>
      <c r="I1599" s="5">
        <v>1</v>
      </c>
      <c r="J1599" s="5">
        <v>120.955867768595</v>
      </c>
      <c r="K1599" s="5">
        <f t="shared" si="638"/>
        <v>146.35659999999996</v>
      </c>
      <c r="L1599" s="83">
        <f t="shared" si="615"/>
        <v>146.35659999999996</v>
      </c>
      <c r="M1599" s="79">
        <f t="shared" si="643"/>
        <v>124.40310999999996</v>
      </c>
      <c r="N1599" s="79">
        <f t="shared" si="644"/>
        <v>118.18295449999995</v>
      </c>
      <c r="O1599" s="58"/>
      <c r="P1599" s="92">
        <f>+N1599+N1600+N1601+N1602+N1603</f>
        <v>1774.1554997499989</v>
      </c>
      <c r="Q1599" s="7">
        <v>169.28499429421501</v>
      </c>
      <c r="R1599" s="75">
        <f t="shared" si="616"/>
        <v>204.83484309600016</v>
      </c>
      <c r="S1599" s="52">
        <f>+R1599+R1600+R1601+R1602+R1603</f>
        <v>3120.3260984299995</v>
      </c>
      <c r="T1599" s="49">
        <v>3775.32</v>
      </c>
      <c r="U1599" s="55">
        <f>+T1599-P1599</f>
        <v>2001.1645002500013</v>
      </c>
      <c r="V1599" s="20"/>
      <c r="W1599" s="20"/>
      <c r="X1599" s="20"/>
      <c r="Y1599" s="20"/>
    </row>
    <row r="1600" spans="1:25" customFormat="1" ht="15.75" customHeight="1" x14ac:dyDescent="0.25">
      <c r="A1600" s="3" t="s">
        <v>432</v>
      </c>
      <c r="B1600" s="3" t="s">
        <v>433</v>
      </c>
      <c r="C1600" s="4">
        <v>44040</v>
      </c>
      <c r="D1600" s="3" t="s">
        <v>2312</v>
      </c>
      <c r="E1600" s="3" t="s">
        <v>2313</v>
      </c>
      <c r="F1600" s="3" t="s">
        <v>3171</v>
      </c>
      <c r="G1600" s="24"/>
      <c r="H1600" s="25" t="s">
        <v>2314</v>
      </c>
      <c r="I1600" s="5">
        <v>1</v>
      </c>
      <c r="J1600" s="5">
        <v>660.18702479338799</v>
      </c>
      <c r="K1600" s="5">
        <f t="shared" si="638"/>
        <v>798.82629999999949</v>
      </c>
      <c r="L1600" s="83">
        <f t="shared" si="615"/>
        <v>798.82629999999949</v>
      </c>
      <c r="M1600" s="79">
        <f t="shared" si="643"/>
        <v>679.00235499999951</v>
      </c>
      <c r="N1600" s="79">
        <f t="shared" si="644"/>
        <v>645.05223724999951</v>
      </c>
      <c r="O1600" s="58"/>
      <c r="P1600" s="92"/>
      <c r="Q1600" s="7">
        <v>1014.70085523719</v>
      </c>
      <c r="R1600" s="75">
        <f t="shared" si="616"/>
        <v>1227.7880348369999</v>
      </c>
      <c r="S1600" s="51"/>
      <c r="T1600" s="48"/>
      <c r="U1600" s="55"/>
      <c r="V1600" s="20"/>
      <c r="W1600" s="20"/>
      <c r="X1600" s="20"/>
      <c r="Y1600" s="20"/>
    </row>
    <row r="1601" spans="1:25" customFormat="1" ht="15.75" customHeight="1" x14ac:dyDescent="0.25">
      <c r="A1601" s="3" t="s">
        <v>2315</v>
      </c>
      <c r="B1601" s="3" t="s">
        <v>2316</v>
      </c>
      <c r="C1601" s="4">
        <v>44040</v>
      </c>
      <c r="D1601" s="3" t="s">
        <v>2312</v>
      </c>
      <c r="E1601" s="3" t="s">
        <v>2313</v>
      </c>
      <c r="F1601" s="3" t="s">
        <v>3171</v>
      </c>
      <c r="G1601" s="24"/>
      <c r="H1601" s="25" t="s">
        <v>2314</v>
      </c>
      <c r="I1601" s="5">
        <v>1</v>
      </c>
      <c r="J1601" s="5">
        <v>217.36768595041301</v>
      </c>
      <c r="K1601" s="5">
        <f t="shared" si="638"/>
        <v>263.01489999999973</v>
      </c>
      <c r="L1601" s="83">
        <f t="shared" si="615"/>
        <v>263.01489999999973</v>
      </c>
      <c r="M1601" s="79"/>
      <c r="N1601" s="79">
        <f t="shared" si="641"/>
        <v>249.86415499999973</v>
      </c>
      <c r="O1601" s="58"/>
      <c r="P1601" s="92"/>
      <c r="Q1601" s="7">
        <v>304.25389737851202</v>
      </c>
      <c r="R1601" s="75">
        <f t="shared" si="616"/>
        <v>368.14721582799956</v>
      </c>
      <c r="S1601" s="51"/>
      <c r="T1601" s="48"/>
      <c r="U1601" s="55"/>
      <c r="V1601" s="20"/>
      <c r="W1601" s="20"/>
      <c r="X1601" s="20"/>
      <c r="Y1601" s="20"/>
    </row>
    <row r="1602" spans="1:25" customFormat="1" ht="15.75" customHeight="1" x14ac:dyDescent="0.25">
      <c r="A1602" s="3" t="s">
        <v>441</v>
      </c>
      <c r="B1602" s="3" t="s">
        <v>442</v>
      </c>
      <c r="C1602" s="4">
        <v>44040</v>
      </c>
      <c r="D1602" s="3" t="s">
        <v>2312</v>
      </c>
      <c r="E1602" s="3" t="s">
        <v>2313</v>
      </c>
      <c r="F1602" s="3" t="s">
        <v>3171</v>
      </c>
      <c r="G1602" s="24"/>
      <c r="H1602" s="25" t="s">
        <v>2314</v>
      </c>
      <c r="I1602" s="5">
        <v>1</v>
      </c>
      <c r="J1602" s="5">
        <v>412.61280991735498</v>
      </c>
      <c r="K1602" s="5">
        <f t="shared" si="638"/>
        <v>499.2614999999995</v>
      </c>
      <c r="L1602" s="83">
        <f t="shared" ref="L1602:L1665" si="645">+K1602*I1602</f>
        <v>499.2614999999995</v>
      </c>
      <c r="M1602" s="79">
        <f t="shared" ref="M1602:M1607" si="646">+L1602*0.85</f>
        <v>424.37227499999955</v>
      </c>
      <c r="N1602" s="79">
        <f t="shared" ref="N1602:N1607" si="647">+M1602*0.95</f>
        <v>403.15366124999957</v>
      </c>
      <c r="O1602" s="58"/>
      <c r="P1602" s="92"/>
      <c r="Q1602" s="7">
        <v>577.48051037603295</v>
      </c>
      <c r="R1602" s="75">
        <f t="shared" ref="R1602:R1665" si="648">+Q1602*1.21</f>
        <v>698.75141755499988</v>
      </c>
      <c r="S1602" s="51"/>
      <c r="T1602" s="48"/>
      <c r="U1602" s="55"/>
      <c r="V1602" s="20"/>
      <c r="W1602" s="20"/>
      <c r="X1602" s="20"/>
      <c r="Y1602" s="20"/>
    </row>
    <row r="1603" spans="1:25" customFormat="1" ht="15.75" customHeight="1" x14ac:dyDescent="0.25">
      <c r="A1603" s="3" t="s">
        <v>738</v>
      </c>
      <c r="B1603" s="3" t="s">
        <v>739</v>
      </c>
      <c r="C1603" s="4">
        <v>44040</v>
      </c>
      <c r="D1603" s="3" t="s">
        <v>2312</v>
      </c>
      <c r="E1603" s="3" t="s">
        <v>2313</v>
      </c>
      <c r="F1603" s="3" t="s">
        <v>3171</v>
      </c>
      <c r="G1603" s="24"/>
      <c r="H1603" s="25" t="s">
        <v>2314</v>
      </c>
      <c r="I1603" s="5">
        <v>1</v>
      </c>
      <c r="J1603" s="5">
        <v>366.29991735537197</v>
      </c>
      <c r="K1603" s="5">
        <f t="shared" si="638"/>
        <v>443.2229000000001</v>
      </c>
      <c r="L1603" s="83">
        <f t="shared" si="645"/>
        <v>443.2229000000001</v>
      </c>
      <c r="M1603" s="79">
        <f t="shared" si="646"/>
        <v>376.73946500000005</v>
      </c>
      <c r="N1603" s="79">
        <f t="shared" si="647"/>
        <v>357.90249175000002</v>
      </c>
      <c r="O1603" s="58"/>
      <c r="P1603" s="92"/>
      <c r="Q1603" s="7">
        <v>513.06164224297504</v>
      </c>
      <c r="R1603" s="75">
        <f t="shared" si="648"/>
        <v>620.80458711399979</v>
      </c>
      <c r="S1603" s="51"/>
      <c r="T1603" s="48"/>
      <c r="U1603" s="55"/>
      <c r="V1603" s="20"/>
      <c r="W1603" s="20"/>
      <c r="X1603" s="20"/>
      <c r="Y1603" s="20"/>
    </row>
    <row r="1604" spans="1:25" customFormat="1" ht="15.75" customHeight="1" x14ac:dyDescent="0.25">
      <c r="A1604" s="3" t="s">
        <v>75</v>
      </c>
      <c r="B1604" s="3" t="s">
        <v>76</v>
      </c>
      <c r="C1604" s="4">
        <v>44040</v>
      </c>
      <c r="D1604" s="3" t="s">
        <v>2317</v>
      </c>
      <c r="E1604" s="3" t="s">
        <v>2318</v>
      </c>
      <c r="F1604" s="3" t="s">
        <v>3172</v>
      </c>
      <c r="G1604" s="24">
        <v>1424</v>
      </c>
      <c r="H1604" s="25" t="s">
        <v>2319</v>
      </c>
      <c r="I1604" s="5">
        <v>1</v>
      </c>
      <c r="J1604" s="5">
        <v>1066.2198347107401</v>
      </c>
      <c r="K1604" s="5">
        <f t="shared" si="638"/>
        <v>1290.1259999999954</v>
      </c>
      <c r="L1604" s="83">
        <f t="shared" si="645"/>
        <v>1290.1259999999954</v>
      </c>
      <c r="M1604" s="79">
        <f t="shared" si="646"/>
        <v>1096.6070999999961</v>
      </c>
      <c r="N1604" s="79">
        <f t="shared" si="647"/>
        <v>1041.7767449999963</v>
      </c>
      <c r="O1604" s="58"/>
      <c r="P1604" s="92">
        <f>+N1604+N1605+N1606+N1607</f>
        <v>2612.784710249995</v>
      </c>
      <c r="Q1604" s="7">
        <v>1492.40922704132</v>
      </c>
      <c r="R1604" s="75">
        <f t="shared" si="648"/>
        <v>1805.8151647199973</v>
      </c>
      <c r="S1604" s="52">
        <f>+R1604+R1605+R1606+R1607</f>
        <v>4521.8289900229956</v>
      </c>
      <c r="T1604" s="49">
        <v>5676.85</v>
      </c>
      <c r="U1604" s="55">
        <f>+T1604-P1604</f>
        <v>3064.0652897500054</v>
      </c>
      <c r="V1604" s="20"/>
      <c r="W1604" s="20"/>
      <c r="X1604" s="20"/>
      <c r="Y1604" s="20"/>
    </row>
    <row r="1605" spans="1:25" customFormat="1" ht="15.75" customHeight="1" x14ac:dyDescent="0.25">
      <c r="A1605" s="3" t="s">
        <v>207</v>
      </c>
      <c r="B1605" s="3" t="s">
        <v>208</v>
      </c>
      <c r="C1605" s="4">
        <v>44040</v>
      </c>
      <c r="D1605" s="3" t="s">
        <v>2317</v>
      </c>
      <c r="E1605" s="3" t="s">
        <v>2318</v>
      </c>
      <c r="F1605" s="3" t="s">
        <v>3172</v>
      </c>
      <c r="G1605" s="24"/>
      <c r="H1605" s="25" t="s">
        <v>2319</v>
      </c>
      <c r="I1605" s="5">
        <v>1</v>
      </c>
      <c r="J1605" s="5">
        <v>465.07652892561998</v>
      </c>
      <c r="K1605" s="5">
        <f t="shared" si="638"/>
        <v>562.74260000000015</v>
      </c>
      <c r="L1605" s="83">
        <f t="shared" si="645"/>
        <v>562.74260000000015</v>
      </c>
      <c r="M1605" s="79">
        <f t="shared" si="646"/>
        <v>478.33121000000011</v>
      </c>
      <c r="N1605" s="79">
        <f t="shared" si="647"/>
        <v>454.41464950000011</v>
      </c>
      <c r="O1605" s="58"/>
      <c r="P1605" s="92"/>
      <c r="Q1605" s="7">
        <v>650.97691906776902</v>
      </c>
      <c r="R1605" s="75">
        <f t="shared" si="648"/>
        <v>787.68207207200044</v>
      </c>
      <c r="S1605" s="51"/>
      <c r="T1605" s="48"/>
      <c r="U1605" s="55"/>
      <c r="V1605" s="20"/>
      <c r="W1605" s="20"/>
      <c r="X1605" s="20"/>
      <c r="Y1605" s="20"/>
    </row>
    <row r="1606" spans="1:25" customFormat="1" ht="15.75" customHeight="1" x14ac:dyDescent="0.25">
      <c r="A1606" s="3" t="s">
        <v>212</v>
      </c>
      <c r="B1606" s="3" t="s">
        <v>213</v>
      </c>
      <c r="C1606" s="4">
        <v>44040</v>
      </c>
      <c r="D1606" s="3" t="s">
        <v>2317</v>
      </c>
      <c r="E1606" s="3" t="s">
        <v>2318</v>
      </c>
      <c r="F1606" s="3" t="s">
        <v>3172</v>
      </c>
      <c r="G1606" s="24"/>
      <c r="H1606" s="25" t="s">
        <v>2319</v>
      </c>
      <c r="I1606" s="5">
        <v>2</v>
      </c>
      <c r="J1606" s="5">
        <v>256.70702479338797</v>
      </c>
      <c r="K1606" s="5">
        <f t="shared" si="638"/>
        <v>310.61549999999943</v>
      </c>
      <c r="L1606" s="83">
        <f t="shared" si="645"/>
        <v>621.23099999999886</v>
      </c>
      <c r="M1606" s="79">
        <f t="shared" si="646"/>
        <v>528.04634999999905</v>
      </c>
      <c r="N1606" s="79">
        <f t="shared" si="647"/>
        <v>501.64403249999907</v>
      </c>
      <c r="O1606" s="58"/>
      <c r="P1606" s="92"/>
      <c r="Q1606" s="7">
        <v>712.71624949586601</v>
      </c>
      <c r="R1606" s="75">
        <f t="shared" si="648"/>
        <v>862.38666188999787</v>
      </c>
      <c r="S1606" s="51"/>
      <c r="T1606" s="48"/>
      <c r="U1606" s="55"/>
      <c r="V1606" s="20"/>
      <c r="W1606" s="20"/>
      <c r="X1606" s="20"/>
      <c r="Y1606" s="20"/>
    </row>
    <row r="1607" spans="1:25" customFormat="1" ht="15.75" customHeight="1" x14ac:dyDescent="0.25">
      <c r="A1607" s="3" t="s">
        <v>216</v>
      </c>
      <c r="B1607" s="3" t="s">
        <v>217</v>
      </c>
      <c r="C1607" s="4">
        <v>44040</v>
      </c>
      <c r="D1607" s="3" t="s">
        <v>2317</v>
      </c>
      <c r="E1607" s="3" t="s">
        <v>2318</v>
      </c>
      <c r="F1607" s="3" t="s">
        <v>3172</v>
      </c>
      <c r="G1607" s="24"/>
      <c r="H1607" s="25" t="s">
        <v>2319</v>
      </c>
      <c r="I1607" s="5">
        <v>1</v>
      </c>
      <c r="J1607" s="5">
        <v>629.37776859504095</v>
      </c>
      <c r="K1607" s="5">
        <f t="shared" si="638"/>
        <v>761.54709999999955</v>
      </c>
      <c r="L1607" s="83">
        <f t="shared" si="645"/>
        <v>761.54709999999955</v>
      </c>
      <c r="M1607" s="79">
        <f t="shared" si="646"/>
        <v>647.31503499999963</v>
      </c>
      <c r="N1607" s="79">
        <f t="shared" si="647"/>
        <v>614.94928324999967</v>
      </c>
      <c r="O1607" s="58"/>
      <c r="P1607" s="92"/>
      <c r="Q1607" s="7">
        <v>880.94635648016504</v>
      </c>
      <c r="R1607" s="75">
        <f t="shared" si="648"/>
        <v>1065.9450913409996</v>
      </c>
      <c r="S1607" s="51"/>
      <c r="T1607" s="48"/>
      <c r="U1607" s="55"/>
      <c r="V1607" s="20"/>
      <c r="W1607" s="20"/>
      <c r="X1607" s="20"/>
      <c r="Y1607" s="20"/>
    </row>
    <row r="1608" spans="1:25" customFormat="1" ht="15.75" customHeight="1" x14ac:dyDescent="0.25">
      <c r="A1608" s="3" t="s">
        <v>2326</v>
      </c>
      <c r="B1608" s="3" t="s">
        <v>2327</v>
      </c>
      <c r="C1608" s="4">
        <v>44040</v>
      </c>
      <c r="D1608" s="3" t="s">
        <v>2320</v>
      </c>
      <c r="E1608" s="3" t="s">
        <v>2321</v>
      </c>
      <c r="F1608" s="3" t="s">
        <v>3173</v>
      </c>
      <c r="G1608" s="24">
        <v>1425</v>
      </c>
      <c r="H1608" s="25" t="s">
        <v>2322</v>
      </c>
      <c r="I1608" s="5">
        <v>1</v>
      </c>
      <c r="J1608" s="5">
        <v>665.773636363636</v>
      </c>
      <c r="K1608" s="5">
        <f t="shared" si="638"/>
        <v>805.58609999999953</v>
      </c>
      <c r="L1608" s="83">
        <f t="shared" si="645"/>
        <v>805.58609999999953</v>
      </c>
      <c r="M1608" s="79"/>
      <c r="N1608" s="79">
        <f t="shared" si="641"/>
        <v>765.30679499999951</v>
      </c>
      <c r="O1608" s="58"/>
      <c r="P1608" s="92">
        <f>+N1608+N1609+N1610+N1611</f>
        <v>1721.1003272499993</v>
      </c>
      <c r="Q1608" s="7">
        <v>932.22956110909001</v>
      </c>
      <c r="R1608" s="75">
        <f t="shared" si="648"/>
        <v>1127.9977689419989</v>
      </c>
      <c r="S1608" s="51">
        <f>+R1608+R1609+R1610+R1611</f>
        <v>2636.6336916709997</v>
      </c>
      <c r="T1608" s="48">
        <v>2636.64</v>
      </c>
      <c r="U1608" s="55">
        <f>+T1608-P1608</f>
        <v>915.53967275000059</v>
      </c>
      <c r="V1608" s="20"/>
      <c r="W1608" s="20"/>
      <c r="X1608" s="20"/>
      <c r="Y1608" s="20"/>
    </row>
    <row r="1609" spans="1:25" customFormat="1" ht="15.75" customHeight="1" x14ac:dyDescent="0.25">
      <c r="A1609" s="3" t="s">
        <v>147</v>
      </c>
      <c r="B1609" s="3" t="s">
        <v>148</v>
      </c>
      <c r="C1609" s="4">
        <v>44040</v>
      </c>
      <c r="D1609" s="3" t="s">
        <v>2320</v>
      </c>
      <c r="E1609" s="3" t="s">
        <v>2321</v>
      </c>
      <c r="F1609" s="3" t="s">
        <v>3173</v>
      </c>
      <c r="G1609" s="24"/>
      <c r="H1609" s="25" t="s">
        <v>2322</v>
      </c>
      <c r="I1609" s="5">
        <v>1</v>
      </c>
      <c r="J1609" s="5">
        <v>133.117933884298</v>
      </c>
      <c r="K1609" s="5">
        <f t="shared" si="638"/>
        <v>161.07270000000057</v>
      </c>
      <c r="L1609" s="83">
        <f t="shared" si="645"/>
        <v>161.07270000000057</v>
      </c>
      <c r="M1609" s="79">
        <f t="shared" ref="M1609:M1610" si="649">+L1609*0.85</f>
        <v>136.91179500000047</v>
      </c>
      <c r="N1609" s="79">
        <f t="shared" ref="N1609:N1610" si="650">+M1609*0.95</f>
        <v>130.06620525000045</v>
      </c>
      <c r="O1609" s="58"/>
      <c r="P1609" s="92"/>
      <c r="Q1609" s="7">
        <v>186.317184981819</v>
      </c>
      <c r="R1609" s="75">
        <f t="shared" si="648"/>
        <v>225.44379382800099</v>
      </c>
      <c r="S1609" s="51"/>
      <c r="T1609" s="48"/>
      <c r="U1609" s="55"/>
      <c r="V1609" s="20"/>
      <c r="W1609" s="20"/>
      <c r="X1609" s="20"/>
      <c r="Y1609" s="20"/>
    </row>
    <row r="1610" spans="1:25" customFormat="1" ht="15.75" customHeight="1" x14ac:dyDescent="0.25">
      <c r="A1610" s="3" t="s">
        <v>902</v>
      </c>
      <c r="B1610" s="3" t="s">
        <v>903</v>
      </c>
      <c r="C1610" s="4">
        <v>44040</v>
      </c>
      <c r="D1610" s="3" t="s">
        <v>2320</v>
      </c>
      <c r="E1610" s="3" t="s">
        <v>2321</v>
      </c>
      <c r="F1610" s="3" t="s">
        <v>3173</v>
      </c>
      <c r="G1610" s="24"/>
      <c r="H1610" s="25" t="s">
        <v>2322</v>
      </c>
      <c r="I1610" s="5">
        <v>1</v>
      </c>
      <c r="J1610" s="5">
        <v>258.56661157024803</v>
      </c>
      <c r="K1610" s="5">
        <f t="shared" si="638"/>
        <v>312.86560000000009</v>
      </c>
      <c r="L1610" s="83">
        <f t="shared" si="645"/>
        <v>312.86560000000009</v>
      </c>
      <c r="M1610" s="79">
        <f t="shared" si="649"/>
        <v>265.93576000000007</v>
      </c>
      <c r="N1610" s="79">
        <f t="shared" si="650"/>
        <v>252.63897200000005</v>
      </c>
      <c r="O1610" s="58"/>
      <c r="P1610" s="92"/>
      <c r="Q1610" s="7">
        <v>362.308707464463</v>
      </c>
      <c r="R1610" s="75">
        <f t="shared" si="648"/>
        <v>438.39353603200021</v>
      </c>
      <c r="S1610" s="51"/>
      <c r="T1610" s="48"/>
      <c r="U1610" s="55"/>
      <c r="V1610" s="20"/>
      <c r="W1610" s="20"/>
      <c r="X1610" s="20"/>
      <c r="Y1610" s="20"/>
    </row>
    <row r="1611" spans="1:25" customFormat="1" ht="15.75" customHeight="1" x14ac:dyDescent="0.25">
      <c r="A1611" s="3" t="s">
        <v>2324</v>
      </c>
      <c r="B1611" s="3" t="s">
        <v>2325</v>
      </c>
      <c r="C1611" s="4">
        <v>44040</v>
      </c>
      <c r="D1611" s="3" t="s">
        <v>2320</v>
      </c>
      <c r="E1611" s="3" t="s">
        <v>2321</v>
      </c>
      <c r="F1611" s="3" t="s">
        <v>3173</v>
      </c>
      <c r="G1611" s="24"/>
      <c r="H1611" s="25" t="s">
        <v>2322</v>
      </c>
      <c r="I1611" s="5">
        <v>1</v>
      </c>
      <c r="J1611" s="5">
        <v>498.55446280991703</v>
      </c>
      <c r="K1611" s="5">
        <f t="shared" si="638"/>
        <v>603.25089999999955</v>
      </c>
      <c r="L1611" s="83">
        <f t="shared" si="645"/>
        <v>603.25089999999955</v>
      </c>
      <c r="M1611" s="79"/>
      <c r="N1611" s="79">
        <f t="shared" si="641"/>
        <v>573.08835499999952</v>
      </c>
      <c r="O1611" s="58"/>
      <c r="P1611" s="92"/>
      <c r="Q1611" s="7">
        <v>698.18065526363603</v>
      </c>
      <c r="R1611" s="75">
        <f t="shared" si="648"/>
        <v>844.79859286899955</v>
      </c>
      <c r="S1611" s="51"/>
      <c r="T1611" s="48"/>
      <c r="U1611" s="55"/>
      <c r="V1611" s="20"/>
      <c r="W1611" s="20"/>
      <c r="X1611" s="20"/>
      <c r="Y1611" s="20"/>
    </row>
    <row r="1612" spans="1:25" customFormat="1" ht="15.75" customHeight="1" x14ac:dyDescent="0.25">
      <c r="A1612" s="3" t="s">
        <v>218</v>
      </c>
      <c r="B1612" s="3" t="s">
        <v>219</v>
      </c>
      <c r="C1612" s="4">
        <v>44040</v>
      </c>
      <c r="D1612" s="3" t="s">
        <v>2323</v>
      </c>
      <c r="E1612" s="3" t="s">
        <v>2321</v>
      </c>
      <c r="F1612" s="3" t="s">
        <v>3173</v>
      </c>
      <c r="G1612" s="24">
        <v>1440</v>
      </c>
      <c r="H1612" s="25" t="s">
        <v>2322</v>
      </c>
      <c r="I1612" s="5">
        <v>1</v>
      </c>
      <c r="J1612" s="5">
        <v>308.08140495867798</v>
      </c>
      <c r="K1612" s="5">
        <f t="shared" si="638"/>
        <v>372.77850000000035</v>
      </c>
      <c r="L1612" s="83">
        <f t="shared" si="645"/>
        <v>372.77850000000035</v>
      </c>
      <c r="M1612" s="79">
        <f t="shared" ref="M1612" si="651">+L1612*0.85</f>
        <v>316.86172500000026</v>
      </c>
      <c r="N1612" s="79">
        <f>+M1612*0.95</f>
        <v>301.01863875000026</v>
      </c>
      <c r="O1612" s="58"/>
      <c r="P1612" s="92">
        <f>+N1612+N1613</f>
        <v>584.35233875000006</v>
      </c>
      <c r="Q1612" s="7">
        <v>431.26159310330598</v>
      </c>
      <c r="R1612" s="75">
        <f t="shared" si="648"/>
        <v>521.82652765500018</v>
      </c>
      <c r="S1612" s="51">
        <f>+R1612+R1613</f>
        <v>939.42162947500003</v>
      </c>
      <c r="T1612" s="48">
        <v>939.43</v>
      </c>
      <c r="U1612" s="55">
        <f>+T1612-P1612</f>
        <v>355.07766124999989</v>
      </c>
      <c r="V1612" s="20"/>
      <c r="W1612" s="20"/>
      <c r="X1612" s="20"/>
      <c r="Y1612" s="20"/>
    </row>
    <row r="1613" spans="1:25" customFormat="1" ht="15.75" customHeight="1" x14ac:dyDescent="0.25">
      <c r="A1613" s="3" t="s">
        <v>1075</v>
      </c>
      <c r="B1613" s="3" t="s">
        <v>1076</v>
      </c>
      <c r="C1613" s="4">
        <v>44040</v>
      </c>
      <c r="D1613" s="3" t="s">
        <v>2323</v>
      </c>
      <c r="E1613" s="3" t="s">
        <v>2321</v>
      </c>
      <c r="F1613" s="3" t="s">
        <v>3173</v>
      </c>
      <c r="G1613" s="24"/>
      <c r="H1613" s="25" t="s">
        <v>2322</v>
      </c>
      <c r="I1613" s="5">
        <v>1</v>
      </c>
      <c r="J1613" s="5">
        <v>246.48429752066099</v>
      </c>
      <c r="K1613" s="5">
        <f>+J1613*1.21</f>
        <v>298.24599999999981</v>
      </c>
      <c r="L1613" s="83">
        <f>+K1613*I1613</f>
        <v>298.24599999999981</v>
      </c>
      <c r="M1613" s="79"/>
      <c r="N1613" s="79">
        <f>+L1613*0.95</f>
        <v>283.33369999999979</v>
      </c>
      <c r="O1613" s="58"/>
      <c r="P1613" s="92"/>
      <c r="Q1613" s="7">
        <v>345.11991885950403</v>
      </c>
      <c r="R1613" s="75">
        <f t="shared" si="648"/>
        <v>417.59510181999985</v>
      </c>
      <c r="S1613" s="51"/>
      <c r="T1613" s="48"/>
      <c r="U1613" s="55"/>
      <c r="V1613" s="20"/>
      <c r="W1613" s="20"/>
      <c r="X1613" s="20"/>
      <c r="Y1613" s="20"/>
    </row>
    <row r="1614" spans="1:25" customFormat="1" ht="15.75" customHeight="1" x14ac:dyDescent="0.25">
      <c r="A1614" s="3" t="s">
        <v>149</v>
      </c>
      <c r="B1614" s="3" t="s">
        <v>150</v>
      </c>
      <c r="C1614" s="4">
        <v>44040</v>
      </c>
      <c r="D1614" s="3" t="s">
        <v>2328</v>
      </c>
      <c r="E1614" s="3" t="s">
        <v>2329</v>
      </c>
      <c r="F1614" s="3" t="s">
        <v>3174</v>
      </c>
      <c r="G1614" s="24">
        <v>1426</v>
      </c>
      <c r="H1614" s="25" t="s">
        <v>2330</v>
      </c>
      <c r="I1614" s="5">
        <v>2</v>
      </c>
      <c r="J1614" s="5">
        <v>176.041818181818</v>
      </c>
      <c r="K1614" s="5">
        <f t="shared" si="638"/>
        <v>213.01059999999978</v>
      </c>
      <c r="L1614" s="83">
        <f t="shared" si="645"/>
        <v>426.02119999999957</v>
      </c>
      <c r="M1614" s="79">
        <f t="shared" ref="M1614:M1615" si="652">+L1614*0.85</f>
        <v>362.1180199999996</v>
      </c>
      <c r="N1614" s="79">
        <f t="shared" ref="N1614:N1615" si="653">+M1614*0.95</f>
        <v>344.01211899999959</v>
      </c>
      <c r="O1614" s="58"/>
      <c r="P1614" s="92">
        <f>+N1614+N1615+N1616+N1617+N1618</f>
        <v>2918.0514497499998</v>
      </c>
      <c r="Q1614" s="7">
        <v>560.633336690909</v>
      </c>
      <c r="R1614" s="75">
        <f t="shared" si="648"/>
        <v>678.36633739599984</v>
      </c>
      <c r="S1614" s="51">
        <f>+R1614+R1615+R1616+R1617+R1618</f>
        <v>5227.8114965699915</v>
      </c>
      <c r="T1614" s="48">
        <v>5227.8</v>
      </c>
      <c r="U1614" s="55">
        <f>+T1614-P1614</f>
        <v>2309.7485502500003</v>
      </c>
      <c r="V1614" s="20"/>
      <c r="W1614" s="20"/>
      <c r="X1614" s="20"/>
      <c r="Y1614" s="20"/>
    </row>
    <row r="1615" spans="1:25" customFormat="1" ht="15.75" customHeight="1" x14ac:dyDescent="0.25">
      <c r="A1615" s="3" t="s">
        <v>1808</v>
      </c>
      <c r="B1615" s="3" t="s">
        <v>1809</v>
      </c>
      <c r="C1615" s="4">
        <v>44040</v>
      </c>
      <c r="D1615" s="3" t="s">
        <v>2328</v>
      </c>
      <c r="E1615" s="3" t="s">
        <v>2329</v>
      </c>
      <c r="F1615" s="3" t="s">
        <v>3174</v>
      </c>
      <c r="G1615" s="24"/>
      <c r="H1615" s="25" t="s">
        <v>2330</v>
      </c>
      <c r="I1615" s="5">
        <v>1</v>
      </c>
      <c r="J1615" s="5">
        <v>489.34239669421498</v>
      </c>
      <c r="K1615" s="5">
        <f t="shared" si="638"/>
        <v>592.10430000000008</v>
      </c>
      <c r="L1615" s="83">
        <f t="shared" si="645"/>
        <v>592.10430000000008</v>
      </c>
      <c r="M1615" s="79">
        <f t="shared" si="652"/>
        <v>503.28865500000006</v>
      </c>
      <c r="N1615" s="79">
        <f t="shared" si="653"/>
        <v>478.12422225000006</v>
      </c>
      <c r="O1615" s="58"/>
      <c r="P1615" s="92"/>
      <c r="Q1615" s="7">
        <v>779.19457852809899</v>
      </c>
      <c r="R1615" s="75">
        <f t="shared" si="648"/>
        <v>942.82544001899976</v>
      </c>
      <c r="S1615" s="51"/>
      <c r="T1615" s="48"/>
      <c r="U1615" s="55"/>
      <c r="V1615" s="20"/>
      <c r="W1615" s="20"/>
      <c r="X1615" s="20"/>
      <c r="Y1615" s="20"/>
    </row>
    <row r="1616" spans="1:25" customFormat="1" ht="15.75" customHeight="1" x14ac:dyDescent="0.25">
      <c r="A1616" s="3" t="s">
        <v>674</v>
      </c>
      <c r="B1616" s="3" t="s">
        <v>675</v>
      </c>
      <c r="C1616" s="4">
        <v>44040</v>
      </c>
      <c r="D1616" s="3" t="s">
        <v>2328</v>
      </c>
      <c r="E1616" s="3" t="s">
        <v>2329</v>
      </c>
      <c r="F1616" s="3" t="s">
        <v>3174</v>
      </c>
      <c r="G1616" s="24"/>
      <c r="H1616" s="25" t="s">
        <v>2330</v>
      </c>
      <c r="I1616" s="5">
        <v>1</v>
      </c>
      <c r="J1616" s="5">
        <v>403.70272727272697</v>
      </c>
      <c r="K1616" s="5">
        <f t="shared" si="638"/>
        <v>488.4802999999996</v>
      </c>
      <c r="L1616" s="83">
        <f t="shared" si="645"/>
        <v>488.4802999999996</v>
      </c>
      <c r="M1616" s="79"/>
      <c r="N1616" s="79">
        <f t="shared" si="641"/>
        <v>464.0562849999996</v>
      </c>
      <c r="O1616" s="58"/>
      <c r="P1616" s="92"/>
      <c r="Q1616" s="7">
        <v>642.82796371818097</v>
      </c>
      <c r="R1616" s="75">
        <f t="shared" si="648"/>
        <v>777.82183609899892</v>
      </c>
      <c r="S1616" s="51"/>
      <c r="T1616" s="48"/>
      <c r="U1616" s="55"/>
      <c r="V1616" s="20"/>
      <c r="W1616" s="20"/>
      <c r="X1616" s="20"/>
      <c r="Y1616" s="20"/>
    </row>
    <row r="1617" spans="1:25" customFormat="1" ht="15.75" customHeight="1" x14ac:dyDescent="0.25">
      <c r="A1617" s="3" t="s">
        <v>565</v>
      </c>
      <c r="B1617" s="3" t="s">
        <v>566</v>
      </c>
      <c r="C1617" s="4">
        <v>44040</v>
      </c>
      <c r="D1617" s="3" t="s">
        <v>2328</v>
      </c>
      <c r="E1617" s="3" t="s">
        <v>2329</v>
      </c>
      <c r="F1617" s="3" t="s">
        <v>3174</v>
      </c>
      <c r="G1617" s="24"/>
      <c r="H1617" s="25" t="s">
        <v>2330</v>
      </c>
      <c r="I1617" s="5">
        <v>1</v>
      </c>
      <c r="J1617" s="5">
        <v>844.91041322314095</v>
      </c>
      <c r="K1617" s="5">
        <f t="shared" si="638"/>
        <v>1022.3416000000005</v>
      </c>
      <c r="L1617" s="83">
        <f t="shared" si="645"/>
        <v>1022.3416000000005</v>
      </c>
      <c r="M1617" s="79">
        <f t="shared" ref="M1617:M1618" si="654">+L1617*0.85</f>
        <v>868.99036000000046</v>
      </c>
      <c r="N1617" s="79">
        <f t="shared" ref="N1617:N1618" si="655">+M1617*0.95</f>
        <v>825.54084200000045</v>
      </c>
      <c r="O1617" s="58"/>
      <c r="P1617" s="92"/>
      <c r="Q1617" s="7">
        <v>1182.81543478347</v>
      </c>
      <c r="R1617" s="75">
        <f t="shared" si="648"/>
        <v>1431.2066760879986</v>
      </c>
      <c r="S1617" s="51"/>
      <c r="T1617" s="48"/>
      <c r="U1617" s="55"/>
      <c r="V1617" s="20"/>
      <c r="W1617" s="20"/>
      <c r="X1617" s="20"/>
      <c r="Y1617" s="20"/>
    </row>
    <row r="1618" spans="1:25" customFormat="1" ht="15.75" customHeight="1" x14ac:dyDescent="0.25">
      <c r="A1618" s="3" t="s">
        <v>2331</v>
      </c>
      <c r="B1618" s="3" t="s">
        <v>2332</v>
      </c>
      <c r="C1618" s="4">
        <v>44040</v>
      </c>
      <c r="D1618" s="3" t="s">
        <v>2328</v>
      </c>
      <c r="E1618" s="3" t="s">
        <v>2329</v>
      </c>
      <c r="F1618" s="3" t="s">
        <v>3174</v>
      </c>
      <c r="G1618" s="24"/>
      <c r="H1618" s="25" t="s">
        <v>2330</v>
      </c>
      <c r="I1618" s="5">
        <v>1</v>
      </c>
      <c r="J1618" s="5">
        <v>825.23652892561995</v>
      </c>
      <c r="K1618" s="5">
        <f t="shared" si="638"/>
        <v>998.53620000000012</v>
      </c>
      <c r="L1618" s="83">
        <f t="shared" si="645"/>
        <v>998.53620000000012</v>
      </c>
      <c r="M1618" s="79">
        <f t="shared" si="654"/>
        <v>848.7557700000001</v>
      </c>
      <c r="N1618" s="79">
        <f t="shared" si="655"/>
        <v>806.31798150000009</v>
      </c>
      <c r="O1618" s="58"/>
      <c r="P1618" s="92"/>
      <c r="Q1618" s="7">
        <v>1155.03405534545</v>
      </c>
      <c r="R1618" s="75">
        <f t="shared" si="648"/>
        <v>1397.5912069679946</v>
      </c>
      <c r="S1618" s="51"/>
      <c r="T1618" s="48"/>
      <c r="U1618" s="55"/>
      <c r="V1618" s="20"/>
      <c r="W1618" s="20"/>
      <c r="X1618" s="20"/>
      <c r="Y1618" s="20"/>
    </row>
    <row r="1619" spans="1:25" customFormat="1" ht="15.75" customHeight="1" x14ac:dyDescent="0.25">
      <c r="A1619" s="3" t="s">
        <v>482</v>
      </c>
      <c r="B1619" s="3" t="s">
        <v>483</v>
      </c>
      <c r="C1619" s="4">
        <v>44040</v>
      </c>
      <c r="D1619" s="3" t="s">
        <v>2337</v>
      </c>
      <c r="E1619" s="3" t="s">
        <v>2334</v>
      </c>
      <c r="F1619" s="3" t="s">
        <v>3147</v>
      </c>
      <c r="G1619" s="24">
        <v>1431</v>
      </c>
      <c r="H1619" s="25" t="s">
        <v>2335</v>
      </c>
      <c r="I1619" s="5">
        <v>1</v>
      </c>
      <c r="J1619" s="5">
        <v>38.200413223140501</v>
      </c>
      <c r="K1619" s="5">
        <f t="shared" si="638"/>
        <v>46.222500000000004</v>
      </c>
      <c r="L1619" s="83">
        <f t="shared" si="645"/>
        <v>46.222500000000004</v>
      </c>
      <c r="M1619" s="79"/>
      <c r="N1619" s="79">
        <f t="shared" si="641"/>
        <v>43.911375</v>
      </c>
      <c r="O1619" s="58"/>
      <c r="P1619" s="92">
        <f>+SUM(N1619:N1628)</f>
        <v>532.69485850000001</v>
      </c>
      <c r="Q1619" s="7">
        <v>58.804952107437998</v>
      </c>
      <c r="R1619" s="75">
        <f t="shared" si="648"/>
        <v>71.153992049999971</v>
      </c>
      <c r="S1619" s="51">
        <f>+SUM(R1619:R1628)</f>
        <v>905.34078255399879</v>
      </c>
      <c r="T1619" s="48">
        <v>905.36</v>
      </c>
      <c r="U1619" s="55">
        <f>+T1619-P1619</f>
        <v>372.6651415</v>
      </c>
      <c r="V1619" s="20"/>
      <c r="W1619" s="20"/>
      <c r="X1619" s="20"/>
      <c r="Y1619" s="20"/>
    </row>
    <row r="1620" spans="1:25" customFormat="1" ht="15.75" customHeight="1" x14ac:dyDescent="0.25">
      <c r="A1620" s="3" t="s">
        <v>577</v>
      </c>
      <c r="B1620" s="3" t="s">
        <v>578</v>
      </c>
      <c r="C1620" s="4">
        <v>44040</v>
      </c>
      <c r="D1620" s="3" t="s">
        <v>2336</v>
      </c>
      <c r="E1620" s="3" t="s">
        <v>2334</v>
      </c>
      <c r="F1620" s="3" t="s">
        <v>3147</v>
      </c>
      <c r="G1620" s="24"/>
      <c r="H1620" s="25" t="s">
        <v>2335</v>
      </c>
      <c r="I1620" s="5">
        <v>-2</v>
      </c>
      <c r="J1620" s="5">
        <v>9.1447933884297505</v>
      </c>
      <c r="K1620" s="5">
        <f t="shared" si="638"/>
        <v>11.065199999999997</v>
      </c>
      <c r="L1620" s="83">
        <f t="shared" si="645"/>
        <v>-22.130399999999995</v>
      </c>
      <c r="M1620" s="79"/>
      <c r="N1620" s="79">
        <f t="shared" si="641"/>
        <v>-21.023879999999995</v>
      </c>
      <c r="O1620" s="58"/>
      <c r="P1620" s="92"/>
      <c r="Q1620" s="7">
        <v>-26.418210723966901</v>
      </c>
      <c r="R1620" s="75">
        <f t="shared" si="648"/>
        <v>-31.96603497599995</v>
      </c>
      <c r="S1620" s="51"/>
      <c r="T1620" s="48"/>
      <c r="U1620" s="55"/>
      <c r="V1620" s="20"/>
      <c r="W1620" s="20"/>
      <c r="X1620" s="20"/>
      <c r="Y1620" s="20"/>
    </row>
    <row r="1621" spans="1:25" customFormat="1" ht="15.75" customHeight="1" x14ac:dyDescent="0.25">
      <c r="A1621" s="3" t="s">
        <v>73</v>
      </c>
      <c r="B1621" s="3" t="s">
        <v>74</v>
      </c>
      <c r="C1621" s="4">
        <v>44040</v>
      </c>
      <c r="D1621" s="3" t="s">
        <v>2336</v>
      </c>
      <c r="E1621" s="3" t="s">
        <v>2334</v>
      </c>
      <c r="F1621" s="3" t="s">
        <v>3147</v>
      </c>
      <c r="G1621" s="24"/>
      <c r="H1621" s="25" t="s">
        <v>2335</v>
      </c>
      <c r="I1621" s="5">
        <v>-1</v>
      </c>
      <c r="J1621" s="5">
        <v>155.145289256198</v>
      </c>
      <c r="K1621" s="5">
        <f t="shared" si="638"/>
        <v>187.72579999999957</v>
      </c>
      <c r="L1621" s="83">
        <f t="shared" si="645"/>
        <v>-187.72579999999957</v>
      </c>
      <c r="M1621" s="79">
        <f t="shared" ref="M1621:M1622" si="656">+L1621*0.85</f>
        <v>-159.56692999999962</v>
      </c>
      <c r="N1621" s="79">
        <f t="shared" ref="N1621:N1622" si="657">+M1621*0.95</f>
        <v>-151.58858349999963</v>
      </c>
      <c r="O1621" s="58"/>
      <c r="P1621" s="92"/>
      <c r="Q1621" s="7">
        <v>-217.18478752396601</v>
      </c>
      <c r="R1621" s="75">
        <f t="shared" si="648"/>
        <v>-262.79359290399884</v>
      </c>
      <c r="S1621" s="51"/>
      <c r="T1621" s="48"/>
      <c r="U1621" s="55"/>
      <c r="V1621" s="20"/>
      <c r="W1621" s="20"/>
      <c r="X1621" s="20"/>
      <c r="Y1621" s="20"/>
    </row>
    <row r="1622" spans="1:25" customFormat="1" ht="15.75" customHeight="1" x14ac:dyDescent="0.25">
      <c r="A1622" s="3" t="s">
        <v>328</v>
      </c>
      <c r="B1622" s="3" t="s">
        <v>329</v>
      </c>
      <c r="C1622" s="4">
        <v>44040</v>
      </c>
      <c r="D1622" s="3" t="s">
        <v>2336</v>
      </c>
      <c r="E1622" s="3" t="s">
        <v>2334</v>
      </c>
      <c r="F1622" s="3" t="s">
        <v>3147</v>
      </c>
      <c r="G1622" s="24"/>
      <c r="H1622" s="25" t="s">
        <v>2335</v>
      </c>
      <c r="I1622" s="5">
        <v>-1</v>
      </c>
      <c r="J1622" s="5">
        <v>289.52727272727299</v>
      </c>
      <c r="K1622" s="5">
        <f t="shared" ref="K1622:K1653" si="658">+J1622*1.21</f>
        <v>350.32800000000032</v>
      </c>
      <c r="L1622" s="83">
        <f t="shared" si="645"/>
        <v>-350.32800000000032</v>
      </c>
      <c r="M1622" s="79">
        <f t="shared" si="656"/>
        <v>-297.77880000000027</v>
      </c>
      <c r="N1622" s="79">
        <f t="shared" si="657"/>
        <v>-282.88986000000023</v>
      </c>
      <c r="O1622" s="58"/>
      <c r="P1622" s="92"/>
      <c r="Q1622" s="7">
        <v>-445.80830400000002</v>
      </c>
      <c r="R1622" s="75">
        <f t="shared" si="648"/>
        <v>-539.42804783999998</v>
      </c>
      <c r="S1622" s="51"/>
      <c r="T1622" s="48"/>
      <c r="U1622" s="55"/>
      <c r="V1622" s="20"/>
      <c r="W1622" s="20"/>
      <c r="X1622" s="20"/>
      <c r="Y1622" s="20"/>
    </row>
    <row r="1623" spans="1:25" customFormat="1" ht="15.75" customHeight="1" x14ac:dyDescent="0.25">
      <c r="A1623" s="3" t="s">
        <v>577</v>
      </c>
      <c r="B1623" s="3" t="s">
        <v>578</v>
      </c>
      <c r="C1623" s="4">
        <v>44040</v>
      </c>
      <c r="D1623" s="3" t="s">
        <v>2333</v>
      </c>
      <c r="E1623" s="3" t="s">
        <v>2334</v>
      </c>
      <c r="F1623" s="3" t="s">
        <v>3147</v>
      </c>
      <c r="G1623" s="24"/>
      <c r="H1623" s="25" t="s">
        <v>2335</v>
      </c>
      <c r="I1623" s="5">
        <v>2</v>
      </c>
      <c r="J1623" s="5">
        <v>9.1447933884297505</v>
      </c>
      <c r="K1623" s="5">
        <f t="shared" si="658"/>
        <v>11.065199999999997</v>
      </c>
      <c r="L1623" s="83">
        <f t="shared" si="645"/>
        <v>22.130399999999995</v>
      </c>
      <c r="M1623" s="79"/>
      <c r="N1623" s="79">
        <f t="shared" ref="N1623:N1651" si="659">+L1623*0.95</f>
        <v>21.023879999999995</v>
      </c>
      <c r="O1623" s="58"/>
      <c r="P1623" s="92"/>
      <c r="Q1623" s="7">
        <v>26.418210723966901</v>
      </c>
      <c r="R1623" s="75">
        <f t="shared" si="648"/>
        <v>31.96603497599995</v>
      </c>
      <c r="S1623" s="51"/>
      <c r="T1623" s="48"/>
      <c r="U1623" s="55"/>
      <c r="V1623" s="20"/>
      <c r="W1623" s="20"/>
      <c r="X1623" s="20"/>
      <c r="Y1623" s="20"/>
    </row>
    <row r="1624" spans="1:25" customFormat="1" ht="15.75" customHeight="1" x14ac:dyDescent="0.25">
      <c r="A1624" s="3" t="s">
        <v>73</v>
      </c>
      <c r="B1624" s="3" t="s">
        <v>74</v>
      </c>
      <c r="C1624" s="4">
        <v>44040</v>
      </c>
      <c r="D1624" s="3" t="s">
        <v>2333</v>
      </c>
      <c r="E1624" s="3" t="s">
        <v>2334</v>
      </c>
      <c r="F1624" s="3" t="s">
        <v>3147</v>
      </c>
      <c r="G1624" s="24"/>
      <c r="H1624" s="25" t="s">
        <v>2335</v>
      </c>
      <c r="I1624" s="5">
        <v>1</v>
      </c>
      <c r="J1624" s="5">
        <v>155.145289256198</v>
      </c>
      <c r="K1624" s="5">
        <f t="shared" si="658"/>
        <v>187.72579999999957</v>
      </c>
      <c r="L1624" s="83">
        <f t="shared" si="645"/>
        <v>187.72579999999957</v>
      </c>
      <c r="M1624" s="79">
        <f t="shared" ref="M1624" si="660">+L1624*0.85</f>
        <v>159.56692999999962</v>
      </c>
      <c r="N1624" s="79">
        <f t="shared" ref="N1624:N1625" si="661">+M1624*0.95</f>
        <v>151.58858349999963</v>
      </c>
      <c r="O1624" s="58"/>
      <c r="P1624" s="92"/>
      <c r="Q1624" s="7">
        <v>217.18478752396601</v>
      </c>
      <c r="R1624" s="75">
        <f t="shared" si="648"/>
        <v>262.79359290399884</v>
      </c>
      <c r="S1624" s="51"/>
      <c r="T1624" s="48"/>
      <c r="U1624" s="55"/>
      <c r="V1624" s="20"/>
      <c r="W1624" s="20"/>
      <c r="X1624" s="20"/>
      <c r="Y1624" s="20"/>
    </row>
    <row r="1625" spans="1:25" customFormat="1" ht="15.75" customHeight="1" x14ac:dyDescent="0.25">
      <c r="A1625" s="3" t="s">
        <v>328</v>
      </c>
      <c r="B1625" s="3" t="s">
        <v>329</v>
      </c>
      <c r="C1625" s="4">
        <v>44040</v>
      </c>
      <c r="D1625" s="3" t="s">
        <v>2333</v>
      </c>
      <c r="E1625" s="3" t="s">
        <v>2334</v>
      </c>
      <c r="F1625" s="3" t="s">
        <v>3147</v>
      </c>
      <c r="G1625" s="24"/>
      <c r="H1625" s="25" t="s">
        <v>2335</v>
      </c>
      <c r="I1625" s="5">
        <v>1</v>
      </c>
      <c r="J1625" s="5">
        <v>289.52727272727299</v>
      </c>
      <c r="K1625" s="5">
        <f t="shared" si="658"/>
        <v>350.32800000000032</v>
      </c>
      <c r="L1625" s="83">
        <f t="shared" si="645"/>
        <v>350.32800000000032</v>
      </c>
      <c r="M1625" s="79">
        <f>+L1625*0.9</f>
        <v>315.29520000000031</v>
      </c>
      <c r="N1625" s="79">
        <f t="shared" si="661"/>
        <v>299.53044000000028</v>
      </c>
      <c r="O1625" s="58"/>
      <c r="P1625" s="92"/>
      <c r="Q1625" s="7">
        <v>445.80830400000002</v>
      </c>
      <c r="R1625" s="75">
        <f t="shared" si="648"/>
        <v>539.42804783999998</v>
      </c>
      <c r="S1625" s="51"/>
      <c r="T1625" s="48"/>
      <c r="U1625" s="55"/>
      <c r="V1625" s="20"/>
      <c r="W1625" s="20"/>
      <c r="X1625" s="20"/>
      <c r="Y1625" s="20"/>
    </row>
    <row r="1626" spans="1:25" customFormat="1" ht="15.75" customHeight="1" x14ac:dyDescent="0.25">
      <c r="A1626" s="3" t="s">
        <v>577</v>
      </c>
      <c r="B1626" s="3" t="s">
        <v>578</v>
      </c>
      <c r="C1626" s="4">
        <v>44040</v>
      </c>
      <c r="D1626" s="3" t="s">
        <v>2337</v>
      </c>
      <c r="E1626" s="3" t="s">
        <v>2334</v>
      </c>
      <c r="F1626" s="3" t="s">
        <v>3147</v>
      </c>
      <c r="G1626" s="24"/>
      <c r="H1626" s="25" t="s">
        <v>2335</v>
      </c>
      <c r="I1626" s="5">
        <v>2</v>
      </c>
      <c r="J1626" s="5">
        <v>9.1447933884297505</v>
      </c>
      <c r="K1626" s="5">
        <f t="shared" si="658"/>
        <v>11.065199999999997</v>
      </c>
      <c r="L1626" s="83">
        <f t="shared" si="645"/>
        <v>22.130399999999995</v>
      </c>
      <c r="M1626" s="79"/>
      <c r="N1626" s="79">
        <f t="shared" si="659"/>
        <v>21.023879999999995</v>
      </c>
      <c r="O1626" s="58"/>
      <c r="P1626" s="92"/>
      <c r="Q1626" s="7">
        <v>26.4174791404959</v>
      </c>
      <c r="R1626" s="75">
        <f t="shared" si="648"/>
        <v>31.965149760000038</v>
      </c>
      <c r="S1626" s="51"/>
      <c r="T1626" s="48"/>
      <c r="U1626" s="55"/>
      <c r="V1626" s="20"/>
      <c r="W1626" s="20"/>
      <c r="X1626" s="20"/>
      <c r="Y1626" s="20"/>
    </row>
    <row r="1627" spans="1:25" customFormat="1" ht="15.75" customHeight="1" x14ac:dyDescent="0.25">
      <c r="A1627" s="3" t="s">
        <v>73</v>
      </c>
      <c r="B1627" s="3" t="s">
        <v>74</v>
      </c>
      <c r="C1627" s="4">
        <v>44040</v>
      </c>
      <c r="D1627" s="3" t="s">
        <v>2337</v>
      </c>
      <c r="E1627" s="3" t="s">
        <v>2334</v>
      </c>
      <c r="F1627" s="3" t="s">
        <v>3147</v>
      </c>
      <c r="G1627" s="24"/>
      <c r="H1627" s="25" t="s">
        <v>2335</v>
      </c>
      <c r="I1627" s="5">
        <v>1</v>
      </c>
      <c r="J1627" s="5">
        <v>155.145289256198</v>
      </c>
      <c r="K1627" s="5">
        <f t="shared" si="658"/>
        <v>187.72579999999957</v>
      </c>
      <c r="L1627" s="83">
        <f t="shared" si="645"/>
        <v>187.72579999999957</v>
      </c>
      <c r="M1627" s="79">
        <f t="shared" ref="M1627" si="662">+L1627*0.85</f>
        <v>159.56692999999962</v>
      </c>
      <c r="N1627" s="79">
        <f t="shared" ref="N1627:N1628" si="663">+M1627*0.95</f>
        <v>151.58858349999963</v>
      </c>
      <c r="O1627" s="58"/>
      <c r="P1627" s="92"/>
      <c r="Q1627" s="7">
        <v>217.18478752396601</v>
      </c>
      <c r="R1627" s="75">
        <f t="shared" si="648"/>
        <v>262.79359290399884</v>
      </c>
      <c r="S1627" s="51"/>
      <c r="T1627" s="48"/>
      <c r="U1627" s="55"/>
      <c r="V1627" s="20"/>
      <c r="W1627" s="20"/>
      <c r="X1627" s="20"/>
      <c r="Y1627" s="20"/>
    </row>
    <row r="1628" spans="1:25" customFormat="1" ht="15.75" customHeight="1" x14ac:dyDescent="0.25">
      <c r="A1628" s="3" t="s">
        <v>328</v>
      </c>
      <c r="B1628" s="3" t="s">
        <v>329</v>
      </c>
      <c r="C1628" s="4">
        <v>44040</v>
      </c>
      <c r="D1628" s="3" t="s">
        <v>2337</v>
      </c>
      <c r="E1628" s="3" t="s">
        <v>2334</v>
      </c>
      <c r="F1628" s="3" t="s">
        <v>3147</v>
      </c>
      <c r="G1628" s="24"/>
      <c r="H1628" s="25" t="s">
        <v>2335</v>
      </c>
      <c r="I1628" s="5">
        <v>1</v>
      </c>
      <c r="J1628" s="5">
        <v>289.52727272727299</v>
      </c>
      <c r="K1628" s="5">
        <f t="shared" si="658"/>
        <v>350.32800000000032</v>
      </c>
      <c r="L1628" s="83">
        <f t="shared" si="645"/>
        <v>350.32800000000032</v>
      </c>
      <c r="M1628" s="79">
        <f>+L1628*0.9</f>
        <v>315.29520000000031</v>
      </c>
      <c r="N1628" s="79">
        <f t="shared" si="663"/>
        <v>299.53044000000028</v>
      </c>
      <c r="O1628" s="58"/>
      <c r="P1628" s="92"/>
      <c r="Q1628" s="7">
        <v>445.80830400000002</v>
      </c>
      <c r="R1628" s="75">
        <f t="shared" si="648"/>
        <v>539.42804783999998</v>
      </c>
      <c r="S1628" s="51"/>
      <c r="T1628" s="48"/>
      <c r="U1628" s="55"/>
      <c r="V1628" s="20"/>
      <c r="W1628" s="20"/>
      <c r="X1628" s="20"/>
      <c r="Y1628" s="20"/>
    </row>
    <row r="1629" spans="1:25" customFormat="1" ht="15.75" customHeight="1" x14ac:dyDescent="0.25">
      <c r="A1629" s="3" t="s">
        <v>111</v>
      </c>
      <c r="B1629" s="3" t="s">
        <v>112</v>
      </c>
      <c r="C1629" s="4">
        <v>44040</v>
      </c>
      <c r="D1629" s="3" t="s">
        <v>2338</v>
      </c>
      <c r="E1629" s="3" t="s">
        <v>2339</v>
      </c>
      <c r="F1629" s="3" t="s">
        <v>3175</v>
      </c>
      <c r="G1629" s="24">
        <v>1432</v>
      </c>
      <c r="H1629" s="25" t="s">
        <v>2340</v>
      </c>
      <c r="I1629" s="5">
        <v>2</v>
      </c>
      <c r="J1629" s="5">
        <v>853.29380165289297</v>
      </c>
      <c r="K1629" s="5">
        <f t="shared" si="658"/>
        <v>1032.4855000000005</v>
      </c>
      <c r="L1629" s="83">
        <f t="shared" si="645"/>
        <v>2064.9710000000009</v>
      </c>
      <c r="M1629" s="79"/>
      <c r="N1629" s="79">
        <f t="shared" si="659"/>
        <v>1961.7224500000007</v>
      </c>
      <c r="O1629" s="58"/>
      <c r="P1629" s="92">
        <f>+N1629</f>
        <v>1961.7224500000007</v>
      </c>
      <c r="Q1629" s="7">
        <v>2388.5058778347102</v>
      </c>
      <c r="R1629" s="75">
        <f t="shared" si="648"/>
        <v>2890.0921121799993</v>
      </c>
      <c r="S1629" s="52">
        <f>+R1629</f>
        <v>2890.0921121799993</v>
      </c>
      <c r="T1629" s="49">
        <v>3545.1</v>
      </c>
      <c r="U1629" s="55">
        <f>+T1629-P1629</f>
        <v>1583.3775499999992</v>
      </c>
      <c r="V1629" s="20"/>
      <c r="W1629" s="20"/>
      <c r="X1629" s="20"/>
      <c r="Y1629" s="20"/>
    </row>
    <row r="1630" spans="1:25" customFormat="1" ht="15.75" customHeight="1" x14ac:dyDescent="0.25">
      <c r="A1630" s="3" t="s">
        <v>1467</v>
      </c>
      <c r="B1630" s="3" t="s">
        <v>1468</v>
      </c>
      <c r="C1630" s="4">
        <v>44040</v>
      </c>
      <c r="D1630" s="3" t="s">
        <v>2341</v>
      </c>
      <c r="E1630" s="3" t="s">
        <v>2342</v>
      </c>
      <c r="F1630" s="3" t="s">
        <v>3176</v>
      </c>
      <c r="G1630" s="24">
        <v>1433</v>
      </c>
      <c r="H1630" s="25" t="s">
        <v>2343</v>
      </c>
      <c r="I1630" s="5">
        <v>1</v>
      </c>
      <c r="J1630" s="5">
        <v>588.84157024793399</v>
      </c>
      <c r="K1630" s="5">
        <f t="shared" si="658"/>
        <v>712.49830000000009</v>
      </c>
      <c r="L1630" s="83">
        <f t="shared" si="645"/>
        <v>712.49830000000009</v>
      </c>
      <c r="M1630" s="79">
        <f t="shared" ref="M1630" si="664">+L1630*0.85</f>
        <v>605.62355500000001</v>
      </c>
      <c r="N1630" s="79">
        <f>+M1630*0.95</f>
        <v>575.34237725000003</v>
      </c>
      <c r="O1630" s="58"/>
      <c r="P1630" s="92">
        <f>+N1630</f>
        <v>575.34237725000003</v>
      </c>
      <c r="Q1630" s="7">
        <v>824.20743429173604</v>
      </c>
      <c r="R1630" s="75">
        <f t="shared" si="648"/>
        <v>997.29099549300054</v>
      </c>
      <c r="S1630" s="51">
        <f>+R1630</f>
        <v>997.29099549300054</v>
      </c>
      <c r="T1630" s="48">
        <v>997.29</v>
      </c>
      <c r="U1630" s="55">
        <f>+T1630-P1630</f>
        <v>421.94762274999994</v>
      </c>
      <c r="V1630" s="20"/>
      <c r="W1630" s="20"/>
      <c r="X1630" s="20"/>
      <c r="Y1630" s="20"/>
    </row>
    <row r="1631" spans="1:25" customFormat="1" ht="15.75" customHeight="1" x14ac:dyDescent="0.25">
      <c r="A1631" s="3" t="s">
        <v>1075</v>
      </c>
      <c r="B1631" s="3" t="s">
        <v>1076</v>
      </c>
      <c r="C1631" s="4">
        <v>44040</v>
      </c>
      <c r="D1631" s="3" t="s">
        <v>2344</v>
      </c>
      <c r="E1631" s="3" t="s">
        <v>2345</v>
      </c>
      <c r="F1631" s="3" t="s">
        <v>3177</v>
      </c>
      <c r="G1631" s="24">
        <v>1435</v>
      </c>
      <c r="H1631" s="25" t="s">
        <v>2346</v>
      </c>
      <c r="I1631" s="5">
        <v>1</v>
      </c>
      <c r="J1631" s="5">
        <v>246.48429752066099</v>
      </c>
      <c r="K1631" s="5">
        <f t="shared" si="658"/>
        <v>298.24599999999981</v>
      </c>
      <c r="L1631" s="83">
        <f t="shared" si="645"/>
        <v>298.24599999999981</v>
      </c>
      <c r="M1631" s="79"/>
      <c r="N1631" s="79">
        <f t="shared" si="659"/>
        <v>283.33369999999979</v>
      </c>
      <c r="O1631" s="58"/>
      <c r="P1631" s="92">
        <f>+SUM(N1631:N1637)</f>
        <v>1736.6166202500001</v>
      </c>
      <c r="Q1631" s="7">
        <v>345.11991885950403</v>
      </c>
      <c r="R1631" s="75">
        <f t="shared" si="648"/>
        <v>417.59510181999985</v>
      </c>
      <c r="S1631" s="51">
        <f>+SUM(R1631:R1637)</f>
        <v>2792.9421779630002</v>
      </c>
      <c r="T1631" s="48">
        <v>2792.95</v>
      </c>
      <c r="U1631" s="55">
        <f>+T1631-P1631</f>
        <v>1056.3333797499997</v>
      </c>
      <c r="V1631" s="20"/>
      <c r="W1631" s="20"/>
      <c r="X1631" s="20"/>
      <c r="Y1631" s="20"/>
    </row>
    <row r="1632" spans="1:25" customFormat="1" ht="15.75" customHeight="1" x14ac:dyDescent="0.25">
      <c r="A1632" s="3" t="s">
        <v>1417</v>
      </c>
      <c r="B1632" s="3" t="s">
        <v>1418</v>
      </c>
      <c r="C1632" s="4">
        <v>44040</v>
      </c>
      <c r="D1632" s="3" t="s">
        <v>2344</v>
      </c>
      <c r="E1632" s="3" t="s">
        <v>2345</v>
      </c>
      <c r="F1632" s="3" t="s">
        <v>3177</v>
      </c>
      <c r="G1632" s="24"/>
      <c r="H1632" s="25" t="s">
        <v>2346</v>
      </c>
      <c r="I1632" s="5">
        <v>1</v>
      </c>
      <c r="J1632" s="5">
        <v>264.06173553718997</v>
      </c>
      <c r="K1632" s="5">
        <f t="shared" si="658"/>
        <v>319.51469999999983</v>
      </c>
      <c r="L1632" s="83">
        <f t="shared" si="645"/>
        <v>319.51469999999983</v>
      </c>
      <c r="M1632" s="79"/>
      <c r="N1632" s="79">
        <f t="shared" si="659"/>
        <v>303.53896499999985</v>
      </c>
      <c r="O1632" s="58"/>
      <c r="P1632" s="92"/>
      <c r="Q1632" s="7">
        <v>369.92408531404902</v>
      </c>
      <c r="R1632" s="75">
        <f t="shared" si="648"/>
        <v>447.60814322999931</v>
      </c>
      <c r="S1632" s="51"/>
      <c r="T1632" s="48"/>
      <c r="U1632" s="55"/>
      <c r="V1632" s="20"/>
      <c r="W1632" s="20"/>
      <c r="X1632" s="20"/>
      <c r="Y1632" s="20"/>
    </row>
    <row r="1633" spans="1:25" customFormat="1" ht="15.75" customHeight="1" x14ac:dyDescent="0.25">
      <c r="A1633" s="3" t="s">
        <v>1056</v>
      </c>
      <c r="B1633" s="3" t="s">
        <v>1057</v>
      </c>
      <c r="C1633" s="4">
        <v>44040</v>
      </c>
      <c r="D1633" s="3" t="s">
        <v>2344</v>
      </c>
      <c r="E1633" s="3" t="s">
        <v>2345</v>
      </c>
      <c r="F1633" s="3" t="s">
        <v>3177</v>
      </c>
      <c r="G1633" s="24"/>
      <c r="H1633" s="25" t="s">
        <v>2346</v>
      </c>
      <c r="I1633" s="5">
        <v>1</v>
      </c>
      <c r="J1633" s="5">
        <v>220.055041322314</v>
      </c>
      <c r="K1633" s="5">
        <f t="shared" si="658"/>
        <v>266.26659999999993</v>
      </c>
      <c r="L1633" s="83">
        <f t="shared" si="645"/>
        <v>266.26659999999993</v>
      </c>
      <c r="M1633" s="79"/>
      <c r="N1633" s="79">
        <f t="shared" si="659"/>
        <v>252.95326999999992</v>
      </c>
      <c r="O1633" s="58"/>
      <c r="P1633" s="92"/>
      <c r="Q1633" s="7">
        <v>308.09466225454503</v>
      </c>
      <c r="R1633" s="75">
        <f t="shared" si="648"/>
        <v>372.79454132799947</v>
      </c>
      <c r="S1633" s="51"/>
      <c r="T1633" s="48"/>
      <c r="U1633" s="55"/>
      <c r="V1633" s="20"/>
      <c r="W1633" s="20"/>
      <c r="X1633" s="20"/>
      <c r="Y1633" s="20"/>
    </row>
    <row r="1634" spans="1:25" customFormat="1" ht="15.75" customHeight="1" x14ac:dyDescent="0.25">
      <c r="A1634" s="3" t="s">
        <v>118</v>
      </c>
      <c r="B1634" s="3" t="s">
        <v>119</v>
      </c>
      <c r="C1634" s="4">
        <v>44040</v>
      </c>
      <c r="D1634" s="3" t="s">
        <v>2344</v>
      </c>
      <c r="E1634" s="3" t="s">
        <v>2345</v>
      </c>
      <c r="F1634" s="3" t="s">
        <v>3177</v>
      </c>
      <c r="G1634" s="24"/>
      <c r="H1634" s="25" t="s">
        <v>2346</v>
      </c>
      <c r="I1634" s="5">
        <v>1</v>
      </c>
      <c r="J1634" s="5">
        <v>302.57983471074402</v>
      </c>
      <c r="K1634" s="5">
        <f t="shared" si="658"/>
        <v>366.12160000000029</v>
      </c>
      <c r="L1634" s="83">
        <f t="shared" si="645"/>
        <v>366.12160000000029</v>
      </c>
      <c r="M1634" s="79">
        <f t="shared" ref="M1634:M1639" si="665">+L1634*0.85</f>
        <v>311.20336000000026</v>
      </c>
      <c r="N1634" s="79">
        <f t="shared" ref="N1634:N1639" si="666">+M1634*0.95</f>
        <v>295.64319200000023</v>
      </c>
      <c r="O1634" s="58"/>
      <c r="P1634" s="92"/>
      <c r="Q1634" s="7">
        <v>423.802393890909</v>
      </c>
      <c r="R1634" s="75">
        <f t="shared" si="648"/>
        <v>512.8008966079999</v>
      </c>
      <c r="S1634" s="51"/>
      <c r="T1634" s="48"/>
      <c r="U1634" s="55"/>
      <c r="V1634" s="20"/>
      <c r="W1634" s="20"/>
      <c r="X1634" s="20"/>
      <c r="Y1634" s="20"/>
    </row>
    <row r="1635" spans="1:25" customFormat="1" ht="15.75" customHeight="1" x14ac:dyDescent="0.25">
      <c r="A1635" s="3" t="s">
        <v>2347</v>
      </c>
      <c r="B1635" s="3" t="s">
        <v>219</v>
      </c>
      <c r="C1635" s="4">
        <v>44040</v>
      </c>
      <c r="D1635" s="3" t="s">
        <v>2344</v>
      </c>
      <c r="E1635" s="3" t="s">
        <v>2345</v>
      </c>
      <c r="F1635" s="3" t="s">
        <v>3177</v>
      </c>
      <c r="G1635" s="24"/>
      <c r="H1635" s="25" t="s">
        <v>2346</v>
      </c>
      <c r="I1635" s="5">
        <v>1</v>
      </c>
      <c r="J1635" s="5">
        <v>290.14710743801697</v>
      </c>
      <c r="K1635" s="5">
        <f t="shared" si="658"/>
        <v>351.07800000000054</v>
      </c>
      <c r="L1635" s="83">
        <f t="shared" si="645"/>
        <v>351.07800000000054</v>
      </c>
      <c r="M1635" s="79">
        <f t="shared" si="665"/>
        <v>298.41630000000043</v>
      </c>
      <c r="N1635" s="79">
        <f t="shared" si="666"/>
        <v>283.49548500000037</v>
      </c>
      <c r="O1635" s="58"/>
      <c r="P1635" s="92"/>
      <c r="Q1635" s="7">
        <v>405.80844887603399</v>
      </c>
      <c r="R1635" s="75">
        <f t="shared" si="648"/>
        <v>491.0282231400011</v>
      </c>
      <c r="S1635" s="51"/>
      <c r="T1635" s="48"/>
      <c r="U1635" s="55"/>
      <c r="V1635" s="20"/>
      <c r="W1635" s="20"/>
      <c r="X1635" s="20"/>
      <c r="Y1635" s="20"/>
    </row>
    <row r="1636" spans="1:25" customFormat="1" ht="15.75" customHeight="1" x14ac:dyDescent="0.25">
      <c r="A1636" s="3" t="s">
        <v>902</v>
      </c>
      <c r="B1636" s="3" t="s">
        <v>903</v>
      </c>
      <c r="C1636" s="4">
        <v>44040</v>
      </c>
      <c r="D1636" s="3" t="s">
        <v>2344</v>
      </c>
      <c r="E1636" s="3" t="s">
        <v>2345</v>
      </c>
      <c r="F1636" s="3" t="s">
        <v>3177</v>
      </c>
      <c r="G1636" s="24"/>
      <c r="H1636" s="25" t="s">
        <v>2346</v>
      </c>
      <c r="I1636" s="5">
        <v>1</v>
      </c>
      <c r="J1636" s="5">
        <v>258.56661157024803</v>
      </c>
      <c r="K1636" s="5">
        <f t="shared" si="658"/>
        <v>312.86560000000009</v>
      </c>
      <c r="L1636" s="83">
        <f t="shared" si="645"/>
        <v>312.86560000000009</v>
      </c>
      <c r="M1636" s="79">
        <f t="shared" si="665"/>
        <v>265.93576000000007</v>
      </c>
      <c r="N1636" s="79">
        <f t="shared" si="666"/>
        <v>252.63897200000005</v>
      </c>
      <c r="O1636" s="58"/>
      <c r="P1636" s="92"/>
      <c r="Q1636" s="7">
        <v>362.308707464463</v>
      </c>
      <c r="R1636" s="75">
        <f t="shared" si="648"/>
        <v>438.39353603200021</v>
      </c>
      <c r="S1636" s="51"/>
      <c r="T1636" s="48"/>
      <c r="U1636" s="55"/>
      <c r="V1636" s="20"/>
      <c r="W1636" s="20"/>
      <c r="X1636" s="20"/>
      <c r="Y1636" s="20"/>
    </row>
    <row r="1637" spans="1:25" customFormat="1" ht="15.75" customHeight="1" x14ac:dyDescent="0.25">
      <c r="A1637" s="3" t="s">
        <v>878</v>
      </c>
      <c r="B1637" s="3" t="s">
        <v>879</v>
      </c>
      <c r="C1637" s="4">
        <v>44040</v>
      </c>
      <c r="D1637" s="3" t="s">
        <v>2344</v>
      </c>
      <c r="E1637" s="3" t="s">
        <v>2345</v>
      </c>
      <c r="F1637" s="3" t="s">
        <v>3177</v>
      </c>
      <c r="G1637" s="24"/>
      <c r="H1637" s="25" t="s">
        <v>2346</v>
      </c>
      <c r="I1637" s="5">
        <v>1</v>
      </c>
      <c r="J1637" s="5">
        <v>66.538429752066094</v>
      </c>
      <c r="K1637" s="5">
        <f t="shared" si="658"/>
        <v>80.51149999999997</v>
      </c>
      <c r="L1637" s="83">
        <f t="shared" si="645"/>
        <v>80.51149999999997</v>
      </c>
      <c r="M1637" s="79">
        <f t="shared" si="665"/>
        <v>68.434774999999973</v>
      </c>
      <c r="N1637" s="79">
        <f t="shared" si="666"/>
        <v>65.013036249999971</v>
      </c>
      <c r="O1637" s="58"/>
      <c r="P1637" s="92"/>
      <c r="Q1637" s="7">
        <v>93.158459342975206</v>
      </c>
      <c r="R1637" s="75">
        <f t="shared" si="648"/>
        <v>112.72173580499999</v>
      </c>
      <c r="S1637" s="51"/>
      <c r="T1637" s="48"/>
      <c r="U1637" s="55"/>
      <c r="V1637" s="20"/>
      <c r="W1637" s="20"/>
      <c r="X1637" s="20"/>
      <c r="Y1637" s="20"/>
    </row>
    <row r="1638" spans="1:25" customFormat="1" ht="15.75" customHeight="1" x14ac:dyDescent="0.25">
      <c r="A1638" s="3" t="s">
        <v>432</v>
      </c>
      <c r="B1638" s="3" t="s">
        <v>433</v>
      </c>
      <c r="C1638" s="4">
        <v>44040</v>
      </c>
      <c r="D1638" s="3" t="s">
        <v>2348</v>
      </c>
      <c r="E1638" s="3" t="s">
        <v>2349</v>
      </c>
      <c r="F1638" s="3" t="s">
        <v>3178</v>
      </c>
      <c r="G1638" s="24">
        <v>1436</v>
      </c>
      <c r="H1638" s="25" t="s">
        <v>2350</v>
      </c>
      <c r="I1638" s="5">
        <v>1</v>
      </c>
      <c r="J1638" s="5">
        <v>660.18702479338799</v>
      </c>
      <c r="K1638" s="5">
        <f t="shared" si="658"/>
        <v>798.82629999999949</v>
      </c>
      <c r="L1638" s="83">
        <f t="shared" si="645"/>
        <v>798.82629999999949</v>
      </c>
      <c r="M1638" s="79">
        <f t="shared" si="665"/>
        <v>679.00235499999951</v>
      </c>
      <c r="N1638" s="79">
        <f t="shared" si="666"/>
        <v>645.05223724999951</v>
      </c>
      <c r="O1638" s="58"/>
      <c r="P1638" s="92">
        <f>+N1638</f>
        <v>645.05223724999951</v>
      </c>
      <c r="Q1638" s="7">
        <v>1014.70085523719</v>
      </c>
      <c r="R1638" s="75">
        <f t="shared" si="648"/>
        <v>1227.7880348369999</v>
      </c>
      <c r="S1638" s="51">
        <f>+R1638</f>
        <v>1227.7880348369999</v>
      </c>
      <c r="T1638" s="48">
        <v>1227.79</v>
      </c>
      <c r="U1638" s="55">
        <f>+T1638-P1638</f>
        <v>582.73776275000046</v>
      </c>
      <c r="V1638" s="20"/>
      <c r="W1638" s="20"/>
      <c r="X1638" s="20"/>
      <c r="Y1638" s="20"/>
    </row>
    <row r="1639" spans="1:25" customFormat="1" ht="15.75" customHeight="1" x14ac:dyDescent="0.25">
      <c r="A1639" s="3" t="s">
        <v>96</v>
      </c>
      <c r="B1639" s="3" t="s">
        <v>97</v>
      </c>
      <c r="C1639" s="4">
        <v>44040</v>
      </c>
      <c r="D1639" s="3" t="s">
        <v>2351</v>
      </c>
      <c r="E1639" s="3" t="s">
        <v>2352</v>
      </c>
      <c r="F1639" s="3" t="s">
        <v>3179</v>
      </c>
      <c r="G1639" s="24">
        <v>1437</v>
      </c>
      <c r="H1639" s="25" t="s">
        <v>2353</v>
      </c>
      <c r="I1639" s="5">
        <v>1</v>
      </c>
      <c r="J1639" s="5">
        <v>20.730165289256199</v>
      </c>
      <c r="K1639" s="5">
        <f t="shared" si="658"/>
        <v>25.083500000000001</v>
      </c>
      <c r="L1639" s="83">
        <f t="shared" si="645"/>
        <v>25.083500000000001</v>
      </c>
      <c r="M1639" s="79">
        <f t="shared" si="665"/>
        <v>21.320975000000001</v>
      </c>
      <c r="N1639" s="79">
        <f t="shared" si="666"/>
        <v>20.25492625</v>
      </c>
      <c r="O1639" s="58"/>
      <c r="P1639" s="92">
        <f>+N1639+N1640+N1641</f>
        <v>775.56532724999988</v>
      </c>
      <c r="Q1639" s="7">
        <v>29.012280925619802</v>
      </c>
      <c r="R1639" s="75">
        <f t="shared" si="648"/>
        <v>35.10485991999996</v>
      </c>
      <c r="S1639" s="51">
        <f>+R1639+R1640+R1641</f>
        <v>1288.7031273919995</v>
      </c>
      <c r="T1639" s="48">
        <v>1288.7</v>
      </c>
      <c r="U1639" s="55">
        <f>+T1639-P1639</f>
        <v>513.13467275000016</v>
      </c>
      <c r="V1639" s="20"/>
      <c r="W1639" s="20"/>
      <c r="X1639" s="20"/>
      <c r="Y1639" s="20"/>
    </row>
    <row r="1640" spans="1:25" customFormat="1" ht="15.75" customHeight="1" x14ac:dyDescent="0.25">
      <c r="A1640" s="3" t="s">
        <v>339</v>
      </c>
      <c r="B1640" s="3" t="s">
        <v>340</v>
      </c>
      <c r="C1640" s="4">
        <v>44040</v>
      </c>
      <c r="D1640" s="3" t="s">
        <v>2351</v>
      </c>
      <c r="E1640" s="3" t="s">
        <v>2352</v>
      </c>
      <c r="F1640" s="3" t="s">
        <v>3179</v>
      </c>
      <c r="G1640" s="24"/>
      <c r="H1640" s="25" t="s">
        <v>2353</v>
      </c>
      <c r="I1640" s="5">
        <v>2</v>
      </c>
      <c r="J1640" s="5">
        <v>86.679669421487603</v>
      </c>
      <c r="K1640" s="5">
        <f t="shared" si="658"/>
        <v>104.88239999999999</v>
      </c>
      <c r="L1640" s="83">
        <f t="shared" si="645"/>
        <v>209.76479999999998</v>
      </c>
      <c r="M1640" s="79"/>
      <c r="N1640" s="79">
        <f t="shared" si="659"/>
        <v>199.27655999999996</v>
      </c>
      <c r="O1640" s="58"/>
      <c r="P1640" s="92"/>
      <c r="Q1640" s="7">
        <v>242.649332985124</v>
      </c>
      <c r="R1640" s="75">
        <f t="shared" si="648"/>
        <v>293.60569291200005</v>
      </c>
      <c r="S1640" s="51"/>
      <c r="T1640" s="48"/>
      <c r="U1640" s="55"/>
      <c r="V1640" s="20"/>
      <c r="W1640" s="20"/>
      <c r="X1640" s="20"/>
      <c r="Y1640" s="20"/>
    </row>
    <row r="1641" spans="1:25" customFormat="1" ht="15.75" customHeight="1" x14ac:dyDescent="0.25">
      <c r="A1641" s="3" t="s">
        <v>803</v>
      </c>
      <c r="B1641" s="3" t="s">
        <v>804</v>
      </c>
      <c r="C1641" s="4">
        <v>44040</v>
      </c>
      <c r="D1641" s="3" t="s">
        <v>2351</v>
      </c>
      <c r="E1641" s="3" t="s">
        <v>2352</v>
      </c>
      <c r="F1641" s="3" t="s">
        <v>3179</v>
      </c>
      <c r="G1641" s="24"/>
      <c r="H1641" s="25" t="s">
        <v>2353</v>
      </c>
      <c r="I1641" s="5">
        <v>2</v>
      </c>
      <c r="J1641" s="5">
        <v>284.54000000000002</v>
      </c>
      <c r="K1641" s="5">
        <f t="shared" si="658"/>
        <v>344.29340000000002</v>
      </c>
      <c r="L1641" s="83">
        <f t="shared" si="645"/>
        <v>688.58680000000004</v>
      </c>
      <c r="M1641" s="79">
        <f t="shared" ref="M1641" si="667">+L1641*0.85</f>
        <v>585.29877999999997</v>
      </c>
      <c r="N1641" s="79">
        <f>+M1641*0.95</f>
        <v>556.03384099999994</v>
      </c>
      <c r="O1641" s="58"/>
      <c r="P1641" s="92"/>
      <c r="Q1641" s="7">
        <v>793.38229302479294</v>
      </c>
      <c r="R1641" s="75">
        <f t="shared" si="648"/>
        <v>959.99257455999941</v>
      </c>
      <c r="S1641" s="51"/>
      <c r="T1641" s="48"/>
      <c r="U1641" s="55"/>
      <c r="V1641" s="20"/>
      <c r="W1641" s="20"/>
      <c r="X1641" s="20"/>
      <c r="Y1641" s="20"/>
    </row>
    <row r="1642" spans="1:25" customFormat="1" ht="15.75" customHeight="1" x14ac:dyDescent="0.25">
      <c r="A1642" s="3" t="s">
        <v>457</v>
      </c>
      <c r="B1642" s="3" t="s">
        <v>458</v>
      </c>
      <c r="C1642" s="4">
        <v>44040</v>
      </c>
      <c r="D1642" s="3" t="s">
        <v>2354</v>
      </c>
      <c r="E1642" s="3" t="s">
        <v>2355</v>
      </c>
      <c r="F1642" s="3" t="s">
        <v>3180</v>
      </c>
      <c r="G1642" s="24">
        <v>1438</v>
      </c>
      <c r="H1642" s="25" t="s">
        <v>2356</v>
      </c>
      <c r="I1642" s="5">
        <v>2</v>
      </c>
      <c r="J1642" s="5">
        <v>92.416694214876003</v>
      </c>
      <c r="K1642" s="5">
        <f t="shared" si="658"/>
        <v>111.82419999999996</v>
      </c>
      <c r="L1642" s="83">
        <f t="shared" si="645"/>
        <v>223.64839999999992</v>
      </c>
      <c r="M1642" s="79"/>
      <c r="N1642" s="79">
        <f t="shared" si="659"/>
        <v>212.46597999999992</v>
      </c>
      <c r="O1642" s="58"/>
      <c r="P1642" s="92">
        <f>+N1642+N1643+N1644</f>
        <v>593.90304499999934</v>
      </c>
      <c r="Q1642" s="7">
        <v>258.70390044958702</v>
      </c>
      <c r="R1642" s="75">
        <f t="shared" si="648"/>
        <v>313.03171954400028</v>
      </c>
      <c r="S1642" s="51">
        <f>+R1642+R1643+R1644</f>
        <v>875.02067770099939</v>
      </c>
      <c r="T1642" s="48">
        <v>875.02</v>
      </c>
      <c r="U1642" s="55">
        <f>+T1642-P1642</f>
        <v>281.11695500000064</v>
      </c>
      <c r="V1642" s="20"/>
      <c r="W1642" s="20"/>
      <c r="X1642" s="20"/>
      <c r="Y1642" s="20"/>
    </row>
    <row r="1643" spans="1:25" customFormat="1" ht="15.75" customHeight="1" x14ac:dyDescent="0.25">
      <c r="A1643" s="3" t="s">
        <v>246</v>
      </c>
      <c r="B1643" s="3" t="s">
        <v>247</v>
      </c>
      <c r="C1643" s="4">
        <v>44040</v>
      </c>
      <c r="D1643" s="3" t="s">
        <v>2354</v>
      </c>
      <c r="E1643" s="3" t="s">
        <v>2355</v>
      </c>
      <c r="F1643" s="3" t="s">
        <v>3180</v>
      </c>
      <c r="G1643" s="24"/>
      <c r="H1643" s="25" t="s">
        <v>2356</v>
      </c>
      <c r="I1643" s="5">
        <v>1</v>
      </c>
      <c r="J1643" s="5">
        <v>111.773636363636</v>
      </c>
      <c r="K1643" s="5">
        <f t="shared" si="658"/>
        <v>135.24609999999956</v>
      </c>
      <c r="L1643" s="83">
        <f t="shared" si="645"/>
        <v>135.24609999999956</v>
      </c>
      <c r="M1643" s="79"/>
      <c r="N1643" s="79">
        <f t="shared" si="659"/>
        <v>128.48379499999956</v>
      </c>
      <c r="O1643" s="58"/>
      <c r="P1643" s="92"/>
      <c r="Q1643" s="7">
        <v>156.35902217272701</v>
      </c>
      <c r="R1643" s="75">
        <f t="shared" si="648"/>
        <v>189.19441682899966</v>
      </c>
      <c r="S1643" s="51"/>
      <c r="T1643" s="48"/>
      <c r="U1643" s="55"/>
      <c r="V1643" s="20"/>
      <c r="W1643" s="20"/>
      <c r="X1643" s="20"/>
      <c r="Y1643" s="20"/>
    </row>
    <row r="1644" spans="1:25" customFormat="1" ht="15.75" customHeight="1" x14ac:dyDescent="0.25">
      <c r="A1644" s="3" t="s">
        <v>1349</v>
      </c>
      <c r="B1644" s="3" t="s">
        <v>1350</v>
      </c>
      <c r="C1644" s="4">
        <v>44040</v>
      </c>
      <c r="D1644" s="3" t="s">
        <v>2354</v>
      </c>
      <c r="E1644" s="3" t="s">
        <v>2355</v>
      </c>
      <c r="F1644" s="3" t="s">
        <v>3180</v>
      </c>
      <c r="G1644" s="24"/>
      <c r="H1644" s="25" t="s">
        <v>2356</v>
      </c>
      <c r="I1644" s="5">
        <v>1</v>
      </c>
      <c r="J1644" s="5">
        <v>220.055041322314</v>
      </c>
      <c r="K1644" s="5">
        <f t="shared" si="658"/>
        <v>266.26659999999993</v>
      </c>
      <c r="L1644" s="83">
        <f t="shared" si="645"/>
        <v>266.26659999999993</v>
      </c>
      <c r="M1644" s="79"/>
      <c r="N1644" s="79">
        <f t="shared" si="659"/>
        <v>252.95326999999992</v>
      </c>
      <c r="O1644" s="58"/>
      <c r="P1644" s="92"/>
      <c r="Q1644" s="7">
        <v>308.09466225454503</v>
      </c>
      <c r="R1644" s="75">
        <f t="shared" si="648"/>
        <v>372.79454132799947</v>
      </c>
      <c r="S1644" s="51"/>
      <c r="T1644" s="48"/>
      <c r="U1644" s="55"/>
      <c r="V1644" s="20"/>
      <c r="W1644" s="20"/>
      <c r="X1644" s="20"/>
      <c r="Y1644" s="20"/>
    </row>
    <row r="1645" spans="1:25" customFormat="1" ht="15.75" customHeight="1" x14ac:dyDescent="0.25">
      <c r="A1645" s="3" t="s">
        <v>1803</v>
      </c>
      <c r="B1645" s="3" t="s">
        <v>1804</v>
      </c>
      <c r="C1645" s="4">
        <v>44040</v>
      </c>
      <c r="D1645" s="3" t="s">
        <v>2357</v>
      </c>
      <c r="E1645" s="3" t="s">
        <v>2358</v>
      </c>
      <c r="F1645" s="3" t="s">
        <v>3181</v>
      </c>
      <c r="G1645" s="24">
        <v>1441</v>
      </c>
      <c r="H1645" s="25" t="s">
        <v>2359</v>
      </c>
      <c r="I1645" s="5">
        <v>1</v>
      </c>
      <c r="J1645" s="5">
        <v>379.18661157024798</v>
      </c>
      <c r="K1645" s="5">
        <f t="shared" si="658"/>
        <v>458.81580000000002</v>
      </c>
      <c r="L1645" s="83">
        <f t="shared" si="645"/>
        <v>458.81580000000002</v>
      </c>
      <c r="M1645" s="79">
        <f t="shared" ref="M1645:M1646" si="668">+L1645*0.85</f>
        <v>389.99342999999999</v>
      </c>
      <c r="N1645" s="79">
        <f t="shared" ref="N1645:N1646" si="669">+M1645*0.95</f>
        <v>370.49375849999996</v>
      </c>
      <c r="O1645" s="58"/>
      <c r="P1645" s="92">
        <f>+N1645+N1646+N1647+N1648+N1649</f>
        <v>814.73548974999892</v>
      </c>
      <c r="Q1645" s="7">
        <v>530.69062222314096</v>
      </c>
      <c r="R1645" s="75">
        <f t="shared" si="648"/>
        <v>642.13565289000053</v>
      </c>
      <c r="S1645" s="51">
        <f>+R1645+R1646+R1647+R1648+R1649</f>
        <v>1358.334426345999</v>
      </c>
      <c r="T1645" s="48">
        <v>1358.36</v>
      </c>
      <c r="U1645" s="55">
        <f>+T1645-P1645</f>
        <v>543.62451025000098</v>
      </c>
      <c r="V1645" s="20"/>
      <c r="W1645" s="20"/>
      <c r="X1645" s="20"/>
      <c r="Y1645" s="20"/>
    </row>
    <row r="1646" spans="1:25" customFormat="1" ht="15.75" customHeight="1" x14ac:dyDescent="0.25">
      <c r="A1646" s="3" t="s">
        <v>66</v>
      </c>
      <c r="B1646" s="3" t="s">
        <v>67</v>
      </c>
      <c r="C1646" s="4">
        <v>44040</v>
      </c>
      <c r="D1646" s="3" t="s">
        <v>2357</v>
      </c>
      <c r="E1646" s="3" t="s">
        <v>2358</v>
      </c>
      <c r="F1646" s="3" t="s">
        <v>3181</v>
      </c>
      <c r="G1646" s="24"/>
      <c r="H1646" s="25" t="s">
        <v>2359</v>
      </c>
      <c r="I1646" s="5">
        <v>1</v>
      </c>
      <c r="J1646" s="5">
        <v>256.70702479338797</v>
      </c>
      <c r="K1646" s="5">
        <f t="shared" si="658"/>
        <v>310.61549999999943</v>
      </c>
      <c r="L1646" s="83">
        <f t="shared" si="645"/>
        <v>310.61549999999943</v>
      </c>
      <c r="M1646" s="79">
        <f t="shared" si="668"/>
        <v>264.02317499999953</v>
      </c>
      <c r="N1646" s="79">
        <f t="shared" si="669"/>
        <v>250.82201624999954</v>
      </c>
      <c r="O1646" s="58"/>
      <c r="P1646" s="92"/>
      <c r="Q1646" s="7">
        <v>356.358124747933</v>
      </c>
      <c r="R1646" s="75">
        <f t="shared" si="648"/>
        <v>431.19333094499893</v>
      </c>
      <c r="S1646" s="51"/>
      <c r="T1646" s="48"/>
      <c r="U1646" s="55"/>
      <c r="V1646" s="20"/>
      <c r="W1646" s="20"/>
      <c r="X1646" s="20"/>
      <c r="Y1646" s="20"/>
    </row>
    <row r="1647" spans="1:25" customFormat="1" ht="15.75" customHeight="1" x14ac:dyDescent="0.25">
      <c r="A1647" s="3" t="s">
        <v>244</v>
      </c>
      <c r="B1647" s="3" t="s">
        <v>245</v>
      </c>
      <c r="C1647" s="4">
        <v>44040</v>
      </c>
      <c r="D1647" s="3" t="s">
        <v>2357</v>
      </c>
      <c r="E1647" s="3" t="s">
        <v>2358</v>
      </c>
      <c r="F1647" s="3" t="s">
        <v>3181</v>
      </c>
      <c r="G1647" s="24"/>
      <c r="H1647" s="25" t="s">
        <v>2359</v>
      </c>
      <c r="I1647" s="5">
        <v>1</v>
      </c>
      <c r="J1647" s="5">
        <v>111.773636363636</v>
      </c>
      <c r="K1647" s="5">
        <f t="shared" si="658"/>
        <v>135.24609999999956</v>
      </c>
      <c r="L1647" s="83">
        <f t="shared" si="645"/>
        <v>135.24609999999956</v>
      </c>
      <c r="M1647" s="79"/>
      <c r="N1647" s="79">
        <f t="shared" si="659"/>
        <v>128.48379499999956</v>
      </c>
      <c r="O1647" s="58"/>
      <c r="P1647" s="92"/>
      <c r="Q1647" s="7">
        <v>156.35902217272701</v>
      </c>
      <c r="R1647" s="75">
        <f t="shared" si="648"/>
        <v>189.19441682899966</v>
      </c>
      <c r="S1647" s="51"/>
      <c r="T1647" s="48"/>
      <c r="U1647" s="55"/>
      <c r="V1647" s="20"/>
      <c r="W1647" s="20"/>
      <c r="X1647" s="20"/>
      <c r="Y1647" s="20"/>
    </row>
    <row r="1648" spans="1:25" customFormat="1" ht="15.75" customHeight="1" x14ac:dyDescent="0.25">
      <c r="A1648" s="3" t="s">
        <v>1455</v>
      </c>
      <c r="B1648" s="3" t="s">
        <v>1456</v>
      </c>
      <c r="C1648" s="4">
        <v>44040</v>
      </c>
      <c r="D1648" s="3" t="s">
        <v>2357</v>
      </c>
      <c r="E1648" s="3" t="s">
        <v>2358</v>
      </c>
      <c r="F1648" s="3" t="s">
        <v>3181</v>
      </c>
      <c r="G1648" s="24"/>
      <c r="H1648" s="25" t="s">
        <v>2359</v>
      </c>
      <c r="I1648" s="5">
        <v>2</v>
      </c>
      <c r="J1648" s="5">
        <v>17.248181818181799</v>
      </c>
      <c r="K1648" s="5">
        <f t="shared" si="658"/>
        <v>20.870299999999975</v>
      </c>
      <c r="L1648" s="83">
        <f t="shared" si="645"/>
        <v>41.740599999999951</v>
      </c>
      <c r="M1648" s="79"/>
      <c r="N1648" s="79">
        <f t="shared" si="659"/>
        <v>39.653569999999952</v>
      </c>
      <c r="O1648" s="58"/>
      <c r="P1648" s="92"/>
      <c r="Q1648" s="7">
        <v>48.397363290908999</v>
      </c>
      <c r="R1648" s="75">
        <f t="shared" si="648"/>
        <v>58.560809581999884</v>
      </c>
      <c r="S1648" s="51"/>
      <c r="T1648" s="48"/>
      <c r="U1648" s="55"/>
      <c r="V1648" s="20"/>
      <c r="W1648" s="20"/>
      <c r="X1648" s="20"/>
      <c r="Y1648" s="20"/>
    </row>
    <row r="1649" spans="1:25" customFormat="1" ht="15.75" customHeight="1" x14ac:dyDescent="0.25">
      <c r="A1649" s="3" t="s">
        <v>43</v>
      </c>
      <c r="B1649" s="3" t="s">
        <v>44</v>
      </c>
      <c r="C1649" s="4">
        <v>44040</v>
      </c>
      <c r="D1649" s="3" t="s">
        <v>2357</v>
      </c>
      <c r="E1649" s="3" t="s">
        <v>2358</v>
      </c>
      <c r="F1649" s="3" t="s">
        <v>3181</v>
      </c>
      <c r="G1649" s="24"/>
      <c r="H1649" s="25" t="s">
        <v>2359</v>
      </c>
      <c r="I1649" s="5">
        <v>2</v>
      </c>
      <c r="J1649" s="5">
        <v>10.997107438016499</v>
      </c>
      <c r="K1649" s="5">
        <f t="shared" si="658"/>
        <v>13.306499999999964</v>
      </c>
      <c r="L1649" s="83">
        <f t="shared" si="645"/>
        <v>26.612999999999928</v>
      </c>
      <c r="M1649" s="79"/>
      <c r="N1649" s="79">
        <f t="shared" si="659"/>
        <v>25.28234999999993</v>
      </c>
      <c r="O1649" s="58"/>
      <c r="P1649" s="92"/>
      <c r="Q1649" s="7">
        <v>30.7853025619834</v>
      </c>
      <c r="R1649" s="75">
        <f t="shared" si="648"/>
        <v>37.250216099999911</v>
      </c>
      <c r="S1649" s="51"/>
      <c r="T1649" s="48"/>
      <c r="U1649" s="55"/>
      <c r="V1649" s="20"/>
      <c r="W1649" s="20"/>
      <c r="X1649" s="20"/>
      <c r="Y1649" s="20"/>
    </row>
    <row r="1650" spans="1:25" customFormat="1" ht="15.75" customHeight="1" x14ac:dyDescent="0.25">
      <c r="A1650" s="3" t="s">
        <v>2365</v>
      </c>
      <c r="B1650" s="3" t="s">
        <v>2366</v>
      </c>
      <c r="C1650" s="4">
        <v>44040</v>
      </c>
      <c r="D1650" s="3" t="s">
        <v>2360</v>
      </c>
      <c r="E1650" s="3" t="s">
        <v>2361</v>
      </c>
      <c r="F1650" s="3" t="s">
        <v>3182</v>
      </c>
      <c r="G1650" s="24">
        <v>1442</v>
      </c>
      <c r="H1650" s="25" t="s">
        <v>2362</v>
      </c>
      <c r="I1650" s="5">
        <v>1</v>
      </c>
      <c r="J1650" s="5">
        <v>168.656611570248</v>
      </c>
      <c r="K1650" s="5">
        <f t="shared" si="658"/>
        <v>204.07450000000009</v>
      </c>
      <c r="L1650" s="83">
        <f t="shared" si="645"/>
        <v>204.07450000000009</v>
      </c>
      <c r="M1650" s="79">
        <f t="shared" ref="M1650" si="670">+L1650*0.85</f>
        <v>173.46332500000005</v>
      </c>
      <c r="N1650" s="79">
        <f>+M1650*0.95</f>
        <v>164.79015875000005</v>
      </c>
      <c r="O1650" s="58"/>
      <c r="P1650" s="92">
        <f>+SUM(N1650:N1657)</f>
        <v>2706.0148554999996</v>
      </c>
      <c r="Q1650" s="7">
        <v>259.63336098347099</v>
      </c>
      <c r="R1650" s="75">
        <f t="shared" si="648"/>
        <v>314.15636678999988</v>
      </c>
      <c r="S1650" s="51">
        <f>+SUM(R1650:R1657)</f>
        <v>4304.6598087220018</v>
      </c>
      <c r="T1650" s="48">
        <v>4304.66</v>
      </c>
      <c r="U1650" s="55">
        <f>+T1650-P1650</f>
        <v>1598.6451445000002</v>
      </c>
      <c r="V1650" s="20"/>
      <c r="W1650" s="20"/>
      <c r="X1650" s="20"/>
      <c r="Y1650" s="20"/>
    </row>
    <row r="1651" spans="1:25" customFormat="1" ht="15.75" customHeight="1" x14ac:dyDescent="0.25">
      <c r="A1651" s="3" t="s">
        <v>672</v>
      </c>
      <c r="B1651" s="3" t="s">
        <v>673</v>
      </c>
      <c r="C1651" s="4">
        <v>44040</v>
      </c>
      <c r="D1651" s="3" t="s">
        <v>2360</v>
      </c>
      <c r="E1651" s="3" t="s">
        <v>2361</v>
      </c>
      <c r="F1651" s="3" t="s">
        <v>3182</v>
      </c>
      <c r="G1651" s="24"/>
      <c r="H1651" s="25" t="s">
        <v>2362</v>
      </c>
      <c r="I1651" s="5">
        <v>1</v>
      </c>
      <c r="J1651" s="5">
        <v>107.214710743802</v>
      </c>
      <c r="K1651" s="5">
        <f t="shared" si="658"/>
        <v>129.72980000000041</v>
      </c>
      <c r="L1651" s="83">
        <f t="shared" si="645"/>
        <v>129.72980000000041</v>
      </c>
      <c r="M1651" s="79"/>
      <c r="N1651" s="79">
        <f t="shared" si="659"/>
        <v>123.24331000000038</v>
      </c>
      <c r="O1651" s="58"/>
      <c r="P1651" s="92"/>
      <c r="Q1651" s="7">
        <v>165.28863096529</v>
      </c>
      <c r="R1651" s="75">
        <f t="shared" si="648"/>
        <v>199.99924346800088</v>
      </c>
      <c r="S1651" s="51"/>
      <c r="T1651" s="48"/>
      <c r="U1651" s="55"/>
      <c r="V1651" s="20"/>
      <c r="W1651" s="20"/>
      <c r="X1651" s="20"/>
      <c r="Y1651" s="20"/>
    </row>
    <row r="1652" spans="1:25" customFormat="1" ht="15.75" customHeight="1" x14ac:dyDescent="0.25">
      <c r="A1652" s="3" t="s">
        <v>1803</v>
      </c>
      <c r="B1652" s="3" t="s">
        <v>1804</v>
      </c>
      <c r="C1652" s="4">
        <v>44040</v>
      </c>
      <c r="D1652" s="3" t="s">
        <v>2360</v>
      </c>
      <c r="E1652" s="3" t="s">
        <v>2361</v>
      </c>
      <c r="F1652" s="3" t="s">
        <v>3182</v>
      </c>
      <c r="G1652" s="24"/>
      <c r="H1652" s="25" t="s">
        <v>2362</v>
      </c>
      <c r="I1652" s="5">
        <v>1</v>
      </c>
      <c r="J1652" s="5">
        <v>379.18661157024798</v>
      </c>
      <c r="K1652" s="5">
        <f t="shared" si="658"/>
        <v>458.81580000000002</v>
      </c>
      <c r="L1652" s="83">
        <f t="shared" si="645"/>
        <v>458.81580000000002</v>
      </c>
      <c r="M1652" s="79">
        <f t="shared" ref="M1652:M1653" si="671">+L1652*0.85</f>
        <v>389.99342999999999</v>
      </c>
      <c r="N1652" s="79">
        <f t="shared" ref="N1652:N1653" si="672">+M1652*0.95</f>
        <v>370.49375849999996</v>
      </c>
      <c r="O1652" s="58"/>
      <c r="P1652" s="92"/>
      <c r="Q1652" s="7">
        <v>530.69062222314096</v>
      </c>
      <c r="R1652" s="75">
        <f t="shared" si="648"/>
        <v>642.13565289000053</v>
      </c>
      <c r="S1652" s="51"/>
      <c r="T1652" s="48"/>
      <c r="U1652" s="55"/>
      <c r="V1652" s="20"/>
      <c r="W1652" s="20"/>
      <c r="X1652" s="20"/>
      <c r="Y1652" s="20"/>
    </row>
    <row r="1653" spans="1:25" customFormat="1" ht="15.75" customHeight="1" x14ac:dyDescent="0.25">
      <c r="A1653" s="3" t="s">
        <v>147</v>
      </c>
      <c r="B1653" s="3" t="s">
        <v>148</v>
      </c>
      <c r="C1653" s="4">
        <v>44040</v>
      </c>
      <c r="D1653" s="3" t="s">
        <v>2360</v>
      </c>
      <c r="E1653" s="3" t="s">
        <v>2361</v>
      </c>
      <c r="F1653" s="3" t="s">
        <v>3182</v>
      </c>
      <c r="G1653" s="24"/>
      <c r="H1653" s="25" t="s">
        <v>2362</v>
      </c>
      <c r="I1653" s="5">
        <v>1</v>
      </c>
      <c r="J1653" s="5">
        <v>133.117933884298</v>
      </c>
      <c r="K1653" s="5">
        <f t="shared" si="658"/>
        <v>161.07270000000057</v>
      </c>
      <c r="L1653" s="83">
        <f t="shared" si="645"/>
        <v>161.07270000000057</v>
      </c>
      <c r="M1653" s="79">
        <f t="shared" si="671"/>
        <v>136.91179500000047</v>
      </c>
      <c r="N1653" s="79">
        <f t="shared" si="672"/>
        <v>130.06620525000045</v>
      </c>
      <c r="O1653" s="58"/>
      <c r="P1653" s="92"/>
      <c r="Q1653" s="7">
        <v>186.317184981819</v>
      </c>
      <c r="R1653" s="75">
        <f t="shared" si="648"/>
        <v>225.44379382800099</v>
      </c>
      <c r="S1653" s="51"/>
      <c r="T1653" s="48"/>
      <c r="U1653" s="55"/>
      <c r="V1653" s="20"/>
      <c r="W1653" s="20"/>
      <c r="X1653" s="20"/>
      <c r="Y1653" s="20"/>
    </row>
    <row r="1654" spans="1:25" customFormat="1" ht="15.75" customHeight="1" x14ac:dyDescent="0.25">
      <c r="A1654" s="3" t="s">
        <v>32</v>
      </c>
      <c r="B1654" s="3" t="s">
        <v>33</v>
      </c>
      <c r="C1654" s="4">
        <v>44040</v>
      </c>
      <c r="D1654" s="3" t="s">
        <v>2360</v>
      </c>
      <c r="E1654" s="3" t="s">
        <v>2361</v>
      </c>
      <c r="F1654" s="3" t="s">
        <v>3182</v>
      </c>
      <c r="G1654" s="24"/>
      <c r="H1654" s="25" t="s">
        <v>2362</v>
      </c>
      <c r="I1654" s="5">
        <v>1</v>
      </c>
      <c r="J1654" s="5">
        <v>176.041818181818</v>
      </c>
      <c r="K1654" s="5">
        <f t="shared" ref="K1654:K1676" si="673">+J1654*1.21</f>
        <v>213.01059999999978</v>
      </c>
      <c r="L1654" s="83">
        <f t="shared" si="645"/>
        <v>213.01059999999978</v>
      </c>
      <c r="M1654" s="79"/>
      <c r="N1654" s="79">
        <f t="shared" ref="N1654:N1684" si="674">+L1654*0.95</f>
        <v>202.36006999999978</v>
      </c>
      <c r="O1654" s="58"/>
      <c r="P1654" s="92"/>
      <c r="Q1654" s="7">
        <v>246.61170183636301</v>
      </c>
      <c r="R1654" s="75">
        <f t="shared" si="648"/>
        <v>298.40015922199922</v>
      </c>
      <c r="S1654" s="51"/>
      <c r="T1654" s="48"/>
      <c r="U1654" s="55"/>
      <c r="V1654" s="20"/>
      <c r="W1654" s="20"/>
      <c r="X1654" s="20"/>
      <c r="Y1654" s="20"/>
    </row>
    <row r="1655" spans="1:25" customFormat="1" ht="15.75" customHeight="1" x14ac:dyDescent="0.25">
      <c r="A1655" s="3" t="s">
        <v>2363</v>
      </c>
      <c r="B1655" s="3" t="s">
        <v>2364</v>
      </c>
      <c r="C1655" s="4">
        <v>44040</v>
      </c>
      <c r="D1655" s="3" t="s">
        <v>2360</v>
      </c>
      <c r="E1655" s="3" t="s">
        <v>2361</v>
      </c>
      <c r="F1655" s="3" t="s">
        <v>3182</v>
      </c>
      <c r="G1655" s="24"/>
      <c r="H1655" s="25" t="s">
        <v>2362</v>
      </c>
      <c r="I1655" s="5">
        <v>1</v>
      </c>
      <c r="J1655" s="5">
        <v>385.10446280991698</v>
      </c>
      <c r="K1655" s="5">
        <f t="shared" si="673"/>
        <v>465.97639999999956</v>
      </c>
      <c r="L1655" s="83">
        <f t="shared" si="645"/>
        <v>465.97639999999956</v>
      </c>
      <c r="M1655" s="79">
        <f t="shared" ref="M1655" si="675">+L1655*0.85</f>
        <v>396.07993999999962</v>
      </c>
      <c r="N1655" s="79">
        <f>+M1655*0.95</f>
        <v>376.27594299999964</v>
      </c>
      <c r="O1655" s="58"/>
      <c r="P1655" s="92"/>
      <c r="Q1655" s="7">
        <v>538.98835510413198</v>
      </c>
      <c r="R1655" s="75">
        <f t="shared" si="648"/>
        <v>652.17590967599972</v>
      </c>
      <c r="S1655" s="51"/>
      <c r="T1655" s="48"/>
      <c r="U1655" s="55"/>
      <c r="V1655" s="20"/>
      <c r="W1655" s="20"/>
      <c r="X1655" s="20"/>
      <c r="Y1655" s="20"/>
    </row>
    <row r="1656" spans="1:25" customFormat="1" ht="15.75" customHeight="1" x14ac:dyDescent="0.25">
      <c r="A1656" s="3" t="s">
        <v>1706</v>
      </c>
      <c r="B1656" s="3" t="s">
        <v>1707</v>
      </c>
      <c r="C1656" s="4">
        <v>44040</v>
      </c>
      <c r="D1656" s="3" t="s">
        <v>2360</v>
      </c>
      <c r="E1656" s="3" t="s">
        <v>2361</v>
      </c>
      <c r="F1656" s="3" t="s">
        <v>3182</v>
      </c>
      <c r="G1656" s="24"/>
      <c r="H1656" s="25" t="s">
        <v>2362</v>
      </c>
      <c r="I1656" s="5">
        <v>1</v>
      </c>
      <c r="J1656" s="5">
        <v>525.04760330578495</v>
      </c>
      <c r="K1656" s="5">
        <f t="shared" si="673"/>
        <v>635.30759999999975</v>
      </c>
      <c r="L1656" s="83">
        <f t="shared" si="645"/>
        <v>635.30759999999975</v>
      </c>
      <c r="M1656" s="79"/>
      <c r="N1656" s="79">
        <f t="shared" si="674"/>
        <v>603.5422199999997</v>
      </c>
      <c r="O1656" s="58"/>
      <c r="P1656" s="92"/>
      <c r="Q1656" s="7">
        <v>734.84087415867805</v>
      </c>
      <c r="R1656" s="75">
        <f t="shared" si="648"/>
        <v>889.15745773200047</v>
      </c>
      <c r="S1656" s="51"/>
      <c r="T1656" s="48"/>
      <c r="U1656" s="55"/>
      <c r="V1656" s="20"/>
      <c r="W1656" s="20"/>
      <c r="X1656" s="20"/>
      <c r="Y1656" s="20"/>
    </row>
    <row r="1657" spans="1:25" customFormat="1" ht="15.75" customHeight="1" x14ac:dyDescent="0.25">
      <c r="A1657" s="3" t="s">
        <v>94</v>
      </c>
      <c r="B1657" s="3" t="s">
        <v>95</v>
      </c>
      <c r="C1657" s="4">
        <v>44040</v>
      </c>
      <c r="D1657" s="3" t="s">
        <v>2360</v>
      </c>
      <c r="E1657" s="3" t="s">
        <v>2361</v>
      </c>
      <c r="F1657" s="3" t="s">
        <v>3182</v>
      </c>
      <c r="G1657" s="24"/>
      <c r="H1657" s="25" t="s">
        <v>2362</v>
      </c>
      <c r="I1657" s="5">
        <v>1</v>
      </c>
      <c r="J1657" s="5">
        <v>639.62</v>
      </c>
      <c r="K1657" s="5">
        <f t="shared" si="673"/>
        <v>773.9402</v>
      </c>
      <c r="L1657" s="83">
        <f t="shared" si="645"/>
        <v>773.9402</v>
      </c>
      <c r="M1657" s="79"/>
      <c r="N1657" s="79">
        <f t="shared" si="674"/>
        <v>735.24318999999991</v>
      </c>
      <c r="O1657" s="58"/>
      <c r="P1657" s="92"/>
      <c r="Q1657" s="7">
        <v>895.19935959999998</v>
      </c>
      <c r="R1657" s="75">
        <f t="shared" si="648"/>
        <v>1083.1912251159999</v>
      </c>
      <c r="S1657" s="51"/>
      <c r="T1657" s="48"/>
      <c r="U1657" s="55"/>
      <c r="V1657" s="20"/>
      <c r="W1657" s="20"/>
      <c r="X1657" s="20"/>
      <c r="Y1657" s="20"/>
    </row>
    <row r="1658" spans="1:25" customFormat="1" ht="15.75" customHeight="1" x14ac:dyDescent="0.25">
      <c r="A1658" s="3" t="s">
        <v>1587</v>
      </c>
      <c r="B1658" s="3" t="s">
        <v>1588</v>
      </c>
      <c r="C1658" s="4">
        <v>44040</v>
      </c>
      <c r="D1658" s="3" t="s">
        <v>2367</v>
      </c>
      <c r="E1658" s="3" t="s">
        <v>2368</v>
      </c>
      <c r="F1658" s="3" t="s">
        <v>3183</v>
      </c>
      <c r="G1658" s="24">
        <v>1444</v>
      </c>
      <c r="H1658" s="25" t="s">
        <v>2369</v>
      </c>
      <c r="I1658" s="5">
        <v>1</v>
      </c>
      <c r="J1658" s="5">
        <v>853.29380165289297</v>
      </c>
      <c r="K1658" s="5">
        <f t="shared" si="673"/>
        <v>1032.4855000000005</v>
      </c>
      <c r="L1658" s="83">
        <f t="shared" si="645"/>
        <v>1032.4855000000005</v>
      </c>
      <c r="M1658" s="79"/>
      <c r="N1658" s="79">
        <f t="shared" si="674"/>
        <v>980.86122500000033</v>
      </c>
      <c r="O1658" s="58"/>
      <c r="P1658" s="92">
        <f>+N1658</f>
        <v>980.86122500000033</v>
      </c>
      <c r="Q1658" s="7">
        <v>1194.2529389173601</v>
      </c>
      <c r="R1658" s="75">
        <f t="shared" si="648"/>
        <v>1445.0460560900058</v>
      </c>
      <c r="S1658" s="51">
        <f>+R1658</f>
        <v>1445.0460560900058</v>
      </c>
      <c r="T1658" s="48">
        <v>1445.05</v>
      </c>
      <c r="U1658" s="55">
        <f>+T1658-P1658</f>
        <v>464.18877499999962</v>
      </c>
      <c r="V1658" s="20"/>
      <c r="W1658" s="20"/>
      <c r="X1658" s="20"/>
      <c r="Y1658" s="20"/>
    </row>
    <row r="1659" spans="1:25" customFormat="1" ht="15.75" customHeight="1" x14ac:dyDescent="0.25">
      <c r="A1659" s="3" t="s">
        <v>2375</v>
      </c>
      <c r="B1659" s="3" t="s">
        <v>2376</v>
      </c>
      <c r="C1659" s="4">
        <v>44040</v>
      </c>
      <c r="D1659" s="3" t="s">
        <v>2372</v>
      </c>
      <c r="E1659" s="3" t="s">
        <v>2373</v>
      </c>
      <c r="F1659" s="3" t="s">
        <v>3184</v>
      </c>
      <c r="G1659" s="24">
        <v>1447</v>
      </c>
      <c r="H1659" s="25" t="s">
        <v>2374</v>
      </c>
      <c r="I1659" s="5">
        <v>1</v>
      </c>
      <c r="J1659" s="5">
        <v>665.44578512396697</v>
      </c>
      <c r="K1659" s="5">
        <f t="shared" si="673"/>
        <v>805.18939999999998</v>
      </c>
      <c r="L1659" s="83">
        <f t="shared" si="645"/>
        <v>805.18939999999998</v>
      </c>
      <c r="M1659" s="79"/>
      <c r="N1659" s="79">
        <f t="shared" si="674"/>
        <v>764.9299299999999</v>
      </c>
      <c r="O1659" s="58"/>
      <c r="P1659" s="92">
        <f>+SUM(N1659:N1667)</f>
        <v>3661.274777499998</v>
      </c>
      <c r="Q1659" s="7">
        <v>931.35792085950402</v>
      </c>
      <c r="R1659" s="75">
        <f t="shared" si="648"/>
        <v>1126.9430842399997</v>
      </c>
      <c r="S1659" s="51">
        <f>+SUM(R1659:R1667)</f>
        <v>5858.5677871269972</v>
      </c>
      <c r="T1659" s="48">
        <v>5858.55</v>
      </c>
      <c r="U1659" s="55">
        <f>+T1659-P1659</f>
        <v>2197.2752225000022</v>
      </c>
      <c r="V1659" s="20"/>
      <c r="W1659" s="20"/>
      <c r="X1659" s="20"/>
      <c r="Y1659" s="20"/>
    </row>
    <row r="1660" spans="1:25" customFormat="1" ht="15.75" customHeight="1" x14ac:dyDescent="0.25">
      <c r="A1660" s="3" t="s">
        <v>2370</v>
      </c>
      <c r="B1660" s="3" t="s">
        <v>2371</v>
      </c>
      <c r="C1660" s="4">
        <v>44040</v>
      </c>
      <c r="D1660" s="3" t="s">
        <v>2372</v>
      </c>
      <c r="E1660" s="3" t="s">
        <v>2373</v>
      </c>
      <c r="F1660" s="3" t="s">
        <v>3184</v>
      </c>
      <c r="G1660" s="24"/>
      <c r="H1660" s="25" t="s">
        <v>2374</v>
      </c>
      <c r="I1660" s="5">
        <v>1</v>
      </c>
      <c r="J1660" s="5">
        <v>465.07652892561998</v>
      </c>
      <c r="K1660" s="5">
        <f t="shared" si="673"/>
        <v>562.74260000000015</v>
      </c>
      <c r="L1660" s="83">
        <f t="shared" si="645"/>
        <v>562.74260000000015</v>
      </c>
      <c r="M1660" s="79">
        <f t="shared" ref="M1660:M1661" si="676">+L1660*0.85</f>
        <v>478.33121000000011</v>
      </c>
      <c r="N1660" s="79">
        <f t="shared" ref="N1660:N1661" si="677">+M1660*0.95</f>
        <v>454.41464950000011</v>
      </c>
      <c r="O1660" s="58"/>
      <c r="P1660" s="92"/>
      <c r="Q1660" s="7">
        <v>650.97691906776902</v>
      </c>
      <c r="R1660" s="75">
        <f t="shared" si="648"/>
        <v>787.68207207200044</v>
      </c>
      <c r="S1660" s="51"/>
      <c r="T1660" s="48"/>
      <c r="U1660" s="55"/>
      <c r="V1660" s="20"/>
      <c r="W1660" s="20"/>
      <c r="X1660" s="20"/>
      <c r="Y1660" s="20"/>
    </row>
    <row r="1661" spans="1:25" customFormat="1" ht="15.75" customHeight="1" x14ac:dyDescent="0.25">
      <c r="A1661" s="3" t="s">
        <v>1678</v>
      </c>
      <c r="B1661" s="3" t="s">
        <v>1679</v>
      </c>
      <c r="C1661" s="4">
        <v>44040</v>
      </c>
      <c r="D1661" s="3" t="s">
        <v>2372</v>
      </c>
      <c r="E1661" s="3" t="s">
        <v>2373</v>
      </c>
      <c r="F1661" s="3" t="s">
        <v>3184</v>
      </c>
      <c r="G1661" s="24"/>
      <c r="H1661" s="25" t="s">
        <v>2374</v>
      </c>
      <c r="I1661" s="5">
        <v>3</v>
      </c>
      <c r="J1661" s="5">
        <v>232.53272727272699</v>
      </c>
      <c r="K1661" s="5">
        <f t="shared" si="673"/>
        <v>281.36459999999965</v>
      </c>
      <c r="L1661" s="83">
        <f t="shared" si="645"/>
        <v>844.09379999999896</v>
      </c>
      <c r="M1661" s="79">
        <f t="shared" si="676"/>
        <v>717.47972999999911</v>
      </c>
      <c r="N1661" s="79">
        <f t="shared" si="677"/>
        <v>681.60574349999911</v>
      </c>
      <c r="O1661" s="58"/>
      <c r="P1661" s="92"/>
      <c r="Q1661" s="7">
        <v>975.29109005454404</v>
      </c>
      <c r="R1661" s="75">
        <f t="shared" si="648"/>
        <v>1180.1022189659982</v>
      </c>
      <c r="S1661" s="51"/>
      <c r="T1661" s="48"/>
      <c r="U1661" s="55"/>
      <c r="V1661" s="20"/>
      <c r="W1661" s="20"/>
      <c r="X1661" s="20"/>
      <c r="Y1661" s="20"/>
    </row>
    <row r="1662" spans="1:25" customFormat="1" ht="15.75" customHeight="1" x14ac:dyDescent="0.25">
      <c r="A1662" s="3" t="s">
        <v>1631</v>
      </c>
      <c r="B1662" s="3" t="s">
        <v>1632</v>
      </c>
      <c r="C1662" s="4">
        <v>44040</v>
      </c>
      <c r="D1662" s="3" t="s">
        <v>2372</v>
      </c>
      <c r="E1662" s="3" t="s">
        <v>2373</v>
      </c>
      <c r="F1662" s="3" t="s">
        <v>3184</v>
      </c>
      <c r="G1662" s="24"/>
      <c r="H1662" s="25" t="s">
        <v>2374</v>
      </c>
      <c r="I1662" s="5">
        <v>2</v>
      </c>
      <c r="J1662" s="5">
        <v>84.560082644628096</v>
      </c>
      <c r="K1662" s="5">
        <f t="shared" si="673"/>
        <v>102.31769999999999</v>
      </c>
      <c r="L1662" s="83">
        <f t="shared" si="645"/>
        <v>204.63539999999998</v>
      </c>
      <c r="M1662" s="79"/>
      <c r="N1662" s="79">
        <f t="shared" si="674"/>
        <v>194.40362999999996</v>
      </c>
      <c r="O1662" s="58"/>
      <c r="P1662" s="92"/>
      <c r="Q1662" s="7">
        <v>236.68874492727301</v>
      </c>
      <c r="R1662" s="75">
        <f t="shared" si="648"/>
        <v>286.39338136200035</v>
      </c>
      <c r="S1662" s="51"/>
      <c r="T1662" s="48"/>
      <c r="U1662" s="55"/>
      <c r="V1662" s="20"/>
      <c r="W1662" s="20"/>
      <c r="X1662" s="20"/>
      <c r="Y1662" s="20"/>
    </row>
    <row r="1663" spans="1:25" customFormat="1" ht="15.75" customHeight="1" x14ac:dyDescent="0.25">
      <c r="A1663" s="3" t="s">
        <v>275</v>
      </c>
      <c r="B1663" s="3" t="s">
        <v>276</v>
      </c>
      <c r="C1663" s="4">
        <v>44040</v>
      </c>
      <c r="D1663" s="3" t="s">
        <v>2372</v>
      </c>
      <c r="E1663" s="3" t="s">
        <v>2373</v>
      </c>
      <c r="F1663" s="3" t="s">
        <v>3184</v>
      </c>
      <c r="G1663" s="24"/>
      <c r="H1663" s="25" t="s">
        <v>2374</v>
      </c>
      <c r="I1663" s="5">
        <v>1</v>
      </c>
      <c r="J1663" s="5">
        <v>137.46347107438001</v>
      </c>
      <c r="K1663" s="5">
        <f t="shared" si="673"/>
        <v>166.33079999999981</v>
      </c>
      <c r="L1663" s="83">
        <f t="shared" si="645"/>
        <v>166.33079999999981</v>
      </c>
      <c r="M1663" s="79"/>
      <c r="N1663" s="79">
        <f t="shared" si="674"/>
        <v>158.01425999999981</v>
      </c>
      <c r="O1663" s="58"/>
      <c r="P1663" s="92"/>
      <c r="Q1663" s="7">
        <v>196.017411213223</v>
      </c>
      <c r="R1663" s="75">
        <f t="shared" si="648"/>
        <v>237.18106756799983</v>
      </c>
      <c r="S1663" s="51"/>
      <c r="T1663" s="48"/>
      <c r="U1663" s="55"/>
      <c r="V1663" s="20"/>
      <c r="W1663" s="20"/>
      <c r="X1663" s="20"/>
      <c r="Y1663" s="20"/>
    </row>
    <row r="1664" spans="1:25" customFormat="1" ht="15.75" customHeight="1" x14ac:dyDescent="0.25">
      <c r="A1664" s="3" t="s">
        <v>2250</v>
      </c>
      <c r="B1664" s="3" t="s">
        <v>2251</v>
      </c>
      <c r="C1664" s="4">
        <v>44040</v>
      </c>
      <c r="D1664" s="3" t="s">
        <v>2372</v>
      </c>
      <c r="E1664" s="3" t="s">
        <v>2373</v>
      </c>
      <c r="F1664" s="3" t="s">
        <v>3184</v>
      </c>
      <c r="G1664" s="24"/>
      <c r="H1664" s="25" t="s">
        <v>2374</v>
      </c>
      <c r="I1664" s="5">
        <v>1</v>
      </c>
      <c r="J1664" s="5">
        <v>330.22</v>
      </c>
      <c r="K1664" s="5">
        <f t="shared" si="673"/>
        <v>399.56620000000004</v>
      </c>
      <c r="L1664" s="83">
        <f t="shared" si="645"/>
        <v>399.56620000000004</v>
      </c>
      <c r="M1664" s="79">
        <f t="shared" ref="M1664:M1665" si="678">+L1664*0.85</f>
        <v>339.63127000000003</v>
      </c>
      <c r="N1664" s="79">
        <f t="shared" ref="N1664:N1665" si="679">+M1664*0.95</f>
        <v>322.64970650000004</v>
      </c>
      <c r="O1664" s="58"/>
      <c r="P1664" s="92"/>
      <c r="Q1664" s="7">
        <v>462.15279659999999</v>
      </c>
      <c r="R1664" s="75">
        <f t="shared" si="648"/>
        <v>559.20488388599995</v>
      </c>
      <c r="S1664" s="51"/>
      <c r="T1664" s="48"/>
      <c r="U1664" s="55"/>
      <c r="V1664" s="20"/>
      <c r="W1664" s="20"/>
      <c r="X1664" s="20"/>
      <c r="Y1664" s="20"/>
    </row>
    <row r="1665" spans="1:25" customFormat="1" ht="15.75" customHeight="1" x14ac:dyDescent="0.25">
      <c r="A1665" s="3" t="s">
        <v>361</v>
      </c>
      <c r="B1665" s="3" t="s">
        <v>362</v>
      </c>
      <c r="C1665" s="4">
        <v>44040</v>
      </c>
      <c r="D1665" s="3" t="s">
        <v>2372</v>
      </c>
      <c r="E1665" s="3" t="s">
        <v>2373</v>
      </c>
      <c r="F1665" s="3" t="s">
        <v>3184</v>
      </c>
      <c r="G1665" s="24"/>
      <c r="H1665" s="25" t="s">
        <v>2374</v>
      </c>
      <c r="I1665" s="5">
        <v>1</v>
      </c>
      <c r="J1665" s="5">
        <v>425.54909090909098</v>
      </c>
      <c r="K1665" s="5">
        <f t="shared" si="673"/>
        <v>514.91440000000011</v>
      </c>
      <c r="L1665" s="83">
        <f t="shared" si="645"/>
        <v>514.91440000000011</v>
      </c>
      <c r="M1665" s="79">
        <f t="shared" si="678"/>
        <v>437.6772400000001</v>
      </c>
      <c r="N1665" s="79">
        <f t="shared" si="679"/>
        <v>415.79337800000008</v>
      </c>
      <c r="O1665" s="58"/>
      <c r="P1665" s="92"/>
      <c r="Q1665" s="7">
        <v>595.58148567272701</v>
      </c>
      <c r="R1665" s="75">
        <f t="shared" si="648"/>
        <v>720.65359766399968</v>
      </c>
      <c r="S1665" s="51"/>
      <c r="T1665" s="48"/>
      <c r="U1665" s="55"/>
      <c r="V1665" s="20"/>
      <c r="W1665" s="20"/>
      <c r="X1665" s="20"/>
      <c r="Y1665" s="20"/>
    </row>
    <row r="1666" spans="1:25" customFormat="1" ht="15.75" customHeight="1" x14ac:dyDescent="0.25">
      <c r="A1666" s="3" t="s">
        <v>25</v>
      </c>
      <c r="B1666" s="3" t="s">
        <v>26</v>
      </c>
      <c r="C1666" s="4">
        <v>44040</v>
      </c>
      <c r="D1666" s="3" t="s">
        <v>2372</v>
      </c>
      <c r="E1666" s="3" t="s">
        <v>2373</v>
      </c>
      <c r="F1666" s="3" t="s">
        <v>3184</v>
      </c>
      <c r="G1666" s="24"/>
      <c r="H1666" s="25" t="s">
        <v>2374</v>
      </c>
      <c r="I1666" s="5">
        <v>1</v>
      </c>
      <c r="J1666" s="5">
        <v>429.59330578512402</v>
      </c>
      <c r="K1666" s="5">
        <f t="shared" si="673"/>
        <v>519.80790000000002</v>
      </c>
      <c r="L1666" s="83">
        <f t="shared" ref="L1666:L1729" si="680">+K1666*I1666</f>
        <v>519.80790000000002</v>
      </c>
      <c r="M1666" s="79"/>
      <c r="N1666" s="79">
        <f t="shared" si="674"/>
        <v>493.81750499999998</v>
      </c>
      <c r="O1666" s="58"/>
      <c r="P1666" s="92"/>
      <c r="Q1666" s="7">
        <v>601.32752570578498</v>
      </c>
      <c r="R1666" s="75">
        <f t="shared" ref="R1666:R1729" si="681">+Q1666*1.21</f>
        <v>727.60630610399983</v>
      </c>
      <c r="S1666" s="51"/>
      <c r="T1666" s="48"/>
      <c r="U1666" s="55"/>
      <c r="V1666" s="20"/>
      <c r="W1666" s="20"/>
      <c r="X1666" s="20"/>
      <c r="Y1666" s="20"/>
    </row>
    <row r="1667" spans="1:25" customFormat="1" ht="15.75" customHeight="1" x14ac:dyDescent="0.25">
      <c r="A1667" s="3" t="s">
        <v>2165</v>
      </c>
      <c r="B1667" s="3" t="s">
        <v>2166</v>
      </c>
      <c r="C1667" s="4">
        <v>44040</v>
      </c>
      <c r="D1667" s="3" t="s">
        <v>2372</v>
      </c>
      <c r="E1667" s="3" t="s">
        <v>2373</v>
      </c>
      <c r="F1667" s="3" t="s">
        <v>3184</v>
      </c>
      <c r="G1667" s="24"/>
      <c r="H1667" s="25" t="s">
        <v>2374</v>
      </c>
      <c r="I1667" s="5">
        <v>1</v>
      </c>
      <c r="J1667" s="5">
        <v>152.80206611570199</v>
      </c>
      <c r="K1667" s="5">
        <f t="shared" si="673"/>
        <v>184.89049999999941</v>
      </c>
      <c r="L1667" s="83">
        <f t="shared" si="680"/>
        <v>184.89049999999941</v>
      </c>
      <c r="M1667" s="79"/>
      <c r="N1667" s="79">
        <f t="shared" si="674"/>
        <v>175.64597499999942</v>
      </c>
      <c r="O1667" s="58"/>
      <c r="P1667" s="92"/>
      <c r="Q1667" s="7">
        <v>192.397665508264</v>
      </c>
      <c r="R1667" s="75">
        <f t="shared" si="681"/>
        <v>232.80117526499944</v>
      </c>
      <c r="S1667" s="51"/>
      <c r="T1667" s="48"/>
      <c r="U1667" s="55"/>
      <c r="V1667" s="20"/>
      <c r="W1667" s="20"/>
      <c r="X1667" s="20"/>
      <c r="Y1667" s="20"/>
    </row>
    <row r="1668" spans="1:25" customFormat="1" ht="15.75" customHeight="1" x14ac:dyDescent="0.25">
      <c r="A1668" s="3" t="s">
        <v>2063</v>
      </c>
      <c r="B1668" s="3" t="s">
        <v>2064</v>
      </c>
      <c r="C1668" s="4">
        <v>44040</v>
      </c>
      <c r="D1668" s="3" t="s">
        <v>2379</v>
      </c>
      <c r="E1668" s="3" t="s">
        <v>2380</v>
      </c>
      <c r="F1668" s="3" t="s">
        <v>3185</v>
      </c>
      <c r="G1668" s="24">
        <v>1448</v>
      </c>
      <c r="H1668" s="25" t="s">
        <v>2381</v>
      </c>
      <c r="I1668" s="5">
        <v>1</v>
      </c>
      <c r="J1668" s="5">
        <v>168.656611570248</v>
      </c>
      <c r="K1668" s="5">
        <f t="shared" si="673"/>
        <v>204.07450000000009</v>
      </c>
      <c r="L1668" s="83">
        <f t="shared" si="680"/>
        <v>204.07450000000009</v>
      </c>
      <c r="M1668" s="79">
        <f t="shared" ref="M1668" si="682">+L1668*0.85</f>
        <v>173.46332500000005</v>
      </c>
      <c r="N1668" s="79">
        <f>+M1668*0.95</f>
        <v>164.79015875000005</v>
      </c>
      <c r="O1668" s="58"/>
      <c r="P1668" s="92">
        <f>+N1668+N1669+N1670</f>
        <v>798.05410250000023</v>
      </c>
      <c r="Q1668" s="7">
        <v>259.63336098347099</v>
      </c>
      <c r="R1668" s="75">
        <f t="shared" si="681"/>
        <v>314.15636678999988</v>
      </c>
      <c r="S1668" s="51">
        <f>+R1668+R1669+R1670</f>
        <v>1309.7034814420006</v>
      </c>
      <c r="T1668" s="48">
        <v>1309.69</v>
      </c>
      <c r="U1668" s="55">
        <f>+T1668-P1668</f>
        <v>511.63589749999983</v>
      </c>
      <c r="V1668" s="20"/>
      <c r="W1668" s="20"/>
      <c r="X1668" s="20"/>
      <c r="Y1668" s="20"/>
    </row>
    <row r="1669" spans="1:25" customFormat="1" ht="15.75" customHeight="1" x14ac:dyDescent="0.25">
      <c r="A1669" s="3" t="s">
        <v>2377</v>
      </c>
      <c r="B1669" s="3" t="s">
        <v>2378</v>
      </c>
      <c r="C1669" s="4">
        <v>44040</v>
      </c>
      <c r="D1669" s="3" t="s">
        <v>2379</v>
      </c>
      <c r="E1669" s="3" t="s">
        <v>2380</v>
      </c>
      <c r="F1669" s="3" t="s">
        <v>3185</v>
      </c>
      <c r="G1669" s="24"/>
      <c r="H1669" s="25" t="s">
        <v>2381</v>
      </c>
      <c r="I1669" s="5">
        <v>1</v>
      </c>
      <c r="J1669" s="5">
        <v>407.54570247933901</v>
      </c>
      <c r="K1669" s="5">
        <f t="shared" si="673"/>
        <v>493.1303000000002</v>
      </c>
      <c r="L1669" s="83">
        <f t="shared" si="680"/>
        <v>493.1303000000002</v>
      </c>
      <c r="M1669" s="79"/>
      <c r="N1669" s="79">
        <f t="shared" si="674"/>
        <v>468.47378500000019</v>
      </c>
      <c r="O1669" s="58"/>
      <c r="P1669" s="92"/>
      <c r="Q1669" s="7">
        <v>570.39688973305795</v>
      </c>
      <c r="R1669" s="75">
        <f t="shared" si="681"/>
        <v>690.18023657700007</v>
      </c>
      <c r="S1669" s="51"/>
      <c r="T1669" s="48"/>
      <c r="U1669" s="55"/>
      <c r="V1669" s="20"/>
      <c r="W1669" s="20"/>
      <c r="X1669" s="20"/>
      <c r="Y1669" s="20"/>
    </row>
    <row r="1670" spans="1:25" customFormat="1" ht="15.75" customHeight="1" x14ac:dyDescent="0.25">
      <c r="A1670" s="3" t="s">
        <v>155</v>
      </c>
      <c r="B1670" s="3" t="s">
        <v>156</v>
      </c>
      <c r="C1670" s="4">
        <v>44040</v>
      </c>
      <c r="D1670" s="3" t="s">
        <v>2379</v>
      </c>
      <c r="E1670" s="3" t="s">
        <v>2380</v>
      </c>
      <c r="F1670" s="3" t="s">
        <v>3185</v>
      </c>
      <c r="G1670" s="24"/>
      <c r="H1670" s="25" t="s">
        <v>2381</v>
      </c>
      <c r="I1670" s="5">
        <v>1</v>
      </c>
      <c r="J1670" s="5">
        <v>168.656611570248</v>
      </c>
      <c r="K1670" s="5">
        <f t="shared" si="673"/>
        <v>204.07450000000009</v>
      </c>
      <c r="L1670" s="83">
        <f t="shared" si="680"/>
        <v>204.07450000000009</v>
      </c>
      <c r="M1670" s="79">
        <f t="shared" ref="M1670:M1675" si="683">+L1670*0.85</f>
        <v>173.46332500000005</v>
      </c>
      <c r="N1670" s="79">
        <f t="shared" ref="N1670:N1675" si="684">+M1670*0.95</f>
        <v>164.79015875000005</v>
      </c>
      <c r="O1670" s="58"/>
      <c r="P1670" s="92"/>
      <c r="Q1670" s="7">
        <v>252.36932072314099</v>
      </c>
      <c r="R1670" s="75">
        <f t="shared" si="681"/>
        <v>305.36687807500061</v>
      </c>
      <c r="S1670" s="51"/>
      <c r="T1670" s="48"/>
      <c r="U1670" s="55"/>
      <c r="V1670" s="20"/>
      <c r="W1670" s="20"/>
      <c r="X1670" s="20"/>
      <c r="Y1670" s="20"/>
    </row>
    <row r="1671" spans="1:25" customFormat="1" ht="15.75" customHeight="1" x14ac:dyDescent="0.25">
      <c r="A1671" s="3" t="s">
        <v>1467</v>
      </c>
      <c r="B1671" s="3" t="s">
        <v>1468</v>
      </c>
      <c r="C1671" s="4">
        <v>44040</v>
      </c>
      <c r="D1671" s="3" t="s">
        <v>2382</v>
      </c>
      <c r="E1671" s="3" t="s">
        <v>2383</v>
      </c>
      <c r="F1671" s="3" t="s">
        <v>3186</v>
      </c>
      <c r="G1671" s="24">
        <v>1450</v>
      </c>
      <c r="H1671" s="25" t="s">
        <v>2384</v>
      </c>
      <c r="I1671" s="5">
        <v>1</v>
      </c>
      <c r="J1671" s="5">
        <v>588.84157024793399</v>
      </c>
      <c r="K1671" s="5">
        <f t="shared" si="673"/>
        <v>712.49830000000009</v>
      </c>
      <c r="L1671" s="83">
        <f t="shared" si="680"/>
        <v>712.49830000000009</v>
      </c>
      <c r="M1671" s="79">
        <f t="shared" si="683"/>
        <v>605.62355500000001</v>
      </c>
      <c r="N1671" s="79">
        <f t="shared" si="684"/>
        <v>575.34237725000003</v>
      </c>
      <c r="O1671" s="58"/>
      <c r="P1671" s="92">
        <f>+N1671+N1672</f>
        <v>1220.3946144999995</v>
      </c>
      <c r="Q1671" s="7">
        <v>824.20743429173604</v>
      </c>
      <c r="R1671" s="75">
        <f t="shared" si="681"/>
        <v>997.29099549300054</v>
      </c>
      <c r="S1671" s="51">
        <f>+R1671+R1672</f>
        <v>2225.0790303300005</v>
      </c>
      <c r="T1671" s="48">
        <v>2225.08</v>
      </c>
      <c r="U1671" s="55">
        <f>+T1671-P1671</f>
        <v>1004.6853855000004</v>
      </c>
      <c r="V1671" s="20"/>
      <c r="W1671" s="20"/>
      <c r="X1671" s="20"/>
      <c r="Y1671" s="20"/>
    </row>
    <row r="1672" spans="1:25" customFormat="1" ht="15.75" customHeight="1" x14ac:dyDescent="0.25">
      <c r="A1672" s="3" t="s">
        <v>432</v>
      </c>
      <c r="B1672" s="3" t="s">
        <v>433</v>
      </c>
      <c r="C1672" s="4">
        <v>44040</v>
      </c>
      <c r="D1672" s="3" t="s">
        <v>2382</v>
      </c>
      <c r="E1672" s="3" t="s">
        <v>2383</v>
      </c>
      <c r="F1672" s="3" t="s">
        <v>3186</v>
      </c>
      <c r="G1672" s="24"/>
      <c r="H1672" s="25" t="s">
        <v>2384</v>
      </c>
      <c r="I1672" s="5">
        <v>1</v>
      </c>
      <c r="J1672" s="5">
        <v>660.18702479338799</v>
      </c>
      <c r="K1672" s="5">
        <f t="shared" si="673"/>
        <v>798.82629999999949</v>
      </c>
      <c r="L1672" s="83">
        <f t="shared" si="680"/>
        <v>798.82629999999949</v>
      </c>
      <c r="M1672" s="79">
        <f t="shared" si="683"/>
        <v>679.00235499999951</v>
      </c>
      <c r="N1672" s="79">
        <f t="shared" si="684"/>
        <v>645.05223724999951</v>
      </c>
      <c r="O1672" s="58"/>
      <c r="P1672" s="92"/>
      <c r="Q1672" s="7">
        <v>1014.70085523719</v>
      </c>
      <c r="R1672" s="75">
        <f t="shared" si="681"/>
        <v>1227.7880348369999</v>
      </c>
      <c r="S1672" s="51"/>
      <c r="T1672" s="48"/>
      <c r="U1672" s="55"/>
      <c r="V1672" s="20"/>
      <c r="W1672" s="20"/>
      <c r="X1672" s="20"/>
      <c r="Y1672" s="20"/>
    </row>
    <row r="1673" spans="1:25" customFormat="1" ht="15.75" customHeight="1" x14ac:dyDescent="0.25">
      <c r="A1673" s="3" t="s">
        <v>2390</v>
      </c>
      <c r="B1673" s="3" t="s">
        <v>2391</v>
      </c>
      <c r="C1673" s="4">
        <v>44040</v>
      </c>
      <c r="D1673" s="3" t="s">
        <v>2387</v>
      </c>
      <c r="E1673" s="3" t="s">
        <v>2388</v>
      </c>
      <c r="F1673" s="3" t="s">
        <v>3148</v>
      </c>
      <c r="G1673" s="24">
        <v>1455</v>
      </c>
      <c r="H1673" s="25" t="s">
        <v>2389</v>
      </c>
      <c r="I1673" s="5">
        <v>1</v>
      </c>
      <c r="J1673" s="5">
        <v>456.50148760330597</v>
      </c>
      <c r="K1673" s="5">
        <f t="shared" si="673"/>
        <v>552.36680000000024</v>
      </c>
      <c r="L1673" s="83">
        <f t="shared" si="680"/>
        <v>552.36680000000024</v>
      </c>
      <c r="M1673" s="79">
        <f t="shared" si="683"/>
        <v>469.51178000000021</v>
      </c>
      <c r="N1673" s="79">
        <f t="shared" si="684"/>
        <v>446.0361910000002</v>
      </c>
      <c r="O1673" s="58"/>
      <c r="P1673" s="92">
        <f>+N1673+N1674</f>
        <v>2114.187456000001</v>
      </c>
      <c r="Q1673" s="7">
        <v>639.09751762975202</v>
      </c>
      <c r="R1673" s="75">
        <f t="shared" si="681"/>
        <v>773.3079963319999</v>
      </c>
      <c r="S1673" s="51">
        <f>+R1673+R1674</f>
        <v>3653.3117629720018</v>
      </c>
      <c r="T1673" s="48">
        <v>3653.31</v>
      </c>
      <c r="U1673" s="55">
        <f>+T1673-P1673</f>
        <v>1539.1225439999989</v>
      </c>
      <c r="V1673" s="20"/>
      <c r="W1673" s="20"/>
      <c r="X1673" s="20"/>
      <c r="Y1673" s="20"/>
    </row>
    <row r="1674" spans="1:25" customFormat="1" ht="15.75" customHeight="1" x14ac:dyDescent="0.25">
      <c r="A1674" s="3" t="s">
        <v>2385</v>
      </c>
      <c r="B1674" s="3" t="s">
        <v>2386</v>
      </c>
      <c r="C1674" s="4">
        <v>44040</v>
      </c>
      <c r="D1674" s="3" t="s">
        <v>2387</v>
      </c>
      <c r="E1674" s="3" t="s">
        <v>2388</v>
      </c>
      <c r="F1674" s="3" t="s">
        <v>3148</v>
      </c>
      <c r="G1674" s="24"/>
      <c r="H1674" s="25" t="s">
        <v>2389</v>
      </c>
      <c r="I1674" s="5">
        <v>1</v>
      </c>
      <c r="J1674" s="5">
        <v>1707.29090909091</v>
      </c>
      <c r="K1674" s="5">
        <f t="shared" si="673"/>
        <v>2065.822000000001</v>
      </c>
      <c r="L1674" s="83">
        <f t="shared" si="680"/>
        <v>2065.822000000001</v>
      </c>
      <c r="M1674" s="79">
        <f t="shared" si="683"/>
        <v>1755.9487000000008</v>
      </c>
      <c r="N1674" s="79">
        <f t="shared" si="684"/>
        <v>1668.1512650000006</v>
      </c>
      <c r="O1674" s="58"/>
      <c r="P1674" s="92"/>
      <c r="Q1674" s="7">
        <v>2380.1684021818201</v>
      </c>
      <c r="R1674" s="75">
        <f t="shared" si="681"/>
        <v>2880.0037666400021</v>
      </c>
      <c r="S1674" s="51"/>
      <c r="T1674" s="48"/>
      <c r="U1674" s="55"/>
      <c r="V1674" s="20"/>
      <c r="W1674" s="20"/>
      <c r="X1674" s="20"/>
      <c r="Y1674" s="20"/>
    </row>
    <row r="1675" spans="1:25" customFormat="1" ht="15.75" customHeight="1" x14ac:dyDescent="0.25">
      <c r="A1675" s="3" t="s">
        <v>1987</v>
      </c>
      <c r="B1675" s="3" t="s">
        <v>1988</v>
      </c>
      <c r="C1675" s="4">
        <v>44040</v>
      </c>
      <c r="D1675" s="3" t="s">
        <v>2392</v>
      </c>
      <c r="E1675" s="3" t="s">
        <v>2393</v>
      </c>
      <c r="F1675" s="3" t="s">
        <v>3187</v>
      </c>
      <c r="G1675" s="24">
        <v>1410</v>
      </c>
      <c r="H1675" s="25" t="s">
        <v>2394</v>
      </c>
      <c r="I1675" s="5">
        <v>1</v>
      </c>
      <c r="J1675" s="5">
        <v>425.54173553718999</v>
      </c>
      <c r="K1675" s="5">
        <f t="shared" si="673"/>
        <v>514.90549999999985</v>
      </c>
      <c r="L1675" s="83">
        <f t="shared" si="680"/>
        <v>514.90549999999985</v>
      </c>
      <c r="M1675" s="79">
        <f t="shared" si="683"/>
        <v>437.66967499999987</v>
      </c>
      <c r="N1675" s="79">
        <f t="shared" si="684"/>
        <v>415.78619124999983</v>
      </c>
      <c r="O1675" s="58"/>
      <c r="P1675" s="92">
        <f>+N1675+N1676+N1677+N1678</f>
        <v>1079.14535125</v>
      </c>
      <c r="Q1675" s="7">
        <v>595.57119138842995</v>
      </c>
      <c r="R1675" s="75">
        <f t="shared" si="681"/>
        <v>720.64114158000018</v>
      </c>
      <c r="S1675" s="51">
        <f>+R1675+R1676+R1677+R1678</f>
        <v>1697.9088388200007</v>
      </c>
      <c r="T1675" s="48">
        <v>1697.93</v>
      </c>
      <c r="U1675" s="55">
        <f>+T1675-P1675</f>
        <v>618.78464875000009</v>
      </c>
      <c r="V1675" s="20"/>
      <c r="W1675" s="20"/>
      <c r="X1675" s="20"/>
      <c r="Y1675" s="20"/>
    </row>
    <row r="1676" spans="1:25" customFormat="1" ht="15.75" customHeight="1" x14ac:dyDescent="0.25">
      <c r="A1676" s="3" t="s">
        <v>1226</v>
      </c>
      <c r="B1676" s="3" t="s">
        <v>1227</v>
      </c>
      <c r="C1676" s="4">
        <v>44040</v>
      </c>
      <c r="D1676" s="3" t="s">
        <v>2392</v>
      </c>
      <c r="E1676" s="3" t="s">
        <v>2393</v>
      </c>
      <c r="F1676" s="3" t="s">
        <v>3187</v>
      </c>
      <c r="G1676" s="24"/>
      <c r="H1676" s="25" t="s">
        <v>2394</v>
      </c>
      <c r="I1676" s="5">
        <v>2</v>
      </c>
      <c r="J1676" s="5">
        <v>288.54247933884301</v>
      </c>
      <c r="K1676" s="5">
        <f t="shared" si="673"/>
        <v>349.13640000000004</v>
      </c>
      <c r="L1676" s="83">
        <f t="shared" si="680"/>
        <v>698.27280000000007</v>
      </c>
      <c r="M1676" s="79"/>
      <c r="N1676" s="79">
        <f t="shared" si="674"/>
        <v>663.35916000000009</v>
      </c>
      <c r="O1676" s="58"/>
      <c r="P1676" s="92"/>
      <c r="Q1676" s="7">
        <v>807.65925391735595</v>
      </c>
      <c r="R1676" s="75">
        <f t="shared" si="681"/>
        <v>977.26769724000064</v>
      </c>
      <c r="S1676" s="51"/>
      <c r="T1676" s="48"/>
      <c r="U1676" s="55"/>
      <c r="V1676" s="20"/>
      <c r="W1676" s="20"/>
      <c r="X1676" s="20"/>
      <c r="Y1676" s="20"/>
    </row>
    <row r="1677" spans="1:25" customFormat="1" ht="15.75" customHeight="1" x14ac:dyDescent="0.25">
      <c r="A1677" s="3" t="s">
        <v>777</v>
      </c>
      <c r="B1677" s="3" t="s">
        <v>778</v>
      </c>
      <c r="C1677" s="4">
        <v>44041</v>
      </c>
      <c r="D1677" s="3" t="s">
        <v>2401</v>
      </c>
      <c r="E1677" s="3" t="s">
        <v>1659</v>
      </c>
      <c r="F1677" s="3" t="s">
        <v>3029</v>
      </c>
      <c r="G1677" s="24"/>
      <c r="H1677" s="28" t="s">
        <v>1660</v>
      </c>
      <c r="I1677" s="32">
        <v>-1</v>
      </c>
      <c r="J1677" s="5">
        <v>531.82388429752098</v>
      </c>
      <c r="K1677" s="5">
        <f>(+J1677*1.21)*0.8</f>
        <v>514.80552000000023</v>
      </c>
      <c r="L1677" s="83">
        <f t="shared" si="680"/>
        <v>-514.80552000000023</v>
      </c>
      <c r="M1677" s="79"/>
      <c r="N1677" s="79">
        <f t="shared" si="674"/>
        <v>-489.06524400000018</v>
      </c>
      <c r="O1677" s="58"/>
      <c r="P1677" s="92"/>
      <c r="Q1677" s="7">
        <v>-631.87591165041397</v>
      </c>
      <c r="R1677" s="75">
        <f t="shared" si="681"/>
        <v>-764.56985309700087</v>
      </c>
      <c r="S1677" s="51"/>
      <c r="T1677" s="48"/>
      <c r="U1677" s="55"/>
      <c r="V1677" s="20"/>
      <c r="W1677" s="20"/>
      <c r="X1677" s="20"/>
      <c r="Y1677" s="20"/>
    </row>
    <row r="1678" spans="1:25" customFormat="1" ht="15.75" customHeight="1" x14ac:dyDescent="0.25">
      <c r="A1678" s="3" t="s">
        <v>2398</v>
      </c>
      <c r="B1678" s="3" t="s">
        <v>2399</v>
      </c>
      <c r="C1678" s="4">
        <v>44041</v>
      </c>
      <c r="D1678" s="3" t="s">
        <v>2400</v>
      </c>
      <c r="E1678" s="3" t="s">
        <v>1659</v>
      </c>
      <c r="F1678" s="3" t="s">
        <v>3029</v>
      </c>
      <c r="G1678" s="24"/>
      <c r="H1678" s="28" t="s">
        <v>1660</v>
      </c>
      <c r="I1678" s="32">
        <v>1</v>
      </c>
      <c r="J1678" s="5">
        <v>531.82388429752098</v>
      </c>
      <c r="K1678" s="5">
        <f>(+J1678*1.21)*0.8</f>
        <v>514.80552000000023</v>
      </c>
      <c r="L1678" s="83">
        <f t="shared" si="680"/>
        <v>514.80552000000023</v>
      </c>
      <c r="M1678" s="79"/>
      <c r="N1678" s="79">
        <f t="shared" si="674"/>
        <v>489.06524400000018</v>
      </c>
      <c r="O1678" s="58"/>
      <c r="P1678" s="92"/>
      <c r="Q1678" s="7">
        <v>631.87591165041397</v>
      </c>
      <c r="R1678" s="75">
        <f t="shared" si="681"/>
        <v>764.56985309700087</v>
      </c>
      <c r="S1678" s="51"/>
      <c r="T1678" s="48"/>
      <c r="U1678" s="55"/>
      <c r="V1678" s="20"/>
      <c r="W1678" s="20"/>
      <c r="X1678" s="20"/>
      <c r="Y1678" s="20"/>
    </row>
    <row r="1679" spans="1:25" customFormat="1" ht="15.75" customHeight="1" x14ac:dyDescent="0.25">
      <c r="A1679" s="3" t="s">
        <v>147</v>
      </c>
      <c r="B1679" s="3" t="s">
        <v>148</v>
      </c>
      <c r="C1679" s="4">
        <v>44041</v>
      </c>
      <c r="D1679" s="3" t="s">
        <v>2395</v>
      </c>
      <c r="E1679" s="3" t="s">
        <v>2396</v>
      </c>
      <c r="F1679" s="3" t="s">
        <v>3195</v>
      </c>
      <c r="G1679" s="24"/>
      <c r="H1679" s="28" t="s">
        <v>2397</v>
      </c>
      <c r="I1679" s="32">
        <v>-1</v>
      </c>
      <c r="J1679" s="5">
        <v>133.09132231404999</v>
      </c>
      <c r="K1679" s="5">
        <f>+J1679*1.21</f>
        <v>161.04050000000049</v>
      </c>
      <c r="L1679" s="83">
        <f>+K1679*I1679</f>
        <v>-161.04050000000049</v>
      </c>
      <c r="M1679" s="79">
        <f t="shared" ref="M1679" si="685">+L1679*0.85</f>
        <v>-136.88442500000042</v>
      </c>
      <c r="N1679" s="79">
        <f>+M1679*0.95</f>
        <v>-130.04020375000039</v>
      </c>
      <c r="O1679" s="58"/>
      <c r="P1679" s="92"/>
      <c r="Q1679" s="7">
        <v>-232.89384309091</v>
      </c>
      <c r="R1679" s="75">
        <f t="shared" si="681"/>
        <v>-281.8015501400011</v>
      </c>
      <c r="S1679" s="51"/>
      <c r="T1679" s="48"/>
      <c r="U1679" s="55"/>
      <c r="V1679" s="20"/>
      <c r="W1679" s="20"/>
      <c r="X1679" s="20"/>
      <c r="Y1679" s="20"/>
    </row>
    <row r="1680" spans="1:25" customFormat="1" ht="15.75" customHeight="1" x14ac:dyDescent="0.25">
      <c r="A1680" s="3" t="s">
        <v>1706</v>
      </c>
      <c r="B1680" s="3" t="s">
        <v>1707</v>
      </c>
      <c r="C1680" s="4">
        <v>44041</v>
      </c>
      <c r="D1680" s="3" t="s">
        <v>2402</v>
      </c>
      <c r="E1680" s="3" t="s">
        <v>2349</v>
      </c>
      <c r="F1680" s="3" t="s">
        <v>3178</v>
      </c>
      <c r="G1680" s="24">
        <v>1534</v>
      </c>
      <c r="H1680" s="25" t="s">
        <v>2350</v>
      </c>
      <c r="I1680" s="5">
        <v>1</v>
      </c>
      <c r="J1680" s="5">
        <v>525.04760330578495</v>
      </c>
      <c r="K1680" s="5">
        <f t="shared" ref="K1680:K1693" si="686">+J1680*1.21</f>
        <v>635.30759999999975</v>
      </c>
      <c r="L1680" s="83">
        <f t="shared" si="680"/>
        <v>635.30759999999975</v>
      </c>
      <c r="M1680" s="79"/>
      <c r="N1680" s="79">
        <f t="shared" si="674"/>
        <v>603.5422199999997</v>
      </c>
      <c r="O1680" s="58"/>
      <c r="P1680" s="92">
        <f>+N1680+N1681</f>
        <v>719.17042499999968</v>
      </c>
      <c r="Q1680" s="7">
        <v>734.84087415867805</v>
      </c>
      <c r="R1680" s="75">
        <f t="shared" si="681"/>
        <v>889.15745773200047</v>
      </c>
      <c r="S1680" s="51">
        <f>+R1680+R1681</f>
        <v>1061.1635412120004</v>
      </c>
      <c r="T1680" s="48">
        <v>1061.1600000000001</v>
      </c>
      <c r="U1680" s="55">
        <f>+T1680-P1680</f>
        <v>341.9895750000004</v>
      </c>
      <c r="V1680" s="20"/>
      <c r="W1680" s="20"/>
      <c r="X1680" s="20"/>
      <c r="Y1680" s="20"/>
    </row>
    <row r="1681" spans="1:25" customFormat="1" ht="15.75" customHeight="1" x14ac:dyDescent="0.25">
      <c r="A1681" s="3" t="s">
        <v>972</v>
      </c>
      <c r="B1681" s="3" t="s">
        <v>973</v>
      </c>
      <c r="C1681" s="4">
        <v>44041</v>
      </c>
      <c r="D1681" s="3" t="s">
        <v>2402</v>
      </c>
      <c r="E1681" s="3" t="s">
        <v>2349</v>
      </c>
      <c r="F1681" s="3" t="s">
        <v>3178</v>
      </c>
      <c r="G1681" s="24"/>
      <c r="H1681" s="25" t="s">
        <v>2350</v>
      </c>
      <c r="I1681" s="5">
        <v>1</v>
      </c>
      <c r="J1681" s="5">
        <v>100.59</v>
      </c>
      <c r="K1681" s="5">
        <f t="shared" si="686"/>
        <v>121.7139</v>
      </c>
      <c r="L1681" s="83">
        <f t="shared" si="680"/>
        <v>121.7139</v>
      </c>
      <c r="M1681" s="79"/>
      <c r="N1681" s="79">
        <f t="shared" si="674"/>
        <v>115.62820499999999</v>
      </c>
      <c r="O1681" s="58"/>
      <c r="P1681" s="92"/>
      <c r="Q1681" s="7">
        <v>142.15378799999999</v>
      </c>
      <c r="R1681" s="75">
        <f t="shared" si="681"/>
        <v>172.00608347999997</v>
      </c>
      <c r="S1681" s="51"/>
      <c r="T1681" s="48"/>
      <c r="U1681" s="55"/>
      <c r="V1681" s="20"/>
      <c r="W1681" s="20"/>
      <c r="X1681" s="20"/>
      <c r="Y1681" s="20"/>
    </row>
    <row r="1682" spans="1:25" customFormat="1" ht="15.75" customHeight="1" x14ac:dyDescent="0.25">
      <c r="A1682" s="3" t="s">
        <v>328</v>
      </c>
      <c r="B1682" s="3" t="s">
        <v>329</v>
      </c>
      <c r="C1682" s="4">
        <v>44041</v>
      </c>
      <c r="D1682" s="3" t="s">
        <v>2403</v>
      </c>
      <c r="E1682" s="3" t="s">
        <v>839</v>
      </c>
      <c r="F1682" s="3" t="s">
        <v>2827</v>
      </c>
      <c r="G1682" s="24">
        <v>1394</v>
      </c>
      <c r="H1682" s="25" t="s">
        <v>840</v>
      </c>
      <c r="I1682" s="5">
        <v>1</v>
      </c>
      <c r="J1682" s="5">
        <v>289.52727272727299</v>
      </c>
      <c r="K1682" s="5">
        <f t="shared" si="686"/>
        <v>350.32800000000032</v>
      </c>
      <c r="L1682" s="83">
        <f t="shared" si="680"/>
        <v>350.32800000000032</v>
      </c>
      <c r="M1682" s="79">
        <f>+L1682*0.9</f>
        <v>315.29520000000031</v>
      </c>
      <c r="N1682" s="79">
        <f>+M1682*0.95</f>
        <v>299.53044000000028</v>
      </c>
      <c r="O1682" s="58"/>
      <c r="P1682" s="92">
        <f>+N1682+N1683+N1684</f>
        <v>609.98274500000014</v>
      </c>
      <c r="Q1682" s="7">
        <v>445.80830400000002</v>
      </c>
      <c r="R1682" s="75">
        <f t="shared" si="681"/>
        <v>539.42804783999998</v>
      </c>
      <c r="S1682" s="51">
        <f>+R1682+R1683+R1684</f>
        <v>996.69655814299949</v>
      </c>
      <c r="T1682" s="48">
        <v>996.71</v>
      </c>
      <c r="U1682" s="55">
        <f>+T1682-P1682</f>
        <v>386.7272549999999</v>
      </c>
      <c r="V1682" s="20"/>
      <c r="W1682" s="20"/>
      <c r="X1682" s="20"/>
      <c r="Y1682" s="20"/>
    </row>
    <row r="1683" spans="1:25" customFormat="1" ht="15.75" customHeight="1" x14ac:dyDescent="0.25">
      <c r="A1683" s="3" t="s">
        <v>248</v>
      </c>
      <c r="B1683" s="3" t="s">
        <v>249</v>
      </c>
      <c r="C1683" s="4">
        <v>44041</v>
      </c>
      <c r="D1683" s="3" t="s">
        <v>2403</v>
      </c>
      <c r="E1683" s="3" t="s">
        <v>839</v>
      </c>
      <c r="F1683" s="3" t="s">
        <v>2827</v>
      </c>
      <c r="G1683" s="24"/>
      <c r="H1683" s="25" t="s">
        <v>840</v>
      </c>
      <c r="I1683" s="5">
        <v>1</v>
      </c>
      <c r="J1683" s="5">
        <v>111.773636363636</v>
      </c>
      <c r="K1683" s="5">
        <f t="shared" si="686"/>
        <v>135.24609999999956</v>
      </c>
      <c r="L1683" s="83">
        <f t="shared" si="680"/>
        <v>135.24609999999956</v>
      </c>
      <c r="M1683" s="79"/>
      <c r="N1683" s="79">
        <f t="shared" si="674"/>
        <v>128.48379499999956</v>
      </c>
      <c r="O1683" s="58"/>
      <c r="P1683" s="92"/>
      <c r="Q1683" s="7">
        <v>156.35902217272701</v>
      </c>
      <c r="R1683" s="75">
        <f t="shared" si="681"/>
        <v>189.19441682899966</v>
      </c>
      <c r="S1683" s="51"/>
      <c r="T1683" s="48"/>
      <c r="U1683" s="55"/>
      <c r="V1683" s="20"/>
      <c r="W1683" s="20"/>
      <c r="X1683" s="20"/>
      <c r="Y1683" s="20"/>
    </row>
    <row r="1684" spans="1:25" customFormat="1" ht="15.75" customHeight="1" x14ac:dyDescent="0.25">
      <c r="A1684" s="3" t="s">
        <v>306</v>
      </c>
      <c r="B1684" s="3" t="s">
        <v>307</v>
      </c>
      <c r="C1684" s="4">
        <v>44041</v>
      </c>
      <c r="D1684" s="3" t="s">
        <v>2403</v>
      </c>
      <c r="E1684" s="3" t="s">
        <v>839</v>
      </c>
      <c r="F1684" s="3" t="s">
        <v>2827</v>
      </c>
      <c r="G1684" s="24"/>
      <c r="H1684" s="25" t="s">
        <v>840</v>
      </c>
      <c r="I1684" s="5">
        <v>1</v>
      </c>
      <c r="J1684" s="5">
        <v>158.30231404958701</v>
      </c>
      <c r="K1684" s="5">
        <f t="shared" si="686"/>
        <v>191.54580000000027</v>
      </c>
      <c r="L1684" s="83">
        <f t="shared" si="680"/>
        <v>191.54580000000027</v>
      </c>
      <c r="M1684" s="79"/>
      <c r="N1684" s="79">
        <f t="shared" si="674"/>
        <v>181.96851000000024</v>
      </c>
      <c r="O1684" s="58"/>
      <c r="P1684" s="92"/>
      <c r="Q1684" s="7">
        <v>221.54883758181799</v>
      </c>
      <c r="R1684" s="75">
        <f t="shared" si="681"/>
        <v>268.07409347399977</v>
      </c>
      <c r="S1684" s="51"/>
      <c r="T1684" s="48"/>
      <c r="U1684" s="55"/>
      <c r="V1684" s="20"/>
      <c r="W1684" s="20"/>
      <c r="X1684" s="20"/>
      <c r="Y1684" s="20"/>
    </row>
    <row r="1685" spans="1:25" customFormat="1" ht="15.75" customHeight="1" x14ac:dyDescent="0.25">
      <c r="A1685" s="3" t="s">
        <v>593</v>
      </c>
      <c r="B1685" s="3" t="s">
        <v>594</v>
      </c>
      <c r="C1685" s="4">
        <v>44042</v>
      </c>
      <c r="D1685" s="3" t="s">
        <v>2404</v>
      </c>
      <c r="E1685" s="3" t="s">
        <v>2405</v>
      </c>
      <c r="F1685" s="3" t="s">
        <v>3220</v>
      </c>
      <c r="G1685" s="24">
        <v>1485</v>
      </c>
      <c r="H1685" s="25" t="s">
        <v>2406</v>
      </c>
      <c r="I1685" s="5">
        <v>1</v>
      </c>
      <c r="J1685" s="5">
        <v>564.92966942148803</v>
      </c>
      <c r="K1685" s="5">
        <f t="shared" si="686"/>
        <v>683.56490000000053</v>
      </c>
      <c r="L1685" s="83">
        <f t="shared" si="680"/>
        <v>683.56490000000053</v>
      </c>
      <c r="M1685" s="79">
        <f t="shared" ref="M1685:M1686" si="687">+L1685*0.85</f>
        <v>581.03016500000047</v>
      </c>
      <c r="N1685" s="79">
        <f t="shared" ref="N1685:N1686" si="688">+M1685*0.95</f>
        <v>551.97865675000037</v>
      </c>
      <c r="O1685" s="58"/>
      <c r="P1685" s="92">
        <f>+N1685+N1686</f>
        <v>873.28121099999987</v>
      </c>
      <c r="Q1685" s="7">
        <v>790.66426672892601</v>
      </c>
      <c r="R1685" s="75">
        <f t="shared" si="681"/>
        <v>956.70376274200044</v>
      </c>
      <c r="S1685" s="51">
        <f>+R1685+R1686</f>
        <v>1513.7289909099998</v>
      </c>
      <c r="T1685" s="48">
        <v>1513.73</v>
      </c>
      <c r="U1685" s="55">
        <f>+T1685-P1685</f>
        <v>640.44878900000015</v>
      </c>
      <c r="V1685" s="20"/>
      <c r="W1685" s="20"/>
      <c r="X1685" s="20"/>
      <c r="Y1685" s="20"/>
    </row>
    <row r="1686" spans="1:25" customFormat="1" ht="15.75" customHeight="1" x14ac:dyDescent="0.25">
      <c r="A1686" s="3" t="s">
        <v>384</v>
      </c>
      <c r="B1686" s="3" t="s">
        <v>385</v>
      </c>
      <c r="C1686" s="4">
        <v>44042</v>
      </c>
      <c r="D1686" s="3" t="s">
        <v>2404</v>
      </c>
      <c r="E1686" s="3" t="s">
        <v>2405</v>
      </c>
      <c r="F1686" s="3" t="s">
        <v>3220</v>
      </c>
      <c r="G1686" s="24"/>
      <c r="H1686" s="25" t="s">
        <v>2406</v>
      </c>
      <c r="I1686" s="5">
        <v>1</v>
      </c>
      <c r="J1686" s="5">
        <v>328.84123966942099</v>
      </c>
      <c r="K1686" s="5">
        <f t="shared" si="686"/>
        <v>397.89789999999937</v>
      </c>
      <c r="L1686" s="83">
        <f t="shared" si="680"/>
        <v>397.89789999999937</v>
      </c>
      <c r="M1686" s="79">
        <f t="shared" si="687"/>
        <v>338.21321499999948</v>
      </c>
      <c r="N1686" s="79">
        <f t="shared" si="688"/>
        <v>321.3025542499995</v>
      </c>
      <c r="O1686" s="58"/>
      <c r="P1686" s="92"/>
      <c r="Q1686" s="7">
        <v>460.35142823801601</v>
      </c>
      <c r="R1686" s="75">
        <f t="shared" si="681"/>
        <v>557.02522816799933</v>
      </c>
      <c r="S1686" s="51"/>
      <c r="T1686" s="48"/>
      <c r="U1686" s="55"/>
      <c r="V1686" s="20"/>
      <c r="W1686" s="20"/>
      <c r="X1686" s="20"/>
      <c r="Y1686" s="20"/>
    </row>
    <row r="1687" spans="1:25" customFormat="1" ht="15.75" customHeight="1" x14ac:dyDescent="0.25">
      <c r="A1687" s="3" t="s">
        <v>2412</v>
      </c>
      <c r="B1687" s="3" t="s">
        <v>2413</v>
      </c>
      <c r="C1687" s="4">
        <v>44042</v>
      </c>
      <c r="D1687" s="3" t="s">
        <v>2407</v>
      </c>
      <c r="E1687" s="3" t="s">
        <v>2408</v>
      </c>
      <c r="F1687" s="3" t="s">
        <v>3198</v>
      </c>
      <c r="G1687" s="24">
        <v>1453</v>
      </c>
      <c r="H1687" s="25" t="s">
        <v>2409</v>
      </c>
      <c r="I1687" s="5">
        <v>1</v>
      </c>
      <c r="J1687" s="5">
        <v>399.11396694214898</v>
      </c>
      <c r="K1687" s="5">
        <f t="shared" si="686"/>
        <v>482.92790000000025</v>
      </c>
      <c r="L1687" s="83">
        <f t="shared" si="680"/>
        <v>482.92790000000025</v>
      </c>
      <c r="M1687" s="79"/>
      <c r="N1687" s="79">
        <f t="shared" ref="N1687:N1693" si="689">+L1687*0.95</f>
        <v>458.78150500000021</v>
      </c>
      <c r="O1687" s="58"/>
      <c r="P1687" s="92">
        <f>+N1687+N1688+N1689+N1690</f>
        <v>7084.350882249998</v>
      </c>
      <c r="Q1687" s="7">
        <v>558.66775750661202</v>
      </c>
      <c r="R1687" s="75">
        <f t="shared" si="681"/>
        <v>675.98798658300052</v>
      </c>
      <c r="S1687" s="51">
        <f>+R1687+R1688+R1689+R1690</f>
        <v>11023.149018494998</v>
      </c>
      <c r="T1687" s="48">
        <v>11023.1</v>
      </c>
      <c r="U1687" s="55">
        <f>+T1687-P1687</f>
        <v>3938.7491177500024</v>
      </c>
      <c r="V1687" s="20"/>
      <c r="W1687" s="20"/>
      <c r="X1687" s="20"/>
      <c r="Y1687" s="20"/>
    </row>
    <row r="1688" spans="1:25" customFormat="1" ht="15.75" customHeight="1" x14ac:dyDescent="0.25">
      <c r="A1688" s="3" t="s">
        <v>611</v>
      </c>
      <c r="B1688" s="3" t="s">
        <v>612</v>
      </c>
      <c r="C1688" s="4">
        <v>44042</v>
      </c>
      <c r="D1688" s="3" t="s">
        <v>2407</v>
      </c>
      <c r="E1688" s="3" t="s">
        <v>2408</v>
      </c>
      <c r="F1688" s="3" t="s">
        <v>3198</v>
      </c>
      <c r="G1688" s="24"/>
      <c r="H1688" s="25" t="s">
        <v>2409</v>
      </c>
      <c r="I1688" s="5">
        <v>1</v>
      </c>
      <c r="J1688" s="5">
        <v>922.07661157024802</v>
      </c>
      <c r="K1688" s="5">
        <f t="shared" si="686"/>
        <v>1115.7127</v>
      </c>
      <c r="L1688" s="83">
        <f t="shared" si="680"/>
        <v>1115.7127</v>
      </c>
      <c r="M1688" s="79">
        <f t="shared" ref="M1688:M1689" si="690">+L1688*0.85</f>
        <v>948.35579500000006</v>
      </c>
      <c r="N1688" s="79">
        <f t="shared" ref="N1688:N1689" si="691">+M1688*0.95</f>
        <v>900.93800525000006</v>
      </c>
      <c r="O1688" s="58"/>
      <c r="P1688" s="92"/>
      <c r="Q1688" s="7">
        <v>1290.51998402149</v>
      </c>
      <c r="R1688" s="75">
        <f t="shared" si="681"/>
        <v>1561.529180666003</v>
      </c>
      <c r="S1688" s="51"/>
      <c r="T1688" s="48"/>
      <c r="U1688" s="55"/>
      <c r="V1688" s="20"/>
      <c r="W1688" s="20"/>
      <c r="X1688" s="20"/>
      <c r="Y1688" s="20"/>
    </row>
    <row r="1689" spans="1:25" customFormat="1" ht="15.75" customHeight="1" x14ac:dyDescent="0.25">
      <c r="A1689" s="3" t="s">
        <v>632</v>
      </c>
      <c r="B1689" s="3" t="s">
        <v>633</v>
      </c>
      <c r="C1689" s="4">
        <v>44042</v>
      </c>
      <c r="D1689" s="3" t="s">
        <v>2407</v>
      </c>
      <c r="E1689" s="3" t="s">
        <v>2408</v>
      </c>
      <c r="F1689" s="3" t="s">
        <v>3198</v>
      </c>
      <c r="G1689" s="24"/>
      <c r="H1689" s="25" t="s">
        <v>2409</v>
      </c>
      <c r="I1689" s="5">
        <v>6</v>
      </c>
      <c r="J1689" s="5">
        <v>232.53272727272699</v>
      </c>
      <c r="K1689" s="5">
        <f t="shared" si="686"/>
        <v>281.36459999999965</v>
      </c>
      <c r="L1689" s="83">
        <f t="shared" si="680"/>
        <v>1688.1875999999979</v>
      </c>
      <c r="M1689" s="79">
        <f t="shared" si="690"/>
        <v>1434.9594599999982</v>
      </c>
      <c r="N1689" s="79">
        <f t="shared" si="691"/>
        <v>1363.2114869999982</v>
      </c>
      <c r="O1689" s="58"/>
      <c r="P1689" s="92"/>
      <c r="Q1689" s="7">
        <v>1950.5821801090899</v>
      </c>
      <c r="R1689" s="75">
        <f t="shared" si="681"/>
        <v>2360.2044379319987</v>
      </c>
      <c r="S1689" s="51"/>
      <c r="T1689" s="48"/>
      <c r="U1689" s="55"/>
      <c r="V1689" s="20"/>
      <c r="W1689" s="20"/>
      <c r="X1689" s="20"/>
      <c r="Y1689" s="20"/>
    </row>
    <row r="1690" spans="1:25" customFormat="1" ht="15.75" customHeight="1" x14ac:dyDescent="0.25">
      <c r="A1690" s="3" t="s">
        <v>2410</v>
      </c>
      <c r="B1690" s="3" t="s">
        <v>2411</v>
      </c>
      <c r="C1690" s="4">
        <v>44042</v>
      </c>
      <c r="D1690" s="3" t="s">
        <v>2407</v>
      </c>
      <c r="E1690" s="3" t="s">
        <v>2408</v>
      </c>
      <c r="F1690" s="3" t="s">
        <v>3198</v>
      </c>
      <c r="G1690" s="24"/>
      <c r="H1690" s="25" t="s">
        <v>2409</v>
      </c>
      <c r="I1690" s="5">
        <v>1</v>
      </c>
      <c r="J1690" s="5">
        <v>3794.1886776859501</v>
      </c>
      <c r="K1690" s="5">
        <f t="shared" si="686"/>
        <v>4590.9682999999995</v>
      </c>
      <c r="L1690" s="83">
        <f t="shared" si="680"/>
        <v>4590.9682999999995</v>
      </c>
      <c r="M1690" s="79"/>
      <c r="N1690" s="79">
        <f t="shared" si="689"/>
        <v>4361.4198849999993</v>
      </c>
      <c r="O1690" s="58"/>
      <c r="P1690" s="92"/>
      <c r="Q1690" s="7">
        <v>5310.2705895156996</v>
      </c>
      <c r="R1690" s="75">
        <f t="shared" si="681"/>
        <v>6425.4274133139961</v>
      </c>
      <c r="S1690" s="51"/>
      <c r="T1690" s="48"/>
      <c r="U1690" s="55"/>
      <c r="V1690" s="20"/>
      <c r="W1690" s="20"/>
      <c r="X1690" s="20"/>
      <c r="Y1690" s="20"/>
    </row>
    <row r="1691" spans="1:25" customFormat="1" ht="15.75" customHeight="1" x14ac:dyDescent="0.25">
      <c r="A1691" s="3" t="s">
        <v>2414</v>
      </c>
      <c r="B1691" s="3" t="s">
        <v>2415</v>
      </c>
      <c r="C1691" s="4">
        <v>44042</v>
      </c>
      <c r="D1691" s="3" t="s">
        <v>2416</v>
      </c>
      <c r="E1691" s="3" t="s">
        <v>314</v>
      </c>
      <c r="F1691" s="3" t="s">
        <v>2751</v>
      </c>
      <c r="G1691" s="24">
        <v>1466</v>
      </c>
      <c r="H1691" s="25" t="s">
        <v>315</v>
      </c>
      <c r="I1691" s="5">
        <v>1</v>
      </c>
      <c r="J1691" s="5">
        <v>859.92661157024804</v>
      </c>
      <c r="K1691" s="5">
        <f t="shared" si="686"/>
        <v>1040.5112000000001</v>
      </c>
      <c r="L1691" s="83">
        <f t="shared" si="680"/>
        <v>1040.5112000000001</v>
      </c>
      <c r="M1691" s="79">
        <f t="shared" ref="M1691" si="692">+L1691*0.85</f>
        <v>884.43452000000013</v>
      </c>
      <c r="N1691" s="79">
        <f>+M1691*0.95</f>
        <v>840.21279400000014</v>
      </c>
      <c r="O1691" s="58"/>
      <c r="P1691" s="92">
        <f>+N1691</f>
        <v>840.21279400000014</v>
      </c>
      <c r="Q1691" s="7">
        <v>1203.5360870214899</v>
      </c>
      <c r="R1691" s="75">
        <f t="shared" si="681"/>
        <v>1456.2786652960028</v>
      </c>
      <c r="S1691" s="51">
        <f>+R1691</f>
        <v>1456.2786652960028</v>
      </c>
      <c r="T1691" s="48">
        <v>1456.28</v>
      </c>
      <c r="U1691" s="55">
        <f>+T1691-P1691</f>
        <v>616.06720599999983</v>
      </c>
      <c r="V1691" s="20"/>
      <c r="W1691" s="20"/>
      <c r="X1691" s="20"/>
      <c r="Y1691" s="20"/>
    </row>
    <row r="1692" spans="1:25" customFormat="1" ht="15.75" customHeight="1" x14ac:dyDescent="0.25">
      <c r="A1692" s="3" t="s">
        <v>1171</v>
      </c>
      <c r="B1692" s="3" t="s">
        <v>1172</v>
      </c>
      <c r="C1692" s="4">
        <v>44042</v>
      </c>
      <c r="D1692" s="3" t="s">
        <v>2419</v>
      </c>
      <c r="E1692" s="3" t="s">
        <v>510</v>
      </c>
      <c r="F1692" s="3" t="s">
        <v>2783</v>
      </c>
      <c r="G1692" s="24">
        <v>1470</v>
      </c>
      <c r="H1692" s="25" t="s">
        <v>511</v>
      </c>
      <c r="I1692" s="5">
        <v>1</v>
      </c>
      <c r="J1692" s="5">
        <v>372.59479338842999</v>
      </c>
      <c r="K1692" s="5">
        <f t="shared" si="686"/>
        <v>450.83970000000028</v>
      </c>
      <c r="L1692" s="83">
        <f t="shared" si="680"/>
        <v>450.83970000000028</v>
      </c>
      <c r="M1692" s="79"/>
      <c r="N1692" s="79">
        <f t="shared" si="689"/>
        <v>428.29771500000027</v>
      </c>
      <c r="O1692" s="58"/>
      <c r="P1692" s="92">
        <f>+N1692+N1693</f>
        <v>751.90058499999964</v>
      </c>
      <c r="Q1692" s="7">
        <v>521.65134048347102</v>
      </c>
      <c r="R1692" s="75">
        <f t="shared" si="681"/>
        <v>631.19812198499994</v>
      </c>
      <c r="S1692" s="51">
        <f>+R1692+R1693</f>
        <v>1108.7950819529995</v>
      </c>
      <c r="T1692" s="48">
        <v>1108.79</v>
      </c>
      <c r="U1692" s="55">
        <f>+T1692-P1692</f>
        <v>356.88941500000033</v>
      </c>
      <c r="V1692" s="20"/>
      <c r="W1692" s="20"/>
      <c r="X1692" s="20"/>
      <c r="Y1692" s="20"/>
    </row>
    <row r="1693" spans="1:25" customFormat="1" ht="15.75" customHeight="1" x14ac:dyDescent="0.25">
      <c r="A1693" s="3" t="s">
        <v>2417</v>
      </c>
      <c r="B1693" s="3" t="s">
        <v>2418</v>
      </c>
      <c r="C1693" s="4">
        <v>44042</v>
      </c>
      <c r="D1693" s="3" t="s">
        <v>2419</v>
      </c>
      <c r="E1693" s="3" t="s">
        <v>510</v>
      </c>
      <c r="F1693" s="3" t="s">
        <v>2783</v>
      </c>
      <c r="G1693" s="24"/>
      <c r="H1693" s="25" t="s">
        <v>511</v>
      </c>
      <c r="I1693" s="5">
        <v>1</v>
      </c>
      <c r="J1693" s="5">
        <v>281.51619834710698</v>
      </c>
      <c r="K1693" s="5">
        <f t="shared" si="686"/>
        <v>340.63459999999941</v>
      </c>
      <c r="L1693" s="83">
        <f t="shared" si="680"/>
        <v>340.63459999999941</v>
      </c>
      <c r="M1693" s="79"/>
      <c r="N1693" s="79">
        <f t="shared" si="689"/>
        <v>323.60286999999943</v>
      </c>
      <c r="O1693" s="58"/>
      <c r="P1693" s="92"/>
      <c r="Q1693" s="7">
        <v>394.70823137851198</v>
      </c>
      <c r="R1693" s="75">
        <f t="shared" si="681"/>
        <v>477.59695996799951</v>
      </c>
      <c r="S1693" s="51"/>
      <c r="T1693" s="48"/>
      <c r="U1693" s="55"/>
      <c r="V1693" s="20"/>
      <c r="W1693" s="20"/>
      <c r="X1693" s="20"/>
      <c r="Y1693" s="20"/>
    </row>
    <row r="1694" spans="1:25" s="110" customFormat="1" ht="15.75" customHeight="1" x14ac:dyDescent="0.25">
      <c r="A1694" s="31" t="s">
        <v>2176</v>
      </c>
      <c r="B1694" s="31" t="s">
        <v>2177</v>
      </c>
      <c r="C1694" s="4">
        <v>44042</v>
      </c>
      <c r="D1694" s="3" t="s">
        <v>2420</v>
      </c>
      <c r="E1694" s="3" t="s">
        <v>2421</v>
      </c>
      <c r="F1694" s="3" t="s">
        <v>3203</v>
      </c>
      <c r="G1694" s="107">
        <v>1463</v>
      </c>
      <c r="H1694" s="31" t="s">
        <v>2422</v>
      </c>
      <c r="I1694" s="108">
        <v>5</v>
      </c>
      <c r="J1694" s="108">
        <v>536.35504132231404</v>
      </c>
      <c r="K1694" s="108">
        <v>290</v>
      </c>
      <c r="L1694" s="83">
        <f t="shared" si="680"/>
        <v>1450</v>
      </c>
      <c r="M1694" s="79"/>
      <c r="N1694" s="79">
        <v>0</v>
      </c>
      <c r="O1694" s="58"/>
      <c r="P1694" s="109">
        <f>+N1694</f>
        <v>0</v>
      </c>
      <c r="Q1694" s="7">
        <v>2145.44698304132</v>
      </c>
      <c r="R1694" s="75">
        <f t="shared" si="681"/>
        <v>2595.990849479997</v>
      </c>
      <c r="S1694" s="53">
        <f>+R1694</f>
        <v>2595.990849479997</v>
      </c>
      <c r="T1694" s="50">
        <v>2596</v>
      </c>
      <c r="U1694" s="56">
        <f>+T1694-P1694</f>
        <v>2596</v>
      </c>
      <c r="V1694" s="30"/>
      <c r="W1694" s="30"/>
      <c r="X1694" s="30"/>
      <c r="Y1694" s="30"/>
    </row>
    <row r="1695" spans="1:25" customFormat="1" ht="15.75" customHeight="1" x14ac:dyDescent="0.25">
      <c r="A1695" s="3" t="s">
        <v>2414</v>
      </c>
      <c r="B1695" s="3" t="s">
        <v>2415</v>
      </c>
      <c r="C1695" s="4">
        <v>44042</v>
      </c>
      <c r="D1695" s="3" t="s">
        <v>2425</v>
      </c>
      <c r="E1695" s="3" t="s">
        <v>1003</v>
      </c>
      <c r="F1695" s="3" t="s">
        <v>2887</v>
      </c>
      <c r="G1695" s="24">
        <v>1451</v>
      </c>
      <c r="H1695" s="25" t="s">
        <v>1004</v>
      </c>
      <c r="I1695" s="5">
        <v>1</v>
      </c>
      <c r="J1695" s="5">
        <v>859.92661157024804</v>
      </c>
      <c r="K1695" s="5">
        <f t="shared" ref="K1695:K1704" si="693">+J1695*1.21</f>
        <v>1040.5112000000001</v>
      </c>
      <c r="L1695" s="83">
        <f t="shared" si="680"/>
        <v>1040.5112000000001</v>
      </c>
      <c r="M1695" s="79">
        <f t="shared" ref="M1695" si="694">+L1695*0.85</f>
        <v>884.43452000000013</v>
      </c>
      <c r="N1695" s="79">
        <f>+M1695*0.95</f>
        <v>840.21279400000014</v>
      </c>
      <c r="O1695" s="58"/>
      <c r="P1695" s="92">
        <f>+SUM(N1695:N1706)</f>
        <v>3816.6305859999989</v>
      </c>
      <c r="Q1695" s="7">
        <v>1203.5360870214899</v>
      </c>
      <c r="R1695" s="75">
        <f t="shared" si="681"/>
        <v>1456.2786652960028</v>
      </c>
      <c r="S1695" s="51">
        <f>+SUM(R1695:R1706)</f>
        <v>6241.2483638209978</v>
      </c>
      <c r="T1695" s="48">
        <v>6241.24</v>
      </c>
      <c r="U1695" s="55">
        <f>+T1695-P1695</f>
        <v>2424.6094140000009</v>
      </c>
      <c r="V1695" s="20"/>
      <c r="W1695" s="20"/>
      <c r="X1695" s="20"/>
      <c r="Y1695" s="20"/>
    </row>
    <row r="1696" spans="1:25" customFormat="1" ht="15.75" customHeight="1" x14ac:dyDescent="0.25">
      <c r="A1696" s="3" t="s">
        <v>2423</v>
      </c>
      <c r="B1696" s="3" t="s">
        <v>2424</v>
      </c>
      <c r="C1696" s="4">
        <v>44042</v>
      </c>
      <c r="D1696" s="3" t="s">
        <v>2425</v>
      </c>
      <c r="E1696" s="3" t="s">
        <v>1003</v>
      </c>
      <c r="F1696" s="3" t="s">
        <v>2887</v>
      </c>
      <c r="G1696" s="24"/>
      <c r="H1696" s="25" t="s">
        <v>1004</v>
      </c>
      <c r="I1696" s="5">
        <v>2</v>
      </c>
      <c r="J1696" s="5">
        <v>359.53446280991699</v>
      </c>
      <c r="K1696" s="5">
        <f t="shared" si="693"/>
        <v>435.03669999999954</v>
      </c>
      <c r="L1696" s="83">
        <f t="shared" si="680"/>
        <v>870.07339999999908</v>
      </c>
      <c r="M1696" s="79"/>
      <c r="N1696" s="79">
        <f t="shared" ref="N1696:N1714" si="695">+L1696*0.95</f>
        <v>826.56972999999914</v>
      </c>
      <c r="O1696" s="58"/>
      <c r="P1696" s="92"/>
      <c r="Q1696" s="7">
        <v>1007.59533202479</v>
      </c>
      <c r="R1696" s="75">
        <f t="shared" si="681"/>
        <v>1219.1903517499959</v>
      </c>
      <c r="S1696" s="51"/>
      <c r="T1696" s="48"/>
      <c r="U1696" s="55"/>
      <c r="V1696" s="20"/>
      <c r="W1696" s="20"/>
      <c r="X1696" s="20"/>
      <c r="Y1696" s="20"/>
    </row>
    <row r="1697" spans="1:25" customFormat="1" ht="15.75" customHeight="1" x14ac:dyDescent="0.25">
      <c r="A1697" s="3" t="s">
        <v>2426</v>
      </c>
      <c r="B1697" s="3" t="s">
        <v>2427</v>
      </c>
      <c r="C1697" s="4">
        <v>44042</v>
      </c>
      <c r="D1697" s="3" t="s">
        <v>2425</v>
      </c>
      <c r="E1697" s="3" t="s">
        <v>1003</v>
      </c>
      <c r="F1697" s="3" t="s">
        <v>2887</v>
      </c>
      <c r="G1697" s="24"/>
      <c r="H1697" s="25" t="s">
        <v>1004</v>
      </c>
      <c r="I1697" s="5">
        <v>1</v>
      </c>
      <c r="J1697" s="5">
        <v>235.805041322314</v>
      </c>
      <c r="K1697" s="5">
        <f t="shared" si="693"/>
        <v>285.32409999999993</v>
      </c>
      <c r="L1697" s="83">
        <f t="shared" si="680"/>
        <v>285.32409999999993</v>
      </c>
      <c r="M1697" s="79"/>
      <c r="N1697" s="79">
        <f t="shared" si="695"/>
        <v>271.05789499999992</v>
      </c>
      <c r="O1697" s="58"/>
      <c r="P1697" s="92"/>
      <c r="Q1697" s="7">
        <v>330.25203452314003</v>
      </c>
      <c r="R1697" s="75">
        <f t="shared" si="681"/>
        <v>399.60496177299945</v>
      </c>
      <c r="S1697" s="51"/>
      <c r="T1697" s="48"/>
      <c r="U1697" s="55"/>
      <c r="V1697" s="20"/>
      <c r="W1697" s="20"/>
      <c r="X1697" s="20"/>
      <c r="Y1697" s="20"/>
    </row>
    <row r="1698" spans="1:25" customFormat="1" ht="15.75" customHeight="1" x14ac:dyDescent="0.25">
      <c r="A1698" s="3" t="s">
        <v>708</v>
      </c>
      <c r="B1698" s="3" t="s">
        <v>709</v>
      </c>
      <c r="C1698" s="4">
        <v>44042</v>
      </c>
      <c r="D1698" s="3" t="s">
        <v>2425</v>
      </c>
      <c r="E1698" s="3" t="s">
        <v>1003</v>
      </c>
      <c r="F1698" s="3" t="s">
        <v>2887</v>
      </c>
      <c r="G1698" s="24"/>
      <c r="H1698" s="25" t="s">
        <v>1004</v>
      </c>
      <c r="I1698" s="5">
        <v>1</v>
      </c>
      <c r="J1698" s="5">
        <v>204.647107438017</v>
      </c>
      <c r="K1698" s="5">
        <f t="shared" si="693"/>
        <v>247.62300000000056</v>
      </c>
      <c r="L1698" s="83">
        <f t="shared" si="680"/>
        <v>247.62300000000056</v>
      </c>
      <c r="M1698" s="79"/>
      <c r="N1698" s="79">
        <f t="shared" si="695"/>
        <v>235.24185000000051</v>
      </c>
      <c r="O1698" s="58"/>
      <c r="P1698" s="92"/>
      <c r="Q1698" s="7">
        <v>286.424091570249</v>
      </c>
      <c r="R1698" s="75">
        <f t="shared" si="681"/>
        <v>346.57315080000126</v>
      </c>
      <c r="S1698" s="51"/>
      <c r="T1698" s="48"/>
      <c r="U1698" s="55"/>
      <c r="V1698" s="20"/>
      <c r="W1698" s="20"/>
      <c r="X1698" s="20"/>
      <c r="Y1698" s="20"/>
    </row>
    <row r="1699" spans="1:25" customFormat="1" ht="15.75" customHeight="1" x14ac:dyDescent="0.25">
      <c r="A1699" s="3" t="s">
        <v>1062</v>
      </c>
      <c r="B1699" s="3" t="s">
        <v>1063</v>
      </c>
      <c r="C1699" s="4">
        <v>44042</v>
      </c>
      <c r="D1699" s="3" t="s">
        <v>2425</v>
      </c>
      <c r="E1699" s="3" t="s">
        <v>1003</v>
      </c>
      <c r="F1699" s="3" t="s">
        <v>2887</v>
      </c>
      <c r="G1699" s="24"/>
      <c r="H1699" s="25" t="s">
        <v>1004</v>
      </c>
      <c r="I1699" s="5">
        <v>1</v>
      </c>
      <c r="J1699" s="5">
        <v>88.015371900826494</v>
      </c>
      <c r="K1699" s="5">
        <f t="shared" si="693"/>
        <v>106.49860000000005</v>
      </c>
      <c r="L1699" s="83">
        <f t="shared" si="680"/>
        <v>106.49860000000005</v>
      </c>
      <c r="M1699" s="79">
        <f t="shared" ref="M1699:M1704" si="696">+L1699*0.85</f>
        <v>90.52381000000004</v>
      </c>
      <c r="N1699" s="79">
        <f t="shared" ref="N1699:N1704" si="697">+M1699*0.95</f>
        <v>85.997619500000027</v>
      </c>
      <c r="O1699" s="58"/>
      <c r="P1699" s="92"/>
      <c r="Q1699" s="7">
        <v>123.18807481983499</v>
      </c>
      <c r="R1699" s="75">
        <f t="shared" si="681"/>
        <v>149.05757053200034</v>
      </c>
      <c r="S1699" s="51"/>
      <c r="T1699" s="48"/>
      <c r="U1699" s="55"/>
      <c r="V1699" s="20"/>
      <c r="W1699" s="20"/>
      <c r="X1699" s="20"/>
      <c r="Y1699" s="20"/>
    </row>
    <row r="1700" spans="1:25" customFormat="1" ht="15.75" customHeight="1" x14ac:dyDescent="0.25">
      <c r="A1700" s="3" t="s">
        <v>149</v>
      </c>
      <c r="B1700" s="3" t="s">
        <v>150</v>
      </c>
      <c r="C1700" s="4">
        <v>44042</v>
      </c>
      <c r="D1700" s="3" t="s">
        <v>2425</v>
      </c>
      <c r="E1700" s="3" t="s">
        <v>1003</v>
      </c>
      <c r="F1700" s="3" t="s">
        <v>2887</v>
      </c>
      <c r="G1700" s="24"/>
      <c r="H1700" s="25" t="s">
        <v>1004</v>
      </c>
      <c r="I1700" s="5">
        <v>3</v>
      </c>
      <c r="J1700" s="5">
        <v>176.041818181818</v>
      </c>
      <c r="K1700" s="5">
        <f t="shared" si="693"/>
        <v>213.01059999999978</v>
      </c>
      <c r="L1700" s="83">
        <f t="shared" si="680"/>
        <v>639.03179999999929</v>
      </c>
      <c r="M1700" s="79">
        <f t="shared" si="696"/>
        <v>543.17702999999938</v>
      </c>
      <c r="N1700" s="79">
        <f t="shared" si="697"/>
        <v>516.01817849999941</v>
      </c>
      <c r="O1700" s="58"/>
      <c r="P1700" s="92"/>
      <c r="Q1700" s="7">
        <v>739.16966743636306</v>
      </c>
      <c r="R1700" s="75">
        <f t="shared" si="681"/>
        <v>894.39529759799927</v>
      </c>
      <c r="S1700" s="51"/>
      <c r="T1700" s="48"/>
      <c r="U1700" s="55"/>
      <c r="V1700" s="20"/>
      <c r="W1700" s="20"/>
      <c r="X1700" s="20"/>
      <c r="Y1700" s="20"/>
    </row>
    <row r="1701" spans="1:25" customFormat="1" ht="15.75" customHeight="1" x14ac:dyDescent="0.25">
      <c r="A1701" s="3" t="s">
        <v>361</v>
      </c>
      <c r="B1701" s="3" t="s">
        <v>362</v>
      </c>
      <c r="C1701" s="4">
        <v>44042</v>
      </c>
      <c r="D1701" s="3" t="s">
        <v>2425</v>
      </c>
      <c r="E1701" s="3" t="s">
        <v>1003</v>
      </c>
      <c r="F1701" s="3" t="s">
        <v>2887</v>
      </c>
      <c r="G1701" s="24"/>
      <c r="H1701" s="25" t="s">
        <v>1004</v>
      </c>
      <c r="I1701" s="5">
        <v>1</v>
      </c>
      <c r="J1701" s="5">
        <v>425.54909090909098</v>
      </c>
      <c r="K1701" s="5">
        <f t="shared" si="693"/>
        <v>514.91440000000011</v>
      </c>
      <c r="L1701" s="83">
        <f t="shared" si="680"/>
        <v>514.91440000000011</v>
      </c>
      <c r="M1701" s="79">
        <f t="shared" si="696"/>
        <v>437.6772400000001</v>
      </c>
      <c r="N1701" s="79">
        <f t="shared" si="697"/>
        <v>415.79337800000008</v>
      </c>
      <c r="O1701" s="58"/>
      <c r="P1701" s="92"/>
      <c r="Q1701" s="7">
        <v>595.58148567272701</v>
      </c>
      <c r="R1701" s="75">
        <f t="shared" si="681"/>
        <v>720.65359766399968</v>
      </c>
      <c r="S1701" s="51"/>
      <c r="T1701" s="48"/>
      <c r="U1701" s="55"/>
      <c r="V1701" s="20"/>
      <c r="W1701" s="20"/>
      <c r="X1701" s="20"/>
      <c r="Y1701" s="20"/>
    </row>
    <row r="1702" spans="1:25" customFormat="1" ht="15.75" customHeight="1" x14ac:dyDescent="0.25">
      <c r="A1702" s="3" t="s">
        <v>1639</v>
      </c>
      <c r="B1702" s="3" t="s">
        <v>1640</v>
      </c>
      <c r="C1702" s="4">
        <v>44042</v>
      </c>
      <c r="D1702" s="3" t="s">
        <v>2425</v>
      </c>
      <c r="E1702" s="3" t="s">
        <v>1003</v>
      </c>
      <c r="F1702" s="3" t="s">
        <v>2887</v>
      </c>
      <c r="G1702" s="24"/>
      <c r="H1702" s="25" t="s">
        <v>1004</v>
      </c>
      <c r="I1702" s="5">
        <v>1</v>
      </c>
      <c r="J1702" s="5">
        <v>220.055041322314</v>
      </c>
      <c r="K1702" s="5">
        <f t="shared" si="693"/>
        <v>266.26659999999993</v>
      </c>
      <c r="L1702" s="83">
        <f t="shared" si="680"/>
        <v>266.26659999999993</v>
      </c>
      <c r="M1702" s="79">
        <f t="shared" si="696"/>
        <v>226.32660999999993</v>
      </c>
      <c r="N1702" s="79">
        <f t="shared" si="697"/>
        <v>215.01027949999991</v>
      </c>
      <c r="O1702" s="58"/>
      <c r="P1702" s="92"/>
      <c r="Q1702" s="7">
        <v>308.09466225454503</v>
      </c>
      <c r="R1702" s="75">
        <f t="shared" si="681"/>
        <v>372.79454132799947</v>
      </c>
      <c r="S1702" s="51"/>
      <c r="T1702" s="48"/>
      <c r="U1702" s="55"/>
      <c r="V1702" s="20"/>
      <c r="W1702" s="20"/>
      <c r="X1702" s="20"/>
      <c r="Y1702" s="20"/>
    </row>
    <row r="1703" spans="1:25" customFormat="1" ht="15.75" customHeight="1" x14ac:dyDescent="0.25">
      <c r="A1703" s="3" t="s">
        <v>311</v>
      </c>
      <c r="B1703" s="3" t="s">
        <v>312</v>
      </c>
      <c r="C1703" s="4">
        <v>44042</v>
      </c>
      <c r="D1703" s="3" t="s">
        <v>2425</v>
      </c>
      <c r="E1703" s="3" t="s">
        <v>1003</v>
      </c>
      <c r="F1703" s="3" t="s">
        <v>2887</v>
      </c>
      <c r="G1703" s="24"/>
      <c r="H1703" s="25" t="s">
        <v>1004</v>
      </c>
      <c r="I1703" s="5">
        <v>1</v>
      </c>
      <c r="J1703" s="5">
        <v>93.082066115702503</v>
      </c>
      <c r="K1703" s="5">
        <f t="shared" si="693"/>
        <v>112.62930000000003</v>
      </c>
      <c r="L1703" s="83">
        <f t="shared" si="680"/>
        <v>112.62930000000003</v>
      </c>
      <c r="M1703" s="79">
        <f t="shared" si="696"/>
        <v>95.734905000000026</v>
      </c>
      <c r="N1703" s="79">
        <f t="shared" si="697"/>
        <v>90.948159750000016</v>
      </c>
      <c r="O1703" s="58"/>
      <c r="P1703" s="92"/>
      <c r="Q1703" s="7">
        <v>130.26369742561999</v>
      </c>
      <c r="R1703" s="75">
        <f t="shared" si="681"/>
        <v>157.61907388500018</v>
      </c>
      <c r="S1703" s="51"/>
      <c r="T1703" s="48"/>
      <c r="U1703" s="55"/>
      <c r="V1703" s="20"/>
      <c r="W1703" s="20"/>
      <c r="X1703" s="20"/>
      <c r="Y1703" s="20"/>
    </row>
    <row r="1704" spans="1:25" customFormat="1" ht="15.75" customHeight="1" x14ac:dyDescent="0.25">
      <c r="A1704" s="3" t="s">
        <v>878</v>
      </c>
      <c r="B1704" s="3" t="s">
        <v>879</v>
      </c>
      <c r="C1704" s="4">
        <v>44042</v>
      </c>
      <c r="D1704" s="3" t="s">
        <v>2425</v>
      </c>
      <c r="E1704" s="3" t="s">
        <v>1003</v>
      </c>
      <c r="F1704" s="3" t="s">
        <v>2887</v>
      </c>
      <c r="G1704" s="24"/>
      <c r="H1704" s="25" t="s">
        <v>1004</v>
      </c>
      <c r="I1704" s="5">
        <v>1</v>
      </c>
      <c r="J1704" s="5">
        <v>66.538429752066094</v>
      </c>
      <c r="K1704" s="5">
        <f t="shared" si="693"/>
        <v>80.51149999999997</v>
      </c>
      <c r="L1704" s="83">
        <f t="shared" si="680"/>
        <v>80.51149999999997</v>
      </c>
      <c r="M1704" s="79">
        <f t="shared" si="696"/>
        <v>68.434774999999973</v>
      </c>
      <c r="N1704" s="79">
        <f t="shared" si="697"/>
        <v>65.013036249999971</v>
      </c>
      <c r="O1704" s="58"/>
      <c r="P1704" s="92"/>
      <c r="Q1704" s="7">
        <v>93.158459342975206</v>
      </c>
      <c r="R1704" s="75">
        <f t="shared" si="681"/>
        <v>112.72173580499999</v>
      </c>
      <c r="S1704" s="51"/>
      <c r="T1704" s="48"/>
      <c r="U1704" s="55"/>
      <c r="V1704" s="20"/>
      <c r="W1704" s="20"/>
      <c r="X1704" s="20"/>
      <c r="Y1704" s="20"/>
    </row>
    <row r="1705" spans="1:25" customFormat="1" ht="15.75" customHeight="1" x14ac:dyDescent="0.25">
      <c r="A1705" s="3" t="s">
        <v>1550</v>
      </c>
      <c r="B1705" s="3" t="s">
        <v>1551</v>
      </c>
      <c r="C1705" s="4">
        <v>44042</v>
      </c>
      <c r="D1705" s="3" t="s">
        <v>2425</v>
      </c>
      <c r="E1705" s="3" t="s">
        <v>1003</v>
      </c>
      <c r="F1705" s="3" t="s">
        <v>2887</v>
      </c>
      <c r="G1705" s="24"/>
      <c r="H1705" s="25" t="s">
        <v>1004</v>
      </c>
      <c r="I1705" s="5">
        <v>2</v>
      </c>
      <c r="J1705" s="5">
        <v>65.457190082644601</v>
      </c>
      <c r="K1705" s="5">
        <f>+J1705*1.21*0.75</f>
        <v>59.402399999999972</v>
      </c>
      <c r="L1705" s="83">
        <f t="shared" si="680"/>
        <v>118.80479999999994</v>
      </c>
      <c r="M1705" s="79"/>
      <c r="N1705" s="79">
        <f t="shared" si="695"/>
        <v>112.86455999999994</v>
      </c>
      <c r="O1705" s="58"/>
      <c r="P1705" s="92"/>
      <c r="Q1705" s="7">
        <v>137.526865507438</v>
      </c>
      <c r="R1705" s="75">
        <f t="shared" si="681"/>
        <v>166.40750726399997</v>
      </c>
      <c r="S1705" s="51"/>
      <c r="T1705" s="48"/>
      <c r="U1705" s="55"/>
      <c r="V1705" s="20"/>
      <c r="W1705" s="20"/>
      <c r="X1705" s="20"/>
      <c r="Y1705" s="20"/>
    </row>
    <row r="1706" spans="1:25" customFormat="1" ht="15.75" customHeight="1" x14ac:dyDescent="0.25">
      <c r="A1706" s="3" t="s">
        <v>461</v>
      </c>
      <c r="B1706" s="3" t="s">
        <v>462</v>
      </c>
      <c r="C1706" s="4">
        <v>44042</v>
      </c>
      <c r="D1706" s="3" t="s">
        <v>2425</v>
      </c>
      <c r="E1706" s="3" t="s">
        <v>1003</v>
      </c>
      <c r="F1706" s="3" t="s">
        <v>2887</v>
      </c>
      <c r="G1706" s="24"/>
      <c r="H1706" s="25" t="s">
        <v>1004</v>
      </c>
      <c r="I1706" s="5">
        <v>1</v>
      </c>
      <c r="J1706" s="5">
        <v>145.23256198347099</v>
      </c>
      <c r="K1706" s="5">
        <f>+J1706*1.21</f>
        <v>175.73139999999989</v>
      </c>
      <c r="L1706" s="83">
        <f t="shared" si="680"/>
        <v>175.73139999999989</v>
      </c>
      <c r="M1706" s="79">
        <f t="shared" ref="M1706" si="698">+L1706*0.85</f>
        <v>149.37168999999992</v>
      </c>
      <c r="N1706" s="79">
        <f>+M1706*0.95</f>
        <v>141.90310549999992</v>
      </c>
      <c r="O1706" s="58"/>
      <c r="P1706" s="92"/>
      <c r="Q1706" s="7">
        <v>203.26604142644601</v>
      </c>
      <c r="R1706" s="75">
        <f t="shared" si="681"/>
        <v>245.95191012599966</v>
      </c>
      <c r="S1706" s="51"/>
      <c r="T1706" s="48"/>
      <c r="U1706" s="55"/>
      <c r="V1706" s="20"/>
      <c r="W1706" s="20"/>
      <c r="X1706" s="20"/>
      <c r="Y1706" s="20"/>
    </row>
    <row r="1707" spans="1:25" customFormat="1" ht="15.75" customHeight="1" x14ac:dyDescent="0.25">
      <c r="A1707" s="3" t="s">
        <v>482</v>
      </c>
      <c r="B1707" s="3" t="s">
        <v>483</v>
      </c>
      <c r="C1707" s="4">
        <v>44042</v>
      </c>
      <c r="D1707" s="3" t="s">
        <v>2428</v>
      </c>
      <c r="E1707" s="3" t="s">
        <v>1842</v>
      </c>
      <c r="F1707" s="3" t="s">
        <v>3071</v>
      </c>
      <c r="G1707" s="24">
        <v>1486</v>
      </c>
      <c r="H1707" s="25" t="s">
        <v>1843</v>
      </c>
      <c r="I1707" s="5">
        <v>1</v>
      </c>
      <c r="J1707" s="5">
        <v>48.514462809917397</v>
      </c>
      <c r="K1707" s="5">
        <f>+J1707*1.21</f>
        <v>58.70250000000005</v>
      </c>
      <c r="L1707" s="83">
        <f t="shared" si="680"/>
        <v>58.70250000000005</v>
      </c>
      <c r="M1707" s="79"/>
      <c r="N1707" s="79">
        <f t="shared" si="695"/>
        <v>55.767375000000044</v>
      </c>
      <c r="O1707" s="58"/>
      <c r="P1707" s="92">
        <f>+N1707+N1708</f>
        <v>390.22184324999989</v>
      </c>
      <c r="Q1707" s="7">
        <v>58.804380371900898</v>
      </c>
      <c r="R1707" s="75">
        <f t="shared" si="681"/>
        <v>71.153300250000086</v>
      </c>
      <c r="S1707" s="51">
        <f>+R1707+R1708</f>
        <v>649.54622499599941</v>
      </c>
      <c r="T1707" s="48">
        <v>649.54999999999995</v>
      </c>
      <c r="U1707" s="55">
        <f>+T1707-P1707</f>
        <v>259.32815675000006</v>
      </c>
      <c r="V1707" s="20"/>
      <c r="W1707" s="20"/>
      <c r="X1707" s="20"/>
      <c r="Y1707" s="20"/>
    </row>
    <row r="1708" spans="1:25" customFormat="1" ht="15.75" customHeight="1" x14ac:dyDescent="0.25">
      <c r="A1708" s="3" t="s">
        <v>27</v>
      </c>
      <c r="B1708" s="3" t="s">
        <v>28</v>
      </c>
      <c r="C1708" s="4">
        <v>44042</v>
      </c>
      <c r="D1708" s="3" t="s">
        <v>2428</v>
      </c>
      <c r="E1708" s="3" t="s">
        <v>1842</v>
      </c>
      <c r="F1708" s="3" t="s">
        <v>3071</v>
      </c>
      <c r="G1708" s="24"/>
      <c r="H1708" s="25" t="s">
        <v>1843</v>
      </c>
      <c r="I1708" s="5">
        <v>1</v>
      </c>
      <c r="J1708" s="5">
        <v>342.30173553718998</v>
      </c>
      <c r="K1708" s="5">
        <f>+J1708*1.21</f>
        <v>414.18509999999986</v>
      </c>
      <c r="L1708" s="83">
        <f t="shared" si="680"/>
        <v>414.18509999999986</v>
      </c>
      <c r="M1708" s="79">
        <f t="shared" ref="M1708" si="699">+L1708*0.85</f>
        <v>352.05733499999985</v>
      </c>
      <c r="N1708" s="79">
        <f t="shared" ref="N1708:N1710" si="700">+M1708*0.95</f>
        <v>334.45446824999982</v>
      </c>
      <c r="O1708" s="58"/>
      <c r="P1708" s="92"/>
      <c r="Q1708" s="7">
        <v>478.01068160826401</v>
      </c>
      <c r="R1708" s="75">
        <f t="shared" si="681"/>
        <v>578.39292474599938</v>
      </c>
      <c r="S1708" s="51"/>
      <c r="T1708" s="48"/>
      <c r="U1708" s="55"/>
      <c r="V1708" s="20"/>
      <c r="W1708" s="20"/>
      <c r="X1708" s="20"/>
      <c r="Y1708" s="20"/>
    </row>
    <row r="1709" spans="1:25" customFormat="1" ht="15.75" customHeight="1" x14ac:dyDescent="0.25">
      <c r="A1709" s="3" t="s">
        <v>2432</v>
      </c>
      <c r="B1709" s="3" t="s">
        <v>2433</v>
      </c>
      <c r="C1709" s="4">
        <v>44042</v>
      </c>
      <c r="D1709" s="3" t="s">
        <v>2429</v>
      </c>
      <c r="E1709" s="3" t="s">
        <v>2430</v>
      </c>
      <c r="F1709" s="3" t="s">
        <v>3196</v>
      </c>
      <c r="G1709" s="24">
        <v>1449</v>
      </c>
      <c r="H1709" s="25" t="s">
        <v>2431</v>
      </c>
      <c r="I1709" s="5">
        <v>1</v>
      </c>
      <c r="J1709" s="5">
        <v>533.31396694214902</v>
      </c>
      <c r="K1709" s="5">
        <f>+J1709*1.21</f>
        <v>645.30990000000031</v>
      </c>
      <c r="L1709" s="83">
        <f t="shared" si="680"/>
        <v>645.30990000000031</v>
      </c>
      <c r="M1709" s="79">
        <f>+L1709*0.9</f>
        <v>580.77891000000034</v>
      </c>
      <c r="N1709" s="79">
        <f t="shared" si="700"/>
        <v>551.73996450000027</v>
      </c>
      <c r="O1709" s="58"/>
      <c r="P1709" s="92">
        <f>+N1709+N1710</f>
        <v>997.77615550000041</v>
      </c>
      <c r="Q1709" s="7">
        <v>839.96416479421498</v>
      </c>
      <c r="R1709" s="75">
        <f t="shared" si="681"/>
        <v>1016.3566394010001</v>
      </c>
      <c r="S1709" s="51">
        <f>+R1709+R1710</f>
        <v>1789.6646357330001</v>
      </c>
      <c r="T1709" s="48">
        <v>1789.67</v>
      </c>
      <c r="U1709" s="55">
        <f>+T1709-P1709</f>
        <v>791.89384449999966</v>
      </c>
      <c r="V1709" s="20"/>
      <c r="W1709" s="20"/>
      <c r="X1709" s="20"/>
      <c r="Y1709" s="20"/>
    </row>
    <row r="1710" spans="1:25" customFormat="1" ht="15.75" customHeight="1" x14ac:dyDescent="0.25">
      <c r="A1710" s="3" t="s">
        <v>2134</v>
      </c>
      <c r="B1710" s="3" t="s">
        <v>2135</v>
      </c>
      <c r="C1710" s="4">
        <v>44042</v>
      </c>
      <c r="D1710" s="3" t="s">
        <v>2429</v>
      </c>
      <c r="E1710" s="3" t="s">
        <v>2430</v>
      </c>
      <c r="F1710" s="3" t="s">
        <v>3196</v>
      </c>
      <c r="G1710" s="24"/>
      <c r="H1710" s="25" t="s">
        <v>2431</v>
      </c>
      <c r="I1710" s="5">
        <v>1</v>
      </c>
      <c r="J1710" s="5">
        <v>456.50148760330597</v>
      </c>
      <c r="K1710" s="5">
        <f>+J1710*1.21</f>
        <v>552.36680000000024</v>
      </c>
      <c r="L1710" s="83">
        <f t="shared" si="680"/>
        <v>552.36680000000024</v>
      </c>
      <c r="M1710" s="79">
        <f>+L1710*0.85</f>
        <v>469.51178000000021</v>
      </c>
      <c r="N1710" s="79">
        <f t="shared" si="700"/>
        <v>446.0361910000002</v>
      </c>
      <c r="O1710" s="58"/>
      <c r="P1710" s="92"/>
      <c r="Q1710" s="7">
        <v>639.09751762975202</v>
      </c>
      <c r="R1710" s="75">
        <f t="shared" si="681"/>
        <v>773.3079963319999</v>
      </c>
      <c r="S1710" s="51"/>
      <c r="T1710" s="48"/>
      <c r="U1710" s="55"/>
      <c r="V1710" s="20"/>
      <c r="W1710" s="20"/>
      <c r="X1710" s="20"/>
      <c r="Y1710" s="20"/>
    </row>
    <row r="1711" spans="1:25" customFormat="1" ht="15.75" customHeight="1" x14ac:dyDescent="0.25">
      <c r="A1711" s="3" t="s">
        <v>2437</v>
      </c>
      <c r="B1711" s="3" t="s">
        <v>2438</v>
      </c>
      <c r="C1711" s="4">
        <v>44042</v>
      </c>
      <c r="D1711" s="3" t="s">
        <v>2434</v>
      </c>
      <c r="E1711" s="3" t="s">
        <v>2435</v>
      </c>
      <c r="F1711" s="3" t="s">
        <v>3197</v>
      </c>
      <c r="G1711" s="24">
        <v>1452</v>
      </c>
      <c r="H1711" s="25" t="s">
        <v>2436</v>
      </c>
      <c r="I1711" s="5">
        <v>1</v>
      </c>
      <c r="J1711" s="5">
        <v>531.82388429752098</v>
      </c>
      <c r="K1711" s="5">
        <f>(+J1711*1.21)*0.8</f>
        <v>514.80552000000023</v>
      </c>
      <c r="L1711" s="83">
        <f t="shared" si="680"/>
        <v>514.80552000000023</v>
      </c>
      <c r="M1711" s="79"/>
      <c r="N1711" s="79">
        <f t="shared" si="695"/>
        <v>489.06524400000018</v>
      </c>
      <c r="O1711" s="58"/>
      <c r="P1711" s="92">
        <f>+N1711+N1712</f>
        <v>978.13048800000035</v>
      </c>
      <c r="Q1711" s="7">
        <v>743.38342547107504</v>
      </c>
      <c r="R1711" s="75">
        <f t="shared" si="681"/>
        <v>899.49394482000082</v>
      </c>
      <c r="S1711" s="51">
        <f>+R1711+R1712</f>
        <v>1619.0891006760014</v>
      </c>
      <c r="T1711" s="48">
        <v>1619.1</v>
      </c>
      <c r="U1711" s="55">
        <f>+T1711-P1711</f>
        <v>640.96951199999955</v>
      </c>
      <c r="V1711" s="20"/>
      <c r="W1711" s="20"/>
      <c r="X1711" s="20"/>
      <c r="Y1711" s="20"/>
    </row>
    <row r="1712" spans="1:25" customFormat="1" ht="15.75" customHeight="1" x14ac:dyDescent="0.25">
      <c r="A1712" s="3" t="s">
        <v>38</v>
      </c>
      <c r="B1712" s="3" t="s">
        <v>39</v>
      </c>
      <c r="C1712" s="4">
        <v>44042</v>
      </c>
      <c r="D1712" s="3" t="s">
        <v>2434</v>
      </c>
      <c r="E1712" s="3" t="s">
        <v>2435</v>
      </c>
      <c r="F1712" s="3" t="s">
        <v>3197</v>
      </c>
      <c r="G1712" s="24"/>
      <c r="H1712" s="25" t="s">
        <v>2436</v>
      </c>
      <c r="I1712" s="5">
        <v>1</v>
      </c>
      <c r="J1712" s="5">
        <v>531.82388429752098</v>
      </c>
      <c r="K1712" s="5">
        <f>(+J1712*1.21)*0.8</f>
        <v>514.80552000000023</v>
      </c>
      <c r="L1712" s="83">
        <f t="shared" si="680"/>
        <v>514.80552000000023</v>
      </c>
      <c r="M1712" s="79"/>
      <c r="N1712" s="79">
        <f t="shared" si="695"/>
        <v>489.06524400000018</v>
      </c>
      <c r="O1712" s="58"/>
      <c r="P1712" s="92"/>
      <c r="Q1712" s="7">
        <v>594.70674037686001</v>
      </c>
      <c r="R1712" s="75">
        <f t="shared" si="681"/>
        <v>719.59515585600059</v>
      </c>
      <c r="S1712" s="51"/>
      <c r="T1712" s="48"/>
      <c r="U1712" s="55"/>
      <c r="V1712" s="20"/>
      <c r="W1712" s="20"/>
      <c r="X1712" s="20"/>
      <c r="Y1712" s="20"/>
    </row>
    <row r="1713" spans="1:25" customFormat="1" ht="15.75" customHeight="1" x14ac:dyDescent="0.25">
      <c r="A1713" s="3" t="s">
        <v>482</v>
      </c>
      <c r="B1713" s="3" t="s">
        <v>483</v>
      </c>
      <c r="C1713" s="4">
        <v>44042</v>
      </c>
      <c r="D1713" s="3" t="s">
        <v>2439</v>
      </c>
      <c r="E1713" s="3" t="s">
        <v>2440</v>
      </c>
      <c r="F1713" s="3" t="s">
        <v>3199</v>
      </c>
      <c r="G1713" s="24">
        <v>1454</v>
      </c>
      <c r="H1713" s="25" t="s">
        <v>2441</v>
      </c>
      <c r="I1713" s="5">
        <v>1</v>
      </c>
      <c r="J1713" s="5">
        <v>48.514462809917397</v>
      </c>
      <c r="K1713" s="5">
        <f>+J1713*1.21</f>
        <v>58.70250000000005</v>
      </c>
      <c r="L1713" s="83">
        <f t="shared" si="680"/>
        <v>58.70250000000005</v>
      </c>
      <c r="M1713" s="79"/>
      <c r="N1713" s="79">
        <f t="shared" si="695"/>
        <v>55.767375000000044</v>
      </c>
      <c r="O1713" s="58"/>
      <c r="P1713" s="92">
        <f>+N1713+N1714+N1715</f>
        <v>655.67005950000021</v>
      </c>
      <c r="Q1713" s="7">
        <v>58.804380371900898</v>
      </c>
      <c r="R1713" s="75">
        <f t="shared" si="681"/>
        <v>71.153300250000086</v>
      </c>
      <c r="S1713" s="51">
        <f>+R1713+R1714+R1715</f>
        <v>1143.397452963</v>
      </c>
      <c r="T1713" s="48">
        <v>1143.4000000000001</v>
      </c>
      <c r="U1713" s="55">
        <f>+T1713-P1713</f>
        <v>487.72994049999988</v>
      </c>
      <c r="V1713" s="20"/>
      <c r="W1713" s="20"/>
      <c r="X1713" s="20"/>
      <c r="Y1713" s="20"/>
    </row>
    <row r="1714" spans="1:25" customFormat="1" ht="15.75" customHeight="1" x14ac:dyDescent="0.25">
      <c r="A1714" s="3" t="s">
        <v>43</v>
      </c>
      <c r="B1714" s="3" t="s">
        <v>44</v>
      </c>
      <c r="C1714" s="4">
        <v>44042</v>
      </c>
      <c r="D1714" s="3" t="s">
        <v>2439</v>
      </c>
      <c r="E1714" s="3" t="s">
        <v>2440</v>
      </c>
      <c r="F1714" s="3" t="s">
        <v>3199</v>
      </c>
      <c r="G1714" s="24"/>
      <c r="H1714" s="25" t="s">
        <v>2441</v>
      </c>
      <c r="I1714" s="5">
        <v>3</v>
      </c>
      <c r="J1714" s="5">
        <v>13.9662809917355</v>
      </c>
      <c r="K1714" s="5">
        <f>+J1714*1.21</f>
        <v>16.899199999999954</v>
      </c>
      <c r="L1714" s="83">
        <f t="shared" si="680"/>
        <v>50.697599999999866</v>
      </c>
      <c r="M1714" s="79"/>
      <c r="N1714" s="79">
        <f t="shared" si="695"/>
        <v>48.162719999999872</v>
      </c>
      <c r="O1714" s="58"/>
      <c r="P1714" s="92"/>
      <c r="Q1714" s="7">
        <v>46.188027530578402</v>
      </c>
      <c r="R1714" s="75">
        <f t="shared" si="681"/>
        <v>55.887513311999868</v>
      </c>
      <c r="S1714" s="51"/>
      <c r="T1714" s="48"/>
      <c r="U1714" s="55"/>
      <c r="V1714" s="20"/>
      <c r="W1714" s="20"/>
      <c r="X1714" s="20"/>
      <c r="Y1714" s="20"/>
    </row>
    <row r="1715" spans="1:25" customFormat="1" ht="15.75" customHeight="1" x14ac:dyDescent="0.25">
      <c r="A1715" s="3" t="s">
        <v>2432</v>
      </c>
      <c r="B1715" s="3" t="s">
        <v>2433</v>
      </c>
      <c r="C1715" s="4">
        <v>44042</v>
      </c>
      <c r="D1715" s="3" t="s">
        <v>2439</v>
      </c>
      <c r="E1715" s="3" t="s">
        <v>2440</v>
      </c>
      <c r="F1715" s="3" t="s">
        <v>3199</v>
      </c>
      <c r="G1715" s="24"/>
      <c r="H1715" s="25" t="s">
        <v>2441</v>
      </c>
      <c r="I1715" s="5">
        <v>1</v>
      </c>
      <c r="J1715" s="5">
        <v>533.31396694214902</v>
      </c>
      <c r="K1715" s="5">
        <f>+J1715*1.21</f>
        <v>645.30990000000031</v>
      </c>
      <c r="L1715" s="83">
        <f t="shared" si="680"/>
        <v>645.30990000000031</v>
      </c>
      <c r="M1715" s="79">
        <f>+L1715*0.9</f>
        <v>580.77891000000034</v>
      </c>
      <c r="N1715" s="79">
        <f>+M1715*0.95</f>
        <v>551.73996450000027</v>
      </c>
      <c r="O1715" s="58"/>
      <c r="P1715" s="92"/>
      <c r="Q1715" s="7">
        <v>839.96416479421498</v>
      </c>
      <c r="R1715" s="75">
        <f t="shared" si="681"/>
        <v>1016.3566394010001</v>
      </c>
      <c r="S1715" s="51"/>
      <c r="T1715" s="48"/>
      <c r="U1715" s="55"/>
      <c r="V1715" s="20"/>
      <c r="W1715" s="20"/>
      <c r="X1715" s="20"/>
      <c r="Y1715" s="20"/>
    </row>
    <row r="1716" spans="1:25" customFormat="1" ht="15.75" customHeight="1" x14ac:dyDescent="0.25">
      <c r="A1716" s="3" t="s">
        <v>2165</v>
      </c>
      <c r="B1716" s="3" t="s">
        <v>2166</v>
      </c>
      <c r="C1716" s="4">
        <v>44042</v>
      </c>
      <c r="D1716" s="3" t="s">
        <v>2442</v>
      </c>
      <c r="E1716" s="3" t="s">
        <v>2440</v>
      </c>
      <c r="F1716" s="3" t="s">
        <v>3199</v>
      </c>
      <c r="G1716" s="24">
        <v>1568</v>
      </c>
      <c r="H1716" s="25" t="s">
        <v>2441</v>
      </c>
      <c r="I1716" s="5">
        <v>1</v>
      </c>
      <c r="J1716" s="5">
        <v>194.05867768594999</v>
      </c>
      <c r="K1716" s="5">
        <f>+J1716*1.21</f>
        <v>234.81099999999947</v>
      </c>
      <c r="L1716" s="83">
        <f>+K1716*I1716</f>
        <v>234.81099999999947</v>
      </c>
      <c r="M1716" s="79"/>
      <c r="N1716" s="79">
        <f>+L1716*0.95</f>
        <v>223.07044999999948</v>
      </c>
      <c r="O1716" s="58"/>
      <c r="P1716" s="92">
        <f>+N1716</f>
        <v>223.07044999999948</v>
      </c>
      <c r="Q1716" s="7">
        <v>192.39753540495801</v>
      </c>
      <c r="R1716" s="75">
        <f t="shared" si="681"/>
        <v>232.80101783999919</v>
      </c>
      <c r="S1716" s="51">
        <f>+R1716</f>
        <v>232.80101783999919</v>
      </c>
      <c r="T1716" s="48">
        <v>232.8</v>
      </c>
      <c r="U1716" s="55">
        <f>+T1716-P1716</f>
        <v>9.7295500000005291</v>
      </c>
      <c r="V1716" s="20"/>
      <c r="W1716" s="20"/>
      <c r="X1716" s="20"/>
      <c r="Y1716" s="20"/>
    </row>
    <row r="1717" spans="1:25" s="110" customFormat="1" ht="15.75" customHeight="1" x14ac:dyDescent="0.25">
      <c r="A1717" s="31" t="s">
        <v>2176</v>
      </c>
      <c r="B1717" s="31" t="s">
        <v>2177</v>
      </c>
      <c r="C1717" s="4">
        <v>44042</v>
      </c>
      <c r="D1717" s="3" t="s">
        <v>2443</v>
      </c>
      <c r="E1717" s="3" t="s">
        <v>2444</v>
      </c>
      <c r="F1717" s="3" t="s">
        <v>3200</v>
      </c>
      <c r="G1717" s="107">
        <v>1458</v>
      </c>
      <c r="H1717" s="31" t="s">
        <v>2445</v>
      </c>
      <c r="I1717" s="108">
        <v>4</v>
      </c>
      <c r="J1717" s="108">
        <v>536.35504132231404</v>
      </c>
      <c r="K1717" s="108">
        <v>290</v>
      </c>
      <c r="L1717" s="83">
        <f t="shared" si="680"/>
        <v>1160</v>
      </c>
      <c r="M1717" s="79"/>
      <c r="N1717" s="79">
        <v>0</v>
      </c>
      <c r="O1717" s="58"/>
      <c r="P1717" s="109">
        <f>+N1717</f>
        <v>0</v>
      </c>
      <c r="Q1717" s="7">
        <v>1716.3361322313999</v>
      </c>
      <c r="R1717" s="75">
        <f t="shared" si="681"/>
        <v>2076.7667199999937</v>
      </c>
      <c r="S1717" s="53">
        <f>+R1717</f>
        <v>2076.7667199999937</v>
      </c>
      <c r="T1717" s="50">
        <v>2076.8000000000002</v>
      </c>
      <c r="U1717" s="56">
        <f>+T1717-P1717</f>
        <v>2076.8000000000002</v>
      </c>
      <c r="V1717" s="30"/>
      <c r="W1717" s="30"/>
      <c r="X1717" s="30"/>
      <c r="Y1717" s="30"/>
    </row>
    <row r="1718" spans="1:25" customFormat="1" ht="15.75" customHeight="1" x14ac:dyDescent="0.25">
      <c r="A1718" s="3" t="s">
        <v>551</v>
      </c>
      <c r="B1718" s="3" t="s">
        <v>552</v>
      </c>
      <c r="C1718" s="4">
        <v>44042</v>
      </c>
      <c r="D1718" s="3" t="s">
        <v>2446</v>
      </c>
      <c r="E1718" s="3" t="s">
        <v>2447</v>
      </c>
      <c r="F1718" s="3" t="s">
        <v>3201</v>
      </c>
      <c r="G1718" s="24">
        <v>1459</v>
      </c>
      <c r="H1718" s="25" t="s">
        <v>2448</v>
      </c>
      <c r="I1718" s="5">
        <v>1</v>
      </c>
      <c r="J1718" s="5">
        <v>641.48140495867801</v>
      </c>
      <c r="K1718" s="5">
        <f t="shared" ref="K1718:K1738" si="701">+J1718*1.21</f>
        <v>776.19250000000034</v>
      </c>
      <c r="L1718" s="83">
        <f t="shared" si="680"/>
        <v>776.19250000000034</v>
      </c>
      <c r="M1718" s="79">
        <f>+L1718*0.85</f>
        <v>659.76362500000027</v>
      </c>
      <c r="N1718" s="79">
        <f t="shared" ref="N1718:N1724" si="702">+M1718*0.95</f>
        <v>626.77544375000025</v>
      </c>
      <c r="O1718" s="58"/>
      <c r="P1718" s="92">
        <f>+N1718+N1719+N1720+N1721+N1722+N1723</f>
        <v>2646.7580117499992</v>
      </c>
      <c r="Q1718" s="7">
        <v>898.51658911157097</v>
      </c>
      <c r="R1718" s="75">
        <f t="shared" si="681"/>
        <v>1087.2050728250008</v>
      </c>
      <c r="S1718" s="51">
        <f>+R1718+R1719+R1720+R1721+R1722+R1723</f>
        <v>4584.4870504009978</v>
      </c>
      <c r="T1718" s="48">
        <v>4584.59</v>
      </c>
      <c r="U1718" s="55">
        <f>+T1718-P1718</f>
        <v>1937.8319882500009</v>
      </c>
      <c r="V1718" s="20"/>
      <c r="W1718" s="20"/>
      <c r="X1718" s="20"/>
      <c r="Y1718" s="20"/>
    </row>
    <row r="1719" spans="1:25" customFormat="1" ht="15.75" customHeight="1" x14ac:dyDescent="0.25">
      <c r="A1719" s="3" t="s">
        <v>2370</v>
      </c>
      <c r="B1719" s="3" t="s">
        <v>2371</v>
      </c>
      <c r="C1719" s="4">
        <v>44042</v>
      </c>
      <c r="D1719" s="3" t="s">
        <v>2446</v>
      </c>
      <c r="E1719" s="3" t="s">
        <v>2447</v>
      </c>
      <c r="F1719" s="3" t="s">
        <v>3201</v>
      </c>
      <c r="G1719" s="24"/>
      <c r="H1719" s="25" t="s">
        <v>2448</v>
      </c>
      <c r="I1719" s="5">
        <v>1</v>
      </c>
      <c r="J1719" s="5">
        <v>465.07652892561998</v>
      </c>
      <c r="K1719" s="5">
        <f t="shared" si="701"/>
        <v>562.74260000000015</v>
      </c>
      <c r="L1719" s="83">
        <f t="shared" si="680"/>
        <v>562.74260000000015</v>
      </c>
      <c r="M1719" s="79">
        <f t="shared" ref="M1719:M1724" si="703">+L1719*0.85</f>
        <v>478.33121000000011</v>
      </c>
      <c r="N1719" s="79">
        <f t="shared" si="702"/>
        <v>454.41464950000011</v>
      </c>
      <c r="O1719" s="58"/>
      <c r="P1719" s="92"/>
      <c r="Q1719" s="7">
        <v>650.97691906776902</v>
      </c>
      <c r="R1719" s="75">
        <f t="shared" si="681"/>
        <v>787.68207207200044</v>
      </c>
      <c r="S1719" s="51"/>
      <c r="T1719" s="48"/>
      <c r="U1719" s="55"/>
      <c r="V1719" s="20"/>
      <c r="W1719" s="20"/>
      <c r="X1719" s="20"/>
      <c r="Y1719" s="20"/>
    </row>
    <row r="1720" spans="1:25" customFormat="1" ht="15.75" customHeight="1" x14ac:dyDescent="0.25">
      <c r="A1720" s="3" t="s">
        <v>2078</v>
      </c>
      <c r="B1720" s="3" t="s">
        <v>2079</v>
      </c>
      <c r="C1720" s="4">
        <v>44042</v>
      </c>
      <c r="D1720" s="3" t="s">
        <v>2446</v>
      </c>
      <c r="E1720" s="3" t="s">
        <v>2447</v>
      </c>
      <c r="F1720" s="3" t="s">
        <v>3201</v>
      </c>
      <c r="G1720" s="24"/>
      <c r="H1720" s="25" t="s">
        <v>2448</v>
      </c>
      <c r="I1720" s="5">
        <v>1</v>
      </c>
      <c r="J1720" s="5">
        <v>256.70702479338797</v>
      </c>
      <c r="K1720" s="5">
        <f t="shared" si="701"/>
        <v>310.61549999999943</v>
      </c>
      <c r="L1720" s="83">
        <f t="shared" si="680"/>
        <v>310.61549999999943</v>
      </c>
      <c r="M1720" s="79">
        <f t="shared" si="703"/>
        <v>264.02317499999953</v>
      </c>
      <c r="N1720" s="79">
        <f t="shared" si="702"/>
        <v>250.82201624999954</v>
      </c>
      <c r="O1720" s="58"/>
      <c r="P1720" s="92"/>
      <c r="Q1720" s="7">
        <v>356.358124747933</v>
      </c>
      <c r="R1720" s="75">
        <f t="shared" si="681"/>
        <v>431.19333094499893</v>
      </c>
      <c r="S1720" s="51"/>
      <c r="T1720" s="48"/>
      <c r="U1720" s="55"/>
      <c r="V1720" s="20"/>
      <c r="W1720" s="20"/>
      <c r="X1720" s="20"/>
      <c r="Y1720" s="20"/>
    </row>
    <row r="1721" spans="1:25" customFormat="1" ht="15.75" customHeight="1" x14ac:dyDescent="0.25">
      <c r="A1721" s="3" t="s">
        <v>544</v>
      </c>
      <c r="B1721" s="3" t="s">
        <v>545</v>
      </c>
      <c r="C1721" s="4">
        <v>44042</v>
      </c>
      <c r="D1721" s="3" t="s">
        <v>2446</v>
      </c>
      <c r="E1721" s="3" t="s">
        <v>2447</v>
      </c>
      <c r="F1721" s="3" t="s">
        <v>3201</v>
      </c>
      <c r="G1721" s="24"/>
      <c r="H1721" s="25" t="s">
        <v>2448</v>
      </c>
      <c r="I1721" s="5">
        <v>1</v>
      </c>
      <c r="J1721" s="5">
        <v>483.68314049586797</v>
      </c>
      <c r="K1721" s="5">
        <f t="shared" si="701"/>
        <v>585.25660000000028</v>
      </c>
      <c r="L1721" s="83">
        <f t="shared" si="680"/>
        <v>585.25660000000028</v>
      </c>
      <c r="M1721" s="79">
        <f t="shared" si="703"/>
        <v>497.46811000000019</v>
      </c>
      <c r="N1721" s="79">
        <f t="shared" si="702"/>
        <v>472.59470450000015</v>
      </c>
      <c r="O1721" s="58"/>
      <c r="P1721" s="92"/>
      <c r="Q1721" s="7">
        <v>677.02096541487595</v>
      </c>
      <c r="R1721" s="75">
        <f t="shared" si="681"/>
        <v>819.1953681519999</v>
      </c>
      <c r="S1721" s="51"/>
      <c r="T1721" s="48"/>
      <c r="U1721" s="55"/>
      <c r="V1721" s="20"/>
      <c r="W1721" s="20"/>
      <c r="X1721" s="20"/>
      <c r="Y1721" s="20"/>
    </row>
    <row r="1722" spans="1:25" customFormat="1" ht="15.75" customHeight="1" x14ac:dyDescent="0.25">
      <c r="A1722" s="3" t="s">
        <v>332</v>
      </c>
      <c r="B1722" s="3" t="s">
        <v>333</v>
      </c>
      <c r="C1722" s="4">
        <v>44042</v>
      </c>
      <c r="D1722" s="3" t="s">
        <v>2446</v>
      </c>
      <c r="E1722" s="3" t="s">
        <v>2447</v>
      </c>
      <c r="F1722" s="3" t="s">
        <v>3201</v>
      </c>
      <c r="G1722" s="24"/>
      <c r="H1722" s="25" t="s">
        <v>2448</v>
      </c>
      <c r="I1722" s="5">
        <v>1</v>
      </c>
      <c r="J1722" s="5">
        <v>629.37776859504095</v>
      </c>
      <c r="K1722" s="5">
        <f t="shared" si="701"/>
        <v>761.54709999999955</v>
      </c>
      <c r="L1722" s="83">
        <f t="shared" si="680"/>
        <v>761.54709999999955</v>
      </c>
      <c r="M1722" s="79">
        <f t="shared" si="703"/>
        <v>647.31503499999963</v>
      </c>
      <c r="N1722" s="79">
        <f t="shared" si="702"/>
        <v>614.94928324999967</v>
      </c>
      <c r="O1722" s="58"/>
      <c r="P1722" s="92"/>
      <c r="Q1722" s="7">
        <v>880.94635648016504</v>
      </c>
      <c r="R1722" s="75">
        <f t="shared" si="681"/>
        <v>1065.9450913409996</v>
      </c>
      <c r="S1722" s="51"/>
      <c r="T1722" s="48"/>
      <c r="U1722" s="55"/>
      <c r="V1722" s="20"/>
      <c r="W1722" s="20"/>
      <c r="X1722" s="20"/>
      <c r="Y1722" s="20"/>
    </row>
    <row r="1723" spans="1:25" customFormat="1" ht="15.75" customHeight="1" x14ac:dyDescent="0.25">
      <c r="A1723" s="3" t="s">
        <v>1678</v>
      </c>
      <c r="B1723" s="3" t="s">
        <v>1679</v>
      </c>
      <c r="C1723" s="4">
        <v>44042</v>
      </c>
      <c r="D1723" s="3" t="s">
        <v>2446</v>
      </c>
      <c r="E1723" s="3" t="s">
        <v>2447</v>
      </c>
      <c r="F1723" s="3" t="s">
        <v>3201</v>
      </c>
      <c r="G1723" s="24"/>
      <c r="H1723" s="25" t="s">
        <v>2448</v>
      </c>
      <c r="I1723" s="5">
        <v>1</v>
      </c>
      <c r="J1723" s="5">
        <v>232.53272727272699</v>
      </c>
      <c r="K1723" s="5">
        <f t="shared" si="701"/>
        <v>281.36459999999965</v>
      </c>
      <c r="L1723" s="83">
        <f t="shared" si="680"/>
        <v>281.36459999999965</v>
      </c>
      <c r="M1723" s="79">
        <f t="shared" si="703"/>
        <v>239.15990999999971</v>
      </c>
      <c r="N1723" s="79">
        <f t="shared" si="702"/>
        <v>227.2019144999997</v>
      </c>
      <c r="O1723" s="58"/>
      <c r="P1723" s="92"/>
      <c r="Q1723" s="7">
        <v>325.01331823636298</v>
      </c>
      <c r="R1723" s="75">
        <f t="shared" si="681"/>
        <v>393.2661150659992</v>
      </c>
      <c r="S1723" s="51"/>
      <c r="T1723" s="48"/>
      <c r="U1723" s="55"/>
      <c r="V1723" s="20"/>
      <c r="W1723" s="20"/>
      <c r="X1723" s="20"/>
      <c r="Y1723" s="20"/>
    </row>
    <row r="1724" spans="1:25" customFormat="1" ht="15.75" customHeight="1" x14ac:dyDescent="0.25">
      <c r="A1724" s="3" t="s">
        <v>2452</v>
      </c>
      <c r="B1724" s="3" t="s">
        <v>2453</v>
      </c>
      <c r="C1724" s="4">
        <v>44042</v>
      </c>
      <c r="D1724" s="3" t="s">
        <v>2449</v>
      </c>
      <c r="E1724" s="3" t="s">
        <v>2450</v>
      </c>
      <c r="F1724" s="3" t="s">
        <v>3202</v>
      </c>
      <c r="G1724" s="24">
        <v>1461</v>
      </c>
      <c r="H1724" s="25" t="s">
        <v>2451</v>
      </c>
      <c r="I1724" s="5">
        <v>1</v>
      </c>
      <c r="J1724" s="5">
        <v>476.69099173553701</v>
      </c>
      <c r="K1724" s="5">
        <f t="shared" si="701"/>
        <v>576.7960999999998</v>
      </c>
      <c r="L1724" s="83">
        <f t="shared" si="680"/>
        <v>576.7960999999998</v>
      </c>
      <c r="M1724" s="79">
        <f t="shared" si="703"/>
        <v>490.27668499999982</v>
      </c>
      <c r="N1724" s="79">
        <f t="shared" si="702"/>
        <v>465.76285074999981</v>
      </c>
      <c r="O1724" s="58"/>
      <c r="P1724" s="92">
        <f>+SUM(N1724:N1739)</f>
        <v>5961.5431937500016</v>
      </c>
      <c r="Q1724" s="7">
        <v>667.23391495206602</v>
      </c>
      <c r="R1724" s="75">
        <f t="shared" si="681"/>
        <v>807.35303709199991</v>
      </c>
      <c r="S1724" s="51">
        <f>+SUM(R1724:R1739)</f>
        <v>10614.590348384994</v>
      </c>
      <c r="T1724" s="48">
        <v>10614.61</v>
      </c>
      <c r="U1724" s="55">
        <f>+T1724-P1724</f>
        <v>4653.066806249999</v>
      </c>
      <c r="V1724" s="20"/>
      <c r="W1724" s="20"/>
      <c r="X1724" s="20"/>
      <c r="Y1724" s="20"/>
    </row>
    <row r="1725" spans="1:25" customFormat="1" ht="15.75" customHeight="1" x14ac:dyDescent="0.25">
      <c r="A1725" s="3" t="s">
        <v>2285</v>
      </c>
      <c r="B1725" s="3" t="s">
        <v>2286</v>
      </c>
      <c r="C1725" s="4">
        <v>44042</v>
      </c>
      <c r="D1725" s="3" t="s">
        <v>2449</v>
      </c>
      <c r="E1725" s="3" t="s">
        <v>2450</v>
      </c>
      <c r="F1725" s="3" t="s">
        <v>3202</v>
      </c>
      <c r="G1725" s="24"/>
      <c r="H1725" s="25" t="s">
        <v>2451</v>
      </c>
      <c r="I1725" s="5">
        <v>1</v>
      </c>
      <c r="J1725" s="5">
        <v>109.63487603305801</v>
      </c>
      <c r="K1725" s="5">
        <f t="shared" si="701"/>
        <v>132.65820000000019</v>
      </c>
      <c r="L1725" s="83">
        <f t="shared" si="680"/>
        <v>132.65820000000019</v>
      </c>
      <c r="M1725" s="79"/>
      <c r="N1725" s="79">
        <f t="shared" ref="N1725:N1738" si="704">+L1725*0.95</f>
        <v>126.02529000000018</v>
      </c>
      <c r="O1725" s="58"/>
      <c r="P1725" s="92"/>
      <c r="Q1725" s="7">
        <v>154.04796431405001</v>
      </c>
      <c r="R1725" s="75">
        <f t="shared" si="681"/>
        <v>186.3980368200005</v>
      </c>
      <c r="S1725" s="51"/>
      <c r="T1725" s="48"/>
      <c r="U1725" s="55"/>
      <c r="V1725" s="20"/>
      <c r="W1725" s="20"/>
      <c r="X1725" s="20"/>
      <c r="Y1725" s="20"/>
    </row>
    <row r="1726" spans="1:25" customFormat="1" ht="15.75" customHeight="1" x14ac:dyDescent="0.25">
      <c r="A1726" s="3" t="s">
        <v>246</v>
      </c>
      <c r="B1726" s="3" t="s">
        <v>247</v>
      </c>
      <c r="C1726" s="4">
        <v>44042</v>
      </c>
      <c r="D1726" s="3" t="s">
        <v>2449</v>
      </c>
      <c r="E1726" s="3" t="s">
        <v>2450</v>
      </c>
      <c r="F1726" s="3" t="s">
        <v>3202</v>
      </c>
      <c r="G1726" s="24"/>
      <c r="H1726" s="25" t="s">
        <v>2451</v>
      </c>
      <c r="I1726" s="5">
        <v>1</v>
      </c>
      <c r="J1726" s="5">
        <v>119.985619834711</v>
      </c>
      <c r="K1726" s="5">
        <f t="shared" si="701"/>
        <v>145.18260000000032</v>
      </c>
      <c r="L1726" s="83">
        <f t="shared" si="680"/>
        <v>145.18260000000032</v>
      </c>
      <c r="M1726" s="79"/>
      <c r="N1726" s="79">
        <f t="shared" si="704"/>
        <v>137.92347000000029</v>
      </c>
      <c r="O1726" s="58"/>
      <c r="P1726" s="92"/>
      <c r="Q1726" s="7">
        <v>156.366459624794</v>
      </c>
      <c r="R1726" s="75">
        <f t="shared" si="681"/>
        <v>189.20341614600073</v>
      </c>
      <c r="S1726" s="51"/>
      <c r="T1726" s="48"/>
      <c r="U1726" s="55"/>
      <c r="V1726" s="20"/>
      <c r="W1726" s="20"/>
      <c r="X1726" s="20"/>
      <c r="Y1726" s="20"/>
    </row>
    <row r="1727" spans="1:25" customFormat="1" ht="15.75" customHeight="1" x14ac:dyDescent="0.25">
      <c r="A1727" s="3" t="s">
        <v>248</v>
      </c>
      <c r="B1727" s="3" t="s">
        <v>249</v>
      </c>
      <c r="C1727" s="4">
        <v>44042</v>
      </c>
      <c r="D1727" s="3" t="s">
        <v>2449</v>
      </c>
      <c r="E1727" s="3" t="s">
        <v>2450</v>
      </c>
      <c r="F1727" s="3" t="s">
        <v>3202</v>
      </c>
      <c r="G1727" s="24"/>
      <c r="H1727" s="25" t="s">
        <v>2451</v>
      </c>
      <c r="I1727" s="5">
        <v>1</v>
      </c>
      <c r="J1727" s="5">
        <v>119.985619834711</v>
      </c>
      <c r="K1727" s="5">
        <f t="shared" si="701"/>
        <v>145.18260000000032</v>
      </c>
      <c r="L1727" s="83">
        <f t="shared" si="680"/>
        <v>145.18260000000032</v>
      </c>
      <c r="M1727" s="79"/>
      <c r="N1727" s="79">
        <f t="shared" si="704"/>
        <v>137.92347000000029</v>
      </c>
      <c r="O1727" s="58"/>
      <c r="P1727" s="92"/>
      <c r="Q1727" s="7">
        <v>156.366459624794</v>
      </c>
      <c r="R1727" s="75">
        <f t="shared" si="681"/>
        <v>189.20341614600073</v>
      </c>
      <c r="S1727" s="51"/>
      <c r="T1727" s="48"/>
      <c r="U1727" s="55"/>
      <c r="V1727" s="20"/>
      <c r="W1727" s="20"/>
      <c r="X1727" s="20"/>
      <c r="Y1727" s="20"/>
    </row>
    <row r="1728" spans="1:25" customFormat="1" ht="15.75" customHeight="1" x14ac:dyDescent="0.25">
      <c r="A1728" s="3" t="s">
        <v>674</v>
      </c>
      <c r="B1728" s="3" t="s">
        <v>675</v>
      </c>
      <c r="C1728" s="4">
        <v>44042</v>
      </c>
      <c r="D1728" s="3" t="s">
        <v>2449</v>
      </c>
      <c r="E1728" s="3" t="s">
        <v>2450</v>
      </c>
      <c r="F1728" s="3" t="s">
        <v>3202</v>
      </c>
      <c r="G1728" s="24"/>
      <c r="H1728" s="25" t="s">
        <v>2451</v>
      </c>
      <c r="I1728" s="5">
        <v>1</v>
      </c>
      <c r="J1728" s="5">
        <v>403.70272727272697</v>
      </c>
      <c r="K1728" s="5">
        <f t="shared" si="701"/>
        <v>488.4802999999996</v>
      </c>
      <c r="L1728" s="83">
        <f t="shared" si="680"/>
        <v>488.4802999999996</v>
      </c>
      <c r="M1728" s="79"/>
      <c r="N1728" s="79">
        <f t="shared" si="704"/>
        <v>464.0562849999996</v>
      </c>
      <c r="O1728" s="58"/>
      <c r="P1728" s="92"/>
      <c r="Q1728" s="7">
        <v>565.01022600909005</v>
      </c>
      <c r="R1728" s="75">
        <f t="shared" si="681"/>
        <v>683.66237347099889</v>
      </c>
      <c r="S1728" s="51"/>
      <c r="T1728" s="48"/>
      <c r="U1728" s="55"/>
      <c r="V1728" s="20"/>
      <c r="W1728" s="20"/>
      <c r="X1728" s="20"/>
      <c r="Y1728" s="20"/>
    </row>
    <row r="1729" spans="1:25" customFormat="1" ht="15.75" customHeight="1" x14ac:dyDescent="0.25">
      <c r="A1729" s="3" t="s">
        <v>145</v>
      </c>
      <c r="B1729" s="3" t="s">
        <v>146</v>
      </c>
      <c r="C1729" s="4">
        <v>44042</v>
      </c>
      <c r="D1729" s="3" t="s">
        <v>2449</v>
      </c>
      <c r="E1729" s="3" t="s">
        <v>2450</v>
      </c>
      <c r="F1729" s="3" t="s">
        <v>3202</v>
      </c>
      <c r="G1729" s="24"/>
      <c r="H1729" s="25" t="s">
        <v>2451</v>
      </c>
      <c r="I1729" s="5">
        <v>1</v>
      </c>
      <c r="J1729" s="5">
        <v>168.58239669421499</v>
      </c>
      <c r="K1729" s="5">
        <f t="shared" si="701"/>
        <v>203.98470000000015</v>
      </c>
      <c r="L1729" s="83">
        <f t="shared" si="680"/>
        <v>203.98470000000015</v>
      </c>
      <c r="M1729" s="79">
        <f>+L1729*0.85</f>
        <v>173.38699500000013</v>
      </c>
      <c r="N1729" s="79">
        <f>+M1729*0.95</f>
        <v>164.71764525000012</v>
      </c>
      <c r="O1729" s="58"/>
      <c r="P1729" s="92"/>
      <c r="Q1729" s="7">
        <v>251.31926534380199</v>
      </c>
      <c r="R1729" s="75">
        <f t="shared" si="681"/>
        <v>304.0963110660004</v>
      </c>
      <c r="S1729" s="51"/>
      <c r="T1729" s="48"/>
      <c r="U1729" s="55"/>
      <c r="V1729" s="20"/>
      <c r="W1729" s="20"/>
      <c r="X1729" s="20"/>
      <c r="Y1729" s="20"/>
    </row>
    <row r="1730" spans="1:25" customFormat="1" ht="15.75" customHeight="1" x14ac:dyDescent="0.25">
      <c r="A1730" s="3" t="s">
        <v>844</v>
      </c>
      <c r="B1730" s="3" t="s">
        <v>845</v>
      </c>
      <c r="C1730" s="4">
        <v>44042</v>
      </c>
      <c r="D1730" s="3" t="s">
        <v>2449</v>
      </c>
      <c r="E1730" s="3" t="s">
        <v>2450</v>
      </c>
      <c r="F1730" s="3" t="s">
        <v>3202</v>
      </c>
      <c r="G1730" s="24"/>
      <c r="H1730" s="25" t="s">
        <v>2451</v>
      </c>
      <c r="I1730" s="5">
        <v>1</v>
      </c>
      <c r="J1730" s="5">
        <v>901.78677685950402</v>
      </c>
      <c r="K1730" s="5">
        <f t="shared" si="701"/>
        <v>1091.1619999999998</v>
      </c>
      <c r="L1730" s="83">
        <f t="shared" ref="L1730:L1795" si="705">+K1730*I1730</f>
        <v>1091.1619999999998</v>
      </c>
      <c r="M1730" s="79"/>
      <c r="N1730" s="79">
        <f t="shared" si="704"/>
        <v>1036.6038999999998</v>
      </c>
      <c r="O1730" s="58"/>
      <c r="P1730" s="92"/>
      <c r="Q1730" s="7">
        <v>1262.24898730578</v>
      </c>
      <c r="R1730" s="75">
        <f t="shared" ref="R1730:R1793" si="706">+Q1730*1.21</f>
        <v>1527.3212746399938</v>
      </c>
      <c r="S1730" s="51"/>
      <c r="T1730" s="48"/>
      <c r="U1730" s="55"/>
      <c r="V1730" s="20"/>
      <c r="W1730" s="20"/>
      <c r="X1730" s="20"/>
      <c r="Y1730" s="20"/>
    </row>
    <row r="1731" spans="1:25" customFormat="1" ht="15.75" customHeight="1" x14ac:dyDescent="0.25">
      <c r="A1731" s="3" t="s">
        <v>1803</v>
      </c>
      <c r="B1731" s="3" t="s">
        <v>1804</v>
      </c>
      <c r="C1731" s="4">
        <v>44042</v>
      </c>
      <c r="D1731" s="3" t="s">
        <v>2449</v>
      </c>
      <c r="E1731" s="3" t="s">
        <v>2450</v>
      </c>
      <c r="F1731" s="3" t="s">
        <v>3202</v>
      </c>
      <c r="G1731" s="24"/>
      <c r="H1731" s="25" t="s">
        <v>2451</v>
      </c>
      <c r="I1731" s="5">
        <v>1</v>
      </c>
      <c r="J1731" s="5">
        <v>379.18661157024798</v>
      </c>
      <c r="K1731" s="5">
        <f t="shared" si="701"/>
        <v>458.81580000000002</v>
      </c>
      <c r="L1731" s="83">
        <f t="shared" si="705"/>
        <v>458.81580000000002</v>
      </c>
      <c r="M1731" s="79">
        <f t="shared" ref="M1731:M1734" si="707">+L1731*0.85</f>
        <v>389.99342999999999</v>
      </c>
      <c r="N1731" s="79">
        <f t="shared" ref="N1731:N1734" si="708">+M1731*0.95</f>
        <v>370.49375849999996</v>
      </c>
      <c r="O1731" s="58"/>
      <c r="P1731" s="92"/>
      <c r="Q1731" s="7">
        <v>530.69062222314096</v>
      </c>
      <c r="R1731" s="75">
        <f t="shared" si="706"/>
        <v>642.13565289000053</v>
      </c>
      <c r="S1731" s="51"/>
      <c r="T1731" s="48"/>
      <c r="U1731" s="55"/>
      <c r="V1731" s="20"/>
      <c r="W1731" s="20"/>
      <c r="X1731" s="20"/>
      <c r="Y1731" s="20"/>
    </row>
    <row r="1732" spans="1:25" customFormat="1" ht="15.75" customHeight="1" x14ac:dyDescent="0.25">
      <c r="A1732" s="3" t="s">
        <v>2331</v>
      </c>
      <c r="B1732" s="3" t="s">
        <v>2332</v>
      </c>
      <c r="C1732" s="4">
        <v>44042</v>
      </c>
      <c r="D1732" s="3" t="s">
        <v>2449</v>
      </c>
      <c r="E1732" s="3" t="s">
        <v>2450</v>
      </c>
      <c r="F1732" s="3" t="s">
        <v>3202</v>
      </c>
      <c r="G1732" s="24"/>
      <c r="H1732" s="25" t="s">
        <v>2451</v>
      </c>
      <c r="I1732" s="5">
        <v>1</v>
      </c>
      <c r="J1732" s="5">
        <v>825.23652892561995</v>
      </c>
      <c r="K1732" s="5">
        <f t="shared" si="701"/>
        <v>998.53620000000012</v>
      </c>
      <c r="L1732" s="83">
        <f t="shared" si="705"/>
        <v>998.53620000000012</v>
      </c>
      <c r="M1732" s="79">
        <f t="shared" si="707"/>
        <v>848.7557700000001</v>
      </c>
      <c r="N1732" s="79">
        <f t="shared" si="708"/>
        <v>806.31798150000009</v>
      </c>
      <c r="O1732" s="58"/>
      <c r="P1732" s="92"/>
      <c r="Q1732" s="7">
        <v>1155.03405534545</v>
      </c>
      <c r="R1732" s="75">
        <f t="shared" si="706"/>
        <v>1397.5912069679946</v>
      </c>
      <c r="S1732" s="51"/>
      <c r="T1732" s="48"/>
      <c r="U1732" s="55"/>
      <c r="V1732" s="20"/>
      <c r="W1732" s="20"/>
      <c r="X1732" s="20"/>
      <c r="Y1732" s="20"/>
    </row>
    <row r="1733" spans="1:25" customFormat="1" ht="15.75" customHeight="1" x14ac:dyDescent="0.25">
      <c r="A1733" s="3" t="s">
        <v>147</v>
      </c>
      <c r="B1733" s="3" t="s">
        <v>148</v>
      </c>
      <c r="C1733" s="4">
        <v>44042</v>
      </c>
      <c r="D1733" s="3" t="s">
        <v>2449</v>
      </c>
      <c r="E1733" s="3" t="s">
        <v>2450</v>
      </c>
      <c r="F1733" s="3" t="s">
        <v>3202</v>
      </c>
      <c r="G1733" s="24"/>
      <c r="H1733" s="25" t="s">
        <v>2451</v>
      </c>
      <c r="I1733" s="5">
        <v>1</v>
      </c>
      <c r="J1733" s="5">
        <v>133.117933884298</v>
      </c>
      <c r="K1733" s="5">
        <f t="shared" si="701"/>
        <v>161.07270000000057</v>
      </c>
      <c r="L1733" s="83">
        <f t="shared" si="705"/>
        <v>161.07270000000057</v>
      </c>
      <c r="M1733" s="79">
        <f t="shared" si="707"/>
        <v>136.91179500000047</v>
      </c>
      <c r="N1733" s="79">
        <f t="shared" si="708"/>
        <v>130.06620525000045</v>
      </c>
      <c r="O1733" s="58"/>
      <c r="P1733" s="92"/>
      <c r="Q1733" s="7">
        <v>186.317184981819</v>
      </c>
      <c r="R1733" s="75">
        <f t="shared" si="706"/>
        <v>225.44379382800099</v>
      </c>
      <c r="S1733" s="51"/>
      <c r="T1733" s="48"/>
      <c r="U1733" s="55"/>
      <c r="V1733" s="20"/>
      <c r="W1733" s="20"/>
      <c r="X1733" s="20"/>
      <c r="Y1733" s="20"/>
    </row>
    <row r="1734" spans="1:25" customFormat="1" ht="15.75" customHeight="1" x14ac:dyDescent="0.25">
      <c r="A1734" s="3" t="s">
        <v>184</v>
      </c>
      <c r="B1734" s="3" t="s">
        <v>185</v>
      </c>
      <c r="C1734" s="4">
        <v>44042</v>
      </c>
      <c r="D1734" s="3" t="s">
        <v>2449</v>
      </c>
      <c r="E1734" s="3" t="s">
        <v>2450</v>
      </c>
      <c r="F1734" s="3" t="s">
        <v>3202</v>
      </c>
      <c r="G1734" s="24"/>
      <c r="H1734" s="25" t="s">
        <v>2451</v>
      </c>
      <c r="I1734" s="5">
        <v>1</v>
      </c>
      <c r="J1734" s="5">
        <v>193.323801652893</v>
      </c>
      <c r="K1734" s="5">
        <f t="shared" si="701"/>
        <v>233.92180000000053</v>
      </c>
      <c r="L1734" s="83">
        <f t="shared" si="705"/>
        <v>233.92180000000053</v>
      </c>
      <c r="M1734" s="79">
        <f t="shared" si="707"/>
        <v>198.83353000000045</v>
      </c>
      <c r="N1734" s="79">
        <f t="shared" si="708"/>
        <v>188.89185350000042</v>
      </c>
      <c r="O1734" s="58"/>
      <c r="P1734" s="92"/>
      <c r="Q1734" s="7">
        <v>270.579859269422</v>
      </c>
      <c r="R1734" s="75">
        <f t="shared" si="706"/>
        <v>327.40162971600063</v>
      </c>
      <c r="S1734" s="51"/>
      <c r="T1734" s="48"/>
      <c r="U1734" s="55"/>
      <c r="V1734" s="20"/>
      <c r="W1734" s="20"/>
      <c r="X1734" s="20"/>
      <c r="Y1734" s="20"/>
    </row>
    <row r="1735" spans="1:25" customFormat="1" ht="15.75" customHeight="1" x14ac:dyDescent="0.25">
      <c r="A1735" s="3" t="s">
        <v>151</v>
      </c>
      <c r="B1735" s="3" t="s">
        <v>152</v>
      </c>
      <c r="C1735" s="4">
        <v>44042</v>
      </c>
      <c r="D1735" s="3" t="s">
        <v>2449</v>
      </c>
      <c r="E1735" s="3" t="s">
        <v>2450</v>
      </c>
      <c r="F1735" s="3" t="s">
        <v>3202</v>
      </c>
      <c r="G1735" s="24"/>
      <c r="H1735" s="25" t="s">
        <v>2451</v>
      </c>
      <c r="I1735" s="5">
        <v>1</v>
      </c>
      <c r="J1735" s="5">
        <v>274.36727272727302</v>
      </c>
      <c r="K1735" s="5">
        <f t="shared" si="701"/>
        <v>331.98440000000033</v>
      </c>
      <c r="L1735" s="83">
        <f t="shared" si="705"/>
        <v>331.98440000000033</v>
      </c>
      <c r="M1735" s="79"/>
      <c r="N1735" s="79">
        <f t="shared" si="704"/>
        <v>315.38518000000028</v>
      </c>
      <c r="O1735" s="58"/>
      <c r="P1735" s="92"/>
      <c r="Q1735" s="7">
        <v>409.02124283636402</v>
      </c>
      <c r="R1735" s="75">
        <f t="shared" si="706"/>
        <v>494.91570383200047</v>
      </c>
      <c r="S1735" s="51"/>
      <c r="T1735" s="48"/>
      <c r="U1735" s="55"/>
      <c r="V1735" s="20"/>
      <c r="W1735" s="20"/>
      <c r="X1735" s="20"/>
      <c r="Y1735" s="20"/>
    </row>
    <row r="1736" spans="1:25" customFormat="1" ht="15.75" customHeight="1" x14ac:dyDescent="0.25">
      <c r="A1736" s="3" t="s">
        <v>2414</v>
      </c>
      <c r="B1736" s="3" t="s">
        <v>2415</v>
      </c>
      <c r="C1736" s="4">
        <v>44042</v>
      </c>
      <c r="D1736" s="3" t="s">
        <v>2449</v>
      </c>
      <c r="E1736" s="3" t="s">
        <v>2450</v>
      </c>
      <c r="F1736" s="3" t="s">
        <v>3202</v>
      </c>
      <c r="G1736" s="24"/>
      <c r="H1736" s="25" t="s">
        <v>2451</v>
      </c>
      <c r="I1736" s="5">
        <v>1</v>
      </c>
      <c r="J1736" s="5">
        <v>859.92661157024804</v>
      </c>
      <c r="K1736" s="5">
        <f t="shared" si="701"/>
        <v>1040.5112000000001</v>
      </c>
      <c r="L1736" s="83">
        <f t="shared" si="705"/>
        <v>1040.5112000000001</v>
      </c>
      <c r="M1736" s="79">
        <f>+L1736*0.85</f>
        <v>884.43452000000013</v>
      </c>
      <c r="N1736" s="79">
        <f>+M1736*0.95</f>
        <v>840.21279400000014</v>
      </c>
      <c r="O1736" s="58"/>
      <c r="P1736" s="92"/>
      <c r="Q1736" s="7">
        <v>1203.5360870214899</v>
      </c>
      <c r="R1736" s="75">
        <f t="shared" si="706"/>
        <v>1456.2786652960028</v>
      </c>
      <c r="S1736" s="51"/>
      <c r="T1736" s="48"/>
      <c r="U1736" s="55"/>
      <c r="V1736" s="20"/>
      <c r="W1736" s="20"/>
      <c r="X1736" s="20"/>
      <c r="Y1736" s="20"/>
    </row>
    <row r="1737" spans="1:25" customFormat="1" ht="15.75" customHeight="1" x14ac:dyDescent="0.25">
      <c r="A1737" s="3" t="s">
        <v>1075</v>
      </c>
      <c r="B1737" s="3" t="s">
        <v>1076</v>
      </c>
      <c r="C1737" s="4">
        <v>44042</v>
      </c>
      <c r="D1737" s="3" t="s">
        <v>2449</v>
      </c>
      <c r="E1737" s="3" t="s">
        <v>2450</v>
      </c>
      <c r="F1737" s="3" t="s">
        <v>3202</v>
      </c>
      <c r="G1737" s="24"/>
      <c r="H1737" s="25" t="s">
        <v>2451</v>
      </c>
      <c r="I1737" s="5">
        <v>1</v>
      </c>
      <c r="J1737" s="5">
        <v>246.48429752066099</v>
      </c>
      <c r="K1737" s="5">
        <f t="shared" si="701"/>
        <v>298.24599999999981</v>
      </c>
      <c r="L1737" s="83">
        <f t="shared" si="705"/>
        <v>298.24599999999981</v>
      </c>
      <c r="M1737" s="79"/>
      <c r="N1737" s="79">
        <f t="shared" si="704"/>
        <v>283.33369999999979</v>
      </c>
      <c r="O1737" s="58"/>
      <c r="P1737" s="92"/>
      <c r="Q1737" s="7">
        <v>345.11991885950403</v>
      </c>
      <c r="R1737" s="75">
        <f t="shared" si="706"/>
        <v>417.59510181999985</v>
      </c>
      <c r="S1737" s="51"/>
      <c r="T1737" s="48"/>
      <c r="U1737" s="55"/>
      <c r="V1737" s="20"/>
      <c r="W1737" s="20"/>
      <c r="X1737" s="20"/>
      <c r="Y1737" s="20"/>
    </row>
    <row r="1738" spans="1:25" customFormat="1" ht="15.75" customHeight="1" x14ac:dyDescent="0.25">
      <c r="A1738" s="3" t="s">
        <v>1080</v>
      </c>
      <c r="B1738" s="3" t="s">
        <v>1081</v>
      </c>
      <c r="C1738" s="4">
        <v>44042</v>
      </c>
      <c r="D1738" s="3" t="s">
        <v>2449</v>
      </c>
      <c r="E1738" s="3" t="s">
        <v>2450</v>
      </c>
      <c r="F1738" s="3" t="s">
        <v>3202</v>
      </c>
      <c r="G1738" s="24"/>
      <c r="H1738" s="25" t="s">
        <v>2451</v>
      </c>
      <c r="I1738" s="5">
        <v>1</v>
      </c>
      <c r="J1738" s="5">
        <v>429.60314049586799</v>
      </c>
      <c r="K1738" s="5">
        <f t="shared" si="701"/>
        <v>519.81980000000021</v>
      </c>
      <c r="L1738" s="83">
        <f t="shared" si="705"/>
        <v>519.81980000000021</v>
      </c>
      <c r="M1738" s="79"/>
      <c r="N1738" s="79">
        <f t="shared" si="704"/>
        <v>493.8288100000002</v>
      </c>
      <c r="O1738" s="58"/>
      <c r="P1738" s="92"/>
      <c r="Q1738" s="7">
        <v>601.32840384628105</v>
      </c>
      <c r="R1738" s="75">
        <f t="shared" si="706"/>
        <v>727.60736865400008</v>
      </c>
      <c r="S1738" s="51"/>
      <c r="T1738" s="48"/>
      <c r="U1738" s="55"/>
      <c r="V1738" s="20"/>
      <c r="W1738" s="20"/>
      <c r="X1738" s="20"/>
      <c r="Y1738" s="20"/>
    </row>
    <row r="1739" spans="1:25" s="110" customFormat="1" ht="15.75" customHeight="1" x14ac:dyDescent="0.25">
      <c r="A1739" s="31" t="s">
        <v>2176</v>
      </c>
      <c r="B1739" s="31" t="s">
        <v>2177</v>
      </c>
      <c r="C1739" s="4">
        <v>44042</v>
      </c>
      <c r="D1739" s="3" t="s">
        <v>2449</v>
      </c>
      <c r="E1739" s="3" t="s">
        <v>2450</v>
      </c>
      <c r="F1739" s="3" t="s">
        <v>3202</v>
      </c>
      <c r="G1739" s="107"/>
      <c r="H1739" s="31" t="s">
        <v>2451</v>
      </c>
      <c r="I1739" s="108">
        <v>2</v>
      </c>
      <c r="J1739" s="108">
        <v>536.35504132231404</v>
      </c>
      <c r="K1739" s="108">
        <v>290</v>
      </c>
      <c r="L1739" s="83">
        <f t="shared" si="705"/>
        <v>580</v>
      </c>
      <c r="M1739" s="79"/>
      <c r="N1739" s="79">
        <v>0</v>
      </c>
      <c r="O1739" s="58"/>
      <c r="P1739" s="109"/>
      <c r="Q1739" s="7">
        <v>858.168066115702</v>
      </c>
      <c r="R1739" s="75">
        <f t="shared" si="706"/>
        <v>1038.3833599999994</v>
      </c>
      <c r="S1739" s="53"/>
      <c r="T1739" s="50"/>
      <c r="U1739" s="56"/>
      <c r="V1739" s="30"/>
      <c r="W1739" s="30"/>
      <c r="X1739" s="30"/>
      <c r="Y1739" s="30"/>
    </row>
    <row r="1740" spans="1:25" customFormat="1" ht="15.75" customHeight="1" x14ac:dyDescent="0.25">
      <c r="A1740" s="3" t="s">
        <v>155</v>
      </c>
      <c r="B1740" s="3" t="s">
        <v>156</v>
      </c>
      <c r="C1740" s="4">
        <v>44042</v>
      </c>
      <c r="D1740" s="3" t="s">
        <v>2454</v>
      </c>
      <c r="E1740" s="3" t="s">
        <v>2455</v>
      </c>
      <c r="F1740" s="3" t="s">
        <v>3204</v>
      </c>
      <c r="G1740" s="24">
        <v>1464</v>
      </c>
      <c r="H1740" s="25" t="s">
        <v>2456</v>
      </c>
      <c r="I1740" s="5">
        <v>1</v>
      </c>
      <c r="J1740" s="5">
        <v>168.656611570248</v>
      </c>
      <c r="K1740" s="5">
        <f t="shared" ref="K1740:K1757" si="709">+J1740*1.21</f>
        <v>204.07450000000009</v>
      </c>
      <c r="L1740" s="83">
        <f t="shared" si="705"/>
        <v>204.07450000000009</v>
      </c>
      <c r="M1740" s="79">
        <f>+L1740*0.85</f>
        <v>173.46332500000005</v>
      </c>
      <c r="N1740" s="79">
        <f t="shared" ref="N1740:N1741" si="710">+M1740*0.95</f>
        <v>164.79015875000005</v>
      </c>
      <c r="O1740" s="58"/>
      <c r="P1740" s="92">
        <f>+N1740+N1741+N1742+N1743</f>
        <v>1502.6702899999993</v>
      </c>
      <c r="Q1740" s="7">
        <v>252.36932072314099</v>
      </c>
      <c r="R1740" s="75">
        <f t="shared" si="706"/>
        <v>305.36687807500061</v>
      </c>
      <c r="S1740" s="51">
        <f>+R1740+R1741+R1742+R1743</f>
        <v>2294.9338429839995</v>
      </c>
      <c r="T1740" s="48">
        <v>2294.94</v>
      </c>
      <c r="U1740" s="55">
        <f>+T1740-P1740</f>
        <v>792.26971000000071</v>
      </c>
      <c r="V1740" s="20"/>
      <c r="W1740" s="20"/>
      <c r="X1740" s="20"/>
      <c r="Y1740" s="20"/>
    </row>
    <row r="1741" spans="1:25" customFormat="1" ht="15.75" customHeight="1" x14ac:dyDescent="0.25">
      <c r="A1741" s="3" t="s">
        <v>66</v>
      </c>
      <c r="B1741" s="3" t="s">
        <v>67</v>
      </c>
      <c r="C1741" s="4">
        <v>44042</v>
      </c>
      <c r="D1741" s="3" t="s">
        <v>2454</v>
      </c>
      <c r="E1741" s="3" t="s">
        <v>2455</v>
      </c>
      <c r="F1741" s="3" t="s">
        <v>3204</v>
      </c>
      <c r="G1741" s="24"/>
      <c r="H1741" s="25" t="s">
        <v>2456</v>
      </c>
      <c r="I1741" s="5">
        <v>1</v>
      </c>
      <c r="J1741" s="5">
        <v>256.70702479338797</v>
      </c>
      <c r="K1741" s="5">
        <f t="shared" si="709"/>
        <v>310.61549999999943</v>
      </c>
      <c r="L1741" s="83">
        <f t="shared" si="705"/>
        <v>310.61549999999943</v>
      </c>
      <c r="M1741" s="79">
        <f>+L1741*0.85</f>
        <v>264.02317499999953</v>
      </c>
      <c r="N1741" s="79">
        <f t="shared" si="710"/>
        <v>250.82201624999954</v>
      </c>
      <c r="O1741" s="58"/>
      <c r="P1741" s="92"/>
      <c r="Q1741" s="7">
        <v>356.358124747933</v>
      </c>
      <c r="R1741" s="75">
        <f t="shared" si="706"/>
        <v>431.19333094499893</v>
      </c>
      <c r="S1741" s="51"/>
      <c r="T1741" s="48"/>
      <c r="U1741" s="55"/>
      <c r="V1741" s="20"/>
      <c r="W1741" s="20"/>
      <c r="X1741" s="20"/>
      <c r="Y1741" s="20"/>
    </row>
    <row r="1742" spans="1:25" customFormat="1" ht="15.75" customHeight="1" x14ac:dyDescent="0.25">
      <c r="A1742" s="3" t="s">
        <v>339</v>
      </c>
      <c r="B1742" s="3" t="s">
        <v>340</v>
      </c>
      <c r="C1742" s="4">
        <v>44042</v>
      </c>
      <c r="D1742" s="3" t="s">
        <v>2454</v>
      </c>
      <c r="E1742" s="3" t="s">
        <v>2455</v>
      </c>
      <c r="F1742" s="3" t="s">
        <v>3204</v>
      </c>
      <c r="G1742" s="24"/>
      <c r="H1742" s="25" t="s">
        <v>2456</v>
      </c>
      <c r="I1742" s="5">
        <v>4</v>
      </c>
      <c r="J1742" s="5">
        <v>93.048099173553695</v>
      </c>
      <c r="K1742" s="5">
        <f t="shared" si="709"/>
        <v>112.58819999999997</v>
      </c>
      <c r="L1742" s="83">
        <f t="shared" si="705"/>
        <v>450.35279999999989</v>
      </c>
      <c r="M1742" s="79"/>
      <c r="N1742" s="79">
        <f t="shared" ref="N1742:N1756" si="711">+L1742*0.95</f>
        <v>427.83515999999986</v>
      </c>
      <c r="O1742" s="58"/>
      <c r="P1742" s="92"/>
      <c r="Q1742" s="7">
        <v>485.28305642975198</v>
      </c>
      <c r="R1742" s="75">
        <f t="shared" si="706"/>
        <v>587.19249827999988</v>
      </c>
      <c r="S1742" s="51"/>
      <c r="T1742" s="48"/>
      <c r="U1742" s="55"/>
      <c r="V1742" s="20"/>
      <c r="W1742" s="20"/>
      <c r="X1742" s="20"/>
      <c r="Y1742" s="20"/>
    </row>
    <row r="1743" spans="1:25" customFormat="1" ht="15.75" customHeight="1" x14ac:dyDescent="0.25">
      <c r="A1743" s="3" t="s">
        <v>2163</v>
      </c>
      <c r="B1743" s="3" t="s">
        <v>2164</v>
      </c>
      <c r="C1743" s="4">
        <v>44042</v>
      </c>
      <c r="D1743" s="3" t="s">
        <v>2454</v>
      </c>
      <c r="E1743" s="3" t="s">
        <v>2455</v>
      </c>
      <c r="F1743" s="3" t="s">
        <v>3204</v>
      </c>
      <c r="G1743" s="24"/>
      <c r="H1743" s="25" t="s">
        <v>2456</v>
      </c>
      <c r="I1743" s="5">
        <v>1</v>
      </c>
      <c r="J1743" s="5">
        <v>573.48669421487602</v>
      </c>
      <c r="K1743" s="5">
        <f t="shared" si="709"/>
        <v>693.91890000000001</v>
      </c>
      <c r="L1743" s="83">
        <f t="shared" si="705"/>
        <v>693.91890000000001</v>
      </c>
      <c r="M1743" s="79"/>
      <c r="N1743" s="79">
        <f t="shared" si="711"/>
        <v>659.22295499999996</v>
      </c>
      <c r="O1743" s="58"/>
      <c r="P1743" s="92"/>
      <c r="Q1743" s="7">
        <v>802.629037755372</v>
      </c>
      <c r="R1743" s="75">
        <f t="shared" si="706"/>
        <v>971.18113568400008</v>
      </c>
      <c r="S1743" s="51"/>
      <c r="T1743" s="48"/>
      <c r="U1743" s="55"/>
      <c r="V1743" s="20"/>
      <c r="W1743" s="20"/>
      <c r="X1743" s="20"/>
      <c r="Y1743" s="20"/>
    </row>
    <row r="1744" spans="1:25" customFormat="1" ht="15.75" customHeight="1" x14ac:dyDescent="0.25">
      <c r="A1744" s="3" t="s">
        <v>1870</v>
      </c>
      <c r="B1744" s="3" t="s">
        <v>1871</v>
      </c>
      <c r="C1744" s="4">
        <v>44042</v>
      </c>
      <c r="D1744" s="3" t="s">
        <v>2460</v>
      </c>
      <c r="E1744" s="3" t="s">
        <v>2458</v>
      </c>
      <c r="F1744" s="3" t="s">
        <v>3205</v>
      </c>
      <c r="G1744" s="24">
        <v>1465</v>
      </c>
      <c r="H1744" s="25" t="s">
        <v>2459</v>
      </c>
      <c r="I1744" s="5">
        <v>1</v>
      </c>
      <c r="J1744" s="5">
        <v>661.93033057851198</v>
      </c>
      <c r="K1744" s="5">
        <f t="shared" si="709"/>
        <v>800.93569999999943</v>
      </c>
      <c r="L1744" s="83">
        <f t="shared" si="705"/>
        <v>800.93569999999943</v>
      </c>
      <c r="M1744" s="79">
        <f>+L1744*0.85</f>
        <v>680.79534499999954</v>
      </c>
      <c r="N1744" s="79">
        <f>+M1744*0.95</f>
        <v>646.75557774999959</v>
      </c>
      <c r="O1744" s="58"/>
      <c r="P1744" s="92">
        <f>+N1744</f>
        <v>646.75557774999959</v>
      </c>
      <c r="Q1744" s="7">
        <v>926.93413842561904</v>
      </c>
      <c r="R1744" s="75">
        <f t="shared" si="706"/>
        <v>1121.590307494999</v>
      </c>
      <c r="S1744" s="51">
        <f>+R1744</f>
        <v>1121.590307494999</v>
      </c>
      <c r="T1744" s="48">
        <v>1121.5999999999999</v>
      </c>
      <c r="U1744" s="55">
        <f>+T1744-P1744</f>
        <v>474.84442225000032</v>
      </c>
      <c r="V1744" s="20"/>
      <c r="W1744" s="20"/>
      <c r="X1744" s="20"/>
      <c r="Y1744" s="20"/>
    </row>
    <row r="1745" spans="1:25" customFormat="1" ht="15.75" customHeight="1" x14ac:dyDescent="0.25">
      <c r="A1745" s="3" t="s">
        <v>896</v>
      </c>
      <c r="B1745" s="3" t="s">
        <v>897</v>
      </c>
      <c r="C1745" s="4">
        <v>44042</v>
      </c>
      <c r="D1745" s="3" t="s">
        <v>2457</v>
      </c>
      <c r="E1745" s="3" t="s">
        <v>2458</v>
      </c>
      <c r="F1745" s="3" t="s">
        <v>3205</v>
      </c>
      <c r="G1745" s="24"/>
      <c r="H1745" s="28" t="s">
        <v>2459</v>
      </c>
      <c r="I1745" s="32">
        <v>2</v>
      </c>
      <c r="J1745" s="5">
        <v>198.71727272727301</v>
      </c>
      <c r="K1745" s="5">
        <f t="shared" si="709"/>
        <v>240.44790000000035</v>
      </c>
      <c r="L1745" s="83">
        <f t="shared" si="705"/>
        <v>480.89580000000069</v>
      </c>
      <c r="M1745" s="79"/>
      <c r="N1745" s="79">
        <f t="shared" si="711"/>
        <v>456.85101000000066</v>
      </c>
      <c r="O1745" s="58"/>
      <c r="P1745" s="92"/>
      <c r="Q1745" s="7">
        <v>585.778776545455</v>
      </c>
      <c r="R1745" s="75">
        <f t="shared" si="706"/>
        <v>708.79231962000051</v>
      </c>
      <c r="S1745" s="51"/>
      <c r="T1745" s="48"/>
      <c r="U1745" s="55"/>
      <c r="V1745" s="20"/>
      <c r="W1745" s="20"/>
      <c r="X1745" s="20"/>
      <c r="Y1745" s="20"/>
    </row>
    <row r="1746" spans="1:25" customFormat="1" ht="15.75" customHeight="1" x14ac:dyDescent="0.25">
      <c r="A1746" s="3" t="s">
        <v>149</v>
      </c>
      <c r="B1746" s="3" t="s">
        <v>150</v>
      </c>
      <c r="C1746" s="4">
        <v>44042</v>
      </c>
      <c r="D1746" s="3" t="s">
        <v>2457</v>
      </c>
      <c r="E1746" s="3" t="s">
        <v>2458</v>
      </c>
      <c r="F1746" s="3" t="s">
        <v>3205</v>
      </c>
      <c r="G1746" s="24"/>
      <c r="H1746" s="28" t="s">
        <v>2459</v>
      </c>
      <c r="I1746" s="32">
        <v>3</v>
      </c>
      <c r="J1746" s="5">
        <v>176.041818181818</v>
      </c>
      <c r="K1746" s="5">
        <f t="shared" si="709"/>
        <v>213.01059999999978</v>
      </c>
      <c r="L1746" s="83">
        <f t="shared" si="705"/>
        <v>639.03179999999929</v>
      </c>
      <c r="M1746" s="79">
        <f>+L1746*0.85</f>
        <v>543.17702999999938</v>
      </c>
      <c r="N1746" s="79">
        <f>+M1746*0.95</f>
        <v>516.01817849999941</v>
      </c>
      <c r="O1746" s="58"/>
      <c r="P1746" s="92"/>
      <c r="Q1746" s="7">
        <v>739.16966743636306</v>
      </c>
      <c r="R1746" s="75">
        <f t="shared" si="706"/>
        <v>894.39529759799927</v>
      </c>
      <c r="S1746" s="51"/>
      <c r="T1746" s="48"/>
      <c r="U1746" s="55"/>
      <c r="V1746" s="20"/>
      <c r="W1746" s="20"/>
      <c r="X1746" s="20"/>
      <c r="Y1746" s="20"/>
    </row>
    <row r="1747" spans="1:25" customFormat="1" ht="15.75" customHeight="1" x14ac:dyDescent="0.25">
      <c r="A1747" s="3" t="s">
        <v>896</v>
      </c>
      <c r="B1747" s="3" t="s">
        <v>897</v>
      </c>
      <c r="C1747" s="4">
        <v>44043</v>
      </c>
      <c r="D1747" s="3" t="s">
        <v>2590</v>
      </c>
      <c r="E1747" s="3" t="s">
        <v>2458</v>
      </c>
      <c r="F1747" s="3" t="s">
        <v>3205</v>
      </c>
      <c r="G1747" s="24"/>
      <c r="H1747" s="28" t="s">
        <v>2459</v>
      </c>
      <c r="I1747" s="32">
        <v>-2</v>
      </c>
      <c r="J1747" s="5">
        <v>198.71727272727301</v>
      </c>
      <c r="K1747" s="5">
        <f>+J1747*1.21</f>
        <v>240.44790000000035</v>
      </c>
      <c r="L1747" s="83">
        <f>+K1747*I1747</f>
        <v>-480.89580000000069</v>
      </c>
      <c r="M1747" s="79"/>
      <c r="N1747" s="79">
        <f>+L1747*0.95</f>
        <v>-456.85101000000066</v>
      </c>
      <c r="O1747" s="58"/>
      <c r="P1747" s="92"/>
      <c r="Q1747" s="7">
        <v>-585.778776545455</v>
      </c>
      <c r="R1747" s="75">
        <f t="shared" si="706"/>
        <v>-708.79231962000051</v>
      </c>
      <c r="S1747" s="51"/>
      <c r="T1747" s="48"/>
      <c r="U1747" s="55"/>
      <c r="V1747" s="20"/>
      <c r="W1747" s="20"/>
      <c r="X1747" s="20"/>
      <c r="Y1747" s="20"/>
    </row>
    <row r="1748" spans="1:25" customFormat="1" ht="15.75" customHeight="1" x14ac:dyDescent="0.25">
      <c r="A1748" s="3" t="s">
        <v>149</v>
      </c>
      <c r="B1748" s="3" t="s">
        <v>150</v>
      </c>
      <c r="C1748" s="4">
        <v>44043</v>
      </c>
      <c r="D1748" s="3" t="s">
        <v>2590</v>
      </c>
      <c r="E1748" s="3" t="s">
        <v>2458</v>
      </c>
      <c r="F1748" s="3" t="s">
        <v>3205</v>
      </c>
      <c r="G1748" s="24"/>
      <c r="H1748" s="28" t="s">
        <v>2459</v>
      </c>
      <c r="I1748" s="32">
        <v>-3</v>
      </c>
      <c r="J1748" s="5">
        <v>176.041818181818</v>
      </c>
      <c r="K1748" s="5">
        <f>+J1748*1.21</f>
        <v>213.01059999999978</v>
      </c>
      <c r="L1748" s="83">
        <f>+K1748*I1748</f>
        <v>-639.03179999999929</v>
      </c>
      <c r="M1748" s="79">
        <f>+L1748*0.85</f>
        <v>-543.17702999999938</v>
      </c>
      <c r="N1748" s="79">
        <f>+M1748*0.95</f>
        <v>-516.01817849999941</v>
      </c>
      <c r="O1748" s="58"/>
      <c r="P1748" s="92"/>
      <c r="Q1748" s="7">
        <v>-739.16966743636306</v>
      </c>
      <c r="R1748" s="75">
        <f t="shared" si="706"/>
        <v>-894.39529759799927</v>
      </c>
      <c r="S1748" s="51"/>
      <c r="T1748" s="48"/>
      <c r="U1748" s="55"/>
      <c r="V1748" s="20"/>
      <c r="W1748" s="20"/>
      <c r="X1748" s="20"/>
      <c r="Y1748" s="20"/>
    </row>
    <row r="1749" spans="1:25" customFormat="1" ht="15.75" customHeight="1" x14ac:dyDescent="0.25">
      <c r="A1749" s="3" t="s">
        <v>2165</v>
      </c>
      <c r="B1749" s="3" t="s">
        <v>2166</v>
      </c>
      <c r="C1749" s="4">
        <v>44042</v>
      </c>
      <c r="D1749" s="3" t="s">
        <v>2461</v>
      </c>
      <c r="E1749" s="3" t="s">
        <v>2462</v>
      </c>
      <c r="F1749" s="3" t="s">
        <v>3208</v>
      </c>
      <c r="G1749" s="24">
        <v>1467</v>
      </c>
      <c r="H1749" s="25" t="s">
        <v>2463</v>
      </c>
      <c r="I1749" s="5">
        <v>1</v>
      </c>
      <c r="J1749" s="5">
        <v>194.05867768594999</v>
      </c>
      <c r="K1749" s="5">
        <f t="shared" si="709"/>
        <v>234.81099999999947</v>
      </c>
      <c r="L1749" s="83">
        <f t="shared" si="705"/>
        <v>234.81099999999947</v>
      </c>
      <c r="M1749" s="79"/>
      <c r="N1749" s="79">
        <f t="shared" si="711"/>
        <v>223.07044999999948</v>
      </c>
      <c r="O1749" s="58"/>
      <c r="P1749" s="92">
        <f>+N1749+N1750+N1751+N1752</f>
        <v>1187.6228207499992</v>
      </c>
      <c r="Q1749" s="7">
        <v>192.39753540495801</v>
      </c>
      <c r="R1749" s="75">
        <f t="shared" si="706"/>
        <v>232.80101783999919</v>
      </c>
      <c r="S1749" s="51">
        <f>+R1749+R1750+R1751+R1752</f>
        <v>1899.4274787469985</v>
      </c>
      <c r="T1749" s="48">
        <v>1899.44</v>
      </c>
      <c r="U1749" s="55">
        <f>+T1749-P1749</f>
        <v>711.81717925000089</v>
      </c>
      <c r="V1749" s="20"/>
      <c r="W1749" s="20"/>
      <c r="X1749" s="20"/>
      <c r="Y1749" s="20"/>
    </row>
    <row r="1750" spans="1:25" customFormat="1" ht="15.75" customHeight="1" x14ac:dyDescent="0.25">
      <c r="A1750" s="3" t="s">
        <v>967</v>
      </c>
      <c r="B1750" s="3" t="s">
        <v>968</v>
      </c>
      <c r="C1750" s="4">
        <v>44042</v>
      </c>
      <c r="D1750" s="3" t="s">
        <v>2461</v>
      </c>
      <c r="E1750" s="3" t="s">
        <v>2462</v>
      </c>
      <c r="F1750" s="3" t="s">
        <v>3208</v>
      </c>
      <c r="G1750" s="24"/>
      <c r="H1750" s="25" t="s">
        <v>2463</v>
      </c>
      <c r="I1750" s="5">
        <v>2</v>
      </c>
      <c r="J1750" s="5">
        <v>284.54000000000002</v>
      </c>
      <c r="K1750" s="5">
        <f t="shared" si="709"/>
        <v>344.29340000000002</v>
      </c>
      <c r="L1750" s="83">
        <f t="shared" si="705"/>
        <v>688.58680000000004</v>
      </c>
      <c r="M1750" s="79">
        <f t="shared" ref="M1750:M1752" si="712">+L1750*0.85</f>
        <v>585.29877999999997</v>
      </c>
      <c r="N1750" s="79">
        <f t="shared" ref="N1750:N1752" si="713">+M1750*0.95</f>
        <v>556.03384099999994</v>
      </c>
      <c r="O1750" s="58"/>
      <c r="P1750" s="92"/>
      <c r="Q1750" s="7">
        <v>793.38229302479294</v>
      </c>
      <c r="R1750" s="75">
        <f t="shared" si="706"/>
        <v>959.99257455999941</v>
      </c>
      <c r="S1750" s="51"/>
      <c r="T1750" s="48"/>
      <c r="U1750" s="55"/>
      <c r="V1750" s="20"/>
      <c r="W1750" s="20"/>
      <c r="X1750" s="20"/>
      <c r="Y1750" s="20"/>
    </row>
    <row r="1751" spans="1:25" customFormat="1" ht="15.75" customHeight="1" x14ac:dyDescent="0.25">
      <c r="A1751" s="3" t="s">
        <v>326</v>
      </c>
      <c r="B1751" s="3" t="s">
        <v>327</v>
      </c>
      <c r="C1751" s="4">
        <v>44042</v>
      </c>
      <c r="D1751" s="3" t="s">
        <v>2461</v>
      </c>
      <c r="E1751" s="3" t="s">
        <v>2462</v>
      </c>
      <c r="F1751" s="3" t="s">
        <v>3208</v>
      </c>
      <c r="G1751" s="24"/>
      <c r="H1751" s="25" t="s">
        <v>2463</v>
      </c>
      <c r="I1751" s="5">
        <v>1</v>
      </c>
      <c r="J1751" s="5">
        <v>269.56991735537201</v>
      </c>
      <c r="K1751" s="5">
        <f t="shared" si="709"/>
        <v>326.17960000000011</v>
      </c>
      <c r="L1751" s="83">
        <f t="shared" si="705"/>
        <v>326.17960000000011</v>
      </c>
      <c r="M1751" s="79">
        <f t="shared" si="712"/>
        <v>277.25266000000011</v>
      </c>
      <c r="N1751" s="79">
        <f t="shared" si="713"/>
        <v>263.39002700000009</v>
      </c>
      <c r="O1751" s="58"/>
      <c r="P1751" s="92"/>
      <c r="Q1751" s="7">
        <v>376.726655203306</v>
      </c>
      <c r="R1751" s="75">
        <f t="shared" si="706"/>
        <v>455.83925279600027</v>
      </c>
      <c r="S1751" s="51"/>
      <c r="T1751" s="48"/>
      <c r="U1751" s="55"/>
      <c r="V1751" s="20"/>
      <c r="W1751" s="20"/>
      <c r="X1751" s="20"/>
      <c r="Y1751" s="20"/>
    </row>
    <row r="1752" spans="1:25" customFormat="1" ht="15.75" customHeight="1" x14ac:dyDescent="0.25">
      <c r="A1752" s="3" t="s">
        <v>377</v>
      </c>
      <c r="B1752" s="3" t="s">
        <v>378</v>
      </c>
      <c r="C1752" s="4">
        <v>44042</v>
      </c>
      <c r="D1752" s="3" t="s">
        <v>2461</v>
      </c>
      <c r="E1752" s="3" t="s">
        <v>2462</v>
      </c>
      <c r="F1752" s="3" t="s">
        <v>3208</v>
      </c>
      <c r="G1752" s="24"/>
      <c r="H1752" s="25" t="s">
        <v>2463</v>
      </c>
      <c r="I1752" s="5">
        <v>1</v>
      </c>
      <c r="J1752" s="5">
        <v>148.53363636363599</v>
      </c>
      <c r="K1752" s="5">
        <f t="shared" si="709"/>
        <v>179.72569999999953</v>
      </c>
      <c r="L1752" s="83">
        <f t="shared" si="705"/>
        <v>179.72569999999953</v>
      </c>
      <c r="M1752" s="79">
        <f t="shared" si="712"/>
        <v>152.76684499999959</v>
      </c>
      <c r="N1752" s="79">
        <f t="shared" si="713"/>
        <v>145.1285027499996</v>
      </c>
      <c r="O1752" s="58"/>
      <c r="P1752" s="92"/>
      <c r="Q1752" s="7">
        <v>207.26829219090899</v>
      </c>
      <c r="R1752" s="75">
        <f t="shared" si="706"/>
        <v>250.79463355099986</v>
      </c>
      <c r="S1752" s="51"/>
      <c r="T1752" s="48"/>
      <c r="U1752" s="55"/>
      <c r="V1752" s="20"/>
      <c r="W1752" s="20"/>
      <c r="X1752" s="20"/>
      <c r="Y1752" s="20"/>
    </row>
    <row r="1753" spans="1:25" customFormat="1" ht="15.75" customHeight="1" x14ac:dyDescent="0.25">
      <c r="A1753" s="3" t="s">
        <v>2165</v>
      </c>
      <c r="B1753" s="3" t="s">
        <v>2166</v>
      </c>
      <c r="C1753" s="4">
        <v>44042</v>
      </c>
      <c r="D1753" s="3" t="s">
        <v>2464</v>
      </c>
      <c r="E1753" s="3" t="s">
        <v>2465</v>
      </c>
      <c r="F1753" s="3" t="s">
        <v>3209</v>
      </c>
      <c r="G1753" s="24">
        <v>1468</v>
      </c>
      <c r="H1753" s="25" t="s">
        <v>2466</v>
      </c>
      <c r="I1753" s="5">
        <v>1</v>
      </c>
      <c r="J1753" s="5">
        <v>194.05867768594999</v>
      </c>
      <c r="K1753" s="5">
        <f t="shared" si="709"/>
        <v>234.81099999999947</v>
      </c>
      <c r="L1753" s="83">
        <f t="shared" si="705"/>
        <v>234.81099999999947</v>
      </c>
      <c r="M1753" s="79"/>
      <c r="N1753" s="79">
        <f t="shared" si="711"/>
        <v>223.07044999999948</v>
      </c>
      <c r="O1753" s="58"/>
      <c r="P1753" s="92">
        <f>+N1753+N1754+N1755</f>
        <v>510.63640949999893</v>
      </c>
      <c r="Q1753" s="7">
        <v>192.39753540495801</v>
      </c>
      <c r="R1753" s="75">
        <f t="shared" si="706"/>
        <v>232.80101783999919</v>
      </c>
      <c r="S1753" s="51">
        <f>+R1753+R1754+R1755</f>
        <v>588.80323488599879</v>
      </c>
      <c r="T1753" s="48">
        <v>588.79999999999995</v>
      </c>
      <c r="U1753" s="55">
        <f>+T1753-P1753</f>
        <v>78.163590500001021</v>
      </c>
      <c r="V1753" s="20"/>
      <c r="W1753" s="20"/>
      <c r="X1753" s="20"/>
      <c r="Y1753" s="20"/>
    </row>
    <row r="1754" spans="1:25" customFormat="1" ht="15.75" customHeight="1" x14ac:dyDescent="0.25">
      <c r="A1754" s="3" t="s">
        <v>337</v>
      </c>
      <c r="B1754" s="3" t="s">
        <v>338</v>
      </c>
      <c r="C1754" s="4">
        <v>44042</v>
      </c>
      <c r="D1754" s="3" t="s">
        <v>2464</v>
      </c>
      <c r="E1754" s="3" t="s">
        <v>2465</v>
      </c>
      <c r="F1754" s="3" t="s">
        <v>3209</v>
      </c>
      <c r="G1754" s="24"/>
      <c r="H1754" s="25" t="s">
        <v>2466</v>
      </c>
      <c r="I1754" s="5">
        <v>1</v>
      </c>
      <c r="J1754" s="5">
        <v>66.008760330578497</v>
      </c>
      <c r="K1754" s="5">
        <f t="shared" si="709"/>
        <v>79.870599999999982</v>
      </c>
      <c r="L1754" s="83">
        <f t="shared" si="705"/>
        <v>79.870599999999982</v>
      </c>
      <c r="M1754" s="79">
        <f>+L1754*0.85</f>
        <v>67.89000999999999</v>
      </c>
      <c r="N1754" s="79">
        <f>+M1754*0.95</f>
        <v>64.495509499999983</v>
      </c>
      <c r="O1754" s="58"/>
      <c r="P1754" s="92"/>
      <c r="Q1754" s="7">
        <v>101.819172897521</v>
      </c>
      <c r="R1754" s="75">
        <f t="shared" si="706"/>
        <v>123.20119920600041</v>
      </c>
      <c r="S1754" s="51"/>
      <c r="T1754" s="48"/>
      <c r="U1754" s="55"/>
      <c r="V1754" s="20"/>
      <c r="W1754" s="20"/>
      <c r="X1754" s="20"/>
      <c r="Y1754" s="20"/>
    </row>
    <row r="1755" spans="1:25" customFormat="1" ht="15.75" customHeight="1" x14ac:dyDescent="0.25">
      <c r="A1755" s="3" t="s">
        <v>2165</v>
      </c>
      <c r="B1755" s="3" t="s">
        <v>2166</v>
      </c>
      <c r="C1755" s="4">
        <v>44042</v>
      </c>
      <c r="D1755" s="3" t="s">
        <v>2464</v>
      </c>
      <c r="E1755" s="3" t="s">
        <v>2465</v>
      </c>
      <c r="F1755" s="3" t="s">
        <v>3209</v>
      </c>
      <c r="G1755" s="24"/>
      <c r="H1755" s="25" t="s">
        <v>2466</v>
      </c>
      <c r="I1755" s="5">
        <v>1</v>
      </c>
      <c r="J1755" s="5">
        <v>194.05867768594999</v>
      </c>
      <c r="K1755" s="5">
        <f t="shared" si="709"/>
        <v>234.81099999999947</v>
      </c>
      <c r="L1755" s="83">
        <f t="shared" si="705"/>
        <v>234.81099999999947</v>
      </c>
      <c r="M1755" s="79"/>
      <c r="N1755" s="79">
        <f t="shared" si="711"/>
        <v>223.07044999999948</v>
      </c>
      <c r="O1755" s="58"/>
      <c r="P1755" s="92"/>
      <c r="Q1755" s="7">
        <v>192.39753540495801</v>
      </c>
      <c r="R1755" s="75">
        <f t="shared" si="706"/>
        <v>232.80101783999919</v>
      </c>
      <c r="S1755" s="51"/>
      <c r="T1755" s="48"/>
      <c r="U1755" s="55"/>
      <c r="V1755" s="20"/>
      <c r="W1755" s="20"/>
      <c r="X1755" s="20"/>
      <c r="Y1755" s="20"/>
    </row>
    <row r="1756" spans="1:25" customFormat="1" ht="15.75" customHeight="1" x14ac:dyDescent="0.25">
      <c r="A1756" s="3" t="s">
        <v>598</v>
      </c>
      <c r="B1756" s="3" t="s">
        <v>599</v>
      </c>
      <c r="C1756" s="4">
        <v>44042</v>
      </c>
      <c r="D1756" s="3" t="s">
        <v>2467</v>
      </c>
      <c r="E1756" s="3" t="s">
        <v>2468</v>
      </c>
      <c r="F1756" s="3" t="s">
        <v>3210</v>
      </c>
      <c r="G1756" s="24">
        <v>1469</v>
      </c>
      <c r="H1756" s="25" t="s">
        <v>2469</v>
      </c>
      <c r="I1756" s="5">
        <v>1</v>
      </c>
      <c r="J1756" s="5">
        <v>851.53462809917403</v>
      </c>
      <c r="K1756" s="5">
        <f t="shared" si="709"/>
        <v>1030.3569000000005</v>
      </c>
      <c r="L1756" s="83">
        <f t="shared" si="705"/>
        <v>1030.3569000000005</v>
      </c>
      <c r="M1756" s="79"/>
      <c r="N1756" s="79">
        <f t="shared" si="711"/>
        <v>978.83905500000037</v>
      </c>
      <c r="O1756" s="58"/>
      <c r="P1756" s="92">
        <f>+N1756+N1757</f>
        <v>1150.8451145000001</v>
      </c>
      <c r="Q1756" s="7">
        <v>1191.7908347950399</v>
      </c>
      <c r="R1756" s="75">
        <f t="shared" si="706"/>
        <v>1442.0669101019982</v>
      </c>
      <c r="S1756" s="51">
        <f>+R1756+R1757</f>
        <v>1740.1986759679976</v>
      </c>
      <c r="T1756" s="48">
        <v>1740.2</v>
      </c>
      <c r="U1756" s="55">
        <f>+T1756-P1756</f>
        <v>589.35488549999991</v>
      </c>
      <c r="V1756" s="20"/>
      <c r="W1756" s="20"/>
      <c r="X1756" s="20"/>
      <c r="Y1756" s="20"/>
    </row>
    <row r="1757" spans="1:25" customFormat="1" ht="15.75" customHeight="1" x14ac:dyDescent="0.25">
      <c r="A1757" s="3" t="s">
        <v>149</v>
      </c>
      <c r="B1757" s="3" t="s">
        <v>150</v>
      </c>
      <c r="C1757" s="4">
        <v>44042</v>
      </c>
      <c r="D1757" s="3" t="s">
        <v>2467</v>
      </c>
      <c r="E1757" s="3" t="s">
        <v>2468</v>
      </c>
      <c r="F1757" s="3" t="s">
        <v>3210</v>
      </c>
      <c r="G1757" s="24"/>
      <c r="H1757" s="25" t="s">
        <v>2469</v>
      </c>
      <c r="I1757" s="5">
        <v>1</v>
      </c>
      <c r="J1757" s="5">
        <v>176.041818181818</v>
      </c>
      <c r="K1757" s="5">
        <f t="shared" si="709"/>
        <v>213.01059999999978</v>
      </c>
      <c r="L1757" s="83">
        <f t="shared" si="705"/>
        <v>213.01059999999978</v>
      </c>
      <c r="M1757" s="79">
        <f>+L1757*0.85</f>
        <v>181.0590099999998</v>
      </c>
      <c r="N1757" s="79">
        <f>+M1757*0.95</f>
        <v>172.00605949999979</v>
      </c>
      <c r="O1757" s="58"/>
      <c r="P1757" s="92"/>
      <c r="Q1757" s="7">
        <v>246.38988914545399</v>
      </c>
      <c r="R1757" s="75">
        <f t="shared" si="706"/>
        <v>298.13176586599934</v>
      </c>
      <c r="S1757" s="51"/>
      <c r="T1757" s="48"/>
      <c r="U1757" s="55"/>
      <c r="V1757" s="20"/>
      <c r="W1757" s="20"/>
      <c r="X1757" s="20"/>
      <c r="Y1757" s="20"/>
    </row>
    <row r="1758" spans="1:25" s="110" customFormat="1" ht="15.75" customHeight="1" x14ac:dyDescent="0.25">
      <c r="A1758" s="31" t="s">
        <v>2176</v>
      </c>
      <c r="B1758" s="31" t="s">
        <v>2177</v>
      </c>
      <c r="C1758" s="4">
        <v>44042</v>
      </c>
      <c r="D1758" s="3" t="s">
        <v>2470</v>
      </c>
      <c r="E1758" s="3" t="s">
        <v>2471</v>
      </c>
      <c r="F1758" s="3" t="s">
        <v>3211</v>
      </c>
      <c r="G1758" s="107">
        <v>1471</v>
      </c>
      <c r="H1758" s="31" t="s">
        <v>2472</v>
      </c>
      <c r="I1758" s="108">
        <v>2</v>
      </c>
      <c r="J1758" s="108">
        <v>536.35504132231404</v>
      </c>
      <c r="K1758" s="108">
        <v>290</v>
      </c>
      <c r="L1758" s="83">
        <f t="shared" si="705"/>
        <v>580</v>
      </c>
      <c r="M1758" s="79"/>
      <c r="N1758" s="79">
        <v>0</v>
      </c>
      <c r="O1758" s="58"/>
      <c r="P1758" s="109">
        <f>+N1758+N1759+N1760</f>
        <v>950.25346949999982</v>
      </c>
      <c r="Q1758" s="7">
        <v>858.17879321652902</v>
      </c>
      <c r="R1758" s="75">
        <f t="shared" si="706"/>
        <v>1038.3963397920002</v>
      </c>
      <c r="S1758" s="53">
        <f>+R1758+R1759+R1760</f>
        <v>2494.3821062359993</v>
      </c>
      <c r="T1758" s="50">
        <v>2494.39</v>
      </c>
      <c r="U1758" s="56">
        <f>+T1758-P1758</f>
        <v>1544.1365304999999</v>
      </c>
      <c r="V1758" s="30"/>
      <c r="W1758" s="30"/>
      <c r="X1758" s="30"/>
      <c r="Y1758" s="30"/>
    </row>
    <row r="1759" spans="1:25" customFormat="1" ht="15.75" customHeight="1" x14ac:dyDescent="0.25">
      <c r="A1759" s="3" t="s">
        <v>1639</v>
      </c>
      <c r="B1759" s="3" t="s">
        <v>1640</v>
      </c>
      <c r="C1759" s="4">
        <v>44042</v>
      </c>
      <c r="D1759" s="3" t="s">
        <v>2470</v>
      </c>
      <c r="E1759" s="3" t="s">
        <v>2471</v>
      </c>
      <c r="F1759" s="3" t="s">
        <v>3211</v>
      </c>
      <c r="G1759" s="24"/>
      <c r="H1759" s="25" t="s">
        <v>2472</v>
      </c>
      <c r="I1759" s="5">
        <v>1</v>
      </c>
      <c r="J1759" s="5">
        <v>220.055041322314</v>
      </c>
      <c r="K1759" s="5">
        <f>+J1759*1.21</f>
        <v>266.26659999999993</v>
      </c>
      <c r="L1759" s="83">
        <f t="shared" si="705"/>
        <v>266.26659999999993</v>
      </c>
      <c r="M1759" s="79">
        <f>+L1759*0.85</f>
        <v>226.32660999999993</v>
      </c>
      <c r="N1759" s="79">
        <f>+M1759*0.95</f>
        <v>215.01027949999991</v>
      </c>
      <c r="O1759" s="58"/>
      <c r="P1759" s="92"/>
      <c r="Q1759" s="7">
        <v>308.09466225454503</v>
      </c>
      <c r="R1759" s="75">
        <f t="shared" si="706"/>
        <v>372.79454132799947</v>
      </c>
      <c r="S1759" s="51"/>
      <c r="T1759" s="48"/>
      <c r="U1759" s="55"/>
      <c r="V1759" s="20"/>
      <c r="W1759" s="20"/>
      <c r="X1759" s="20"/>
      <c r="Y1759" s="20"/>
    </row>
    <row r="1760" spans="1:25" customFormat="1" ht="15.75" customHeight="1" x14ac:dyDescent="0.25">
      <c r="A1760" s="3" t="s">
        <v>94</v>
      </c>
      <c r="B1760" s="3" t="s">
        <v>95</v>
      </c>
      <c r="C1760" s="4">
        <v>44042</v>
      </c>
      <c r="D1760" s="3" t="s">
        <v>2470</v>
      </c>
      <c r="E1760" s="3" t="s">
        <v>2471</v>
      </c>
      <c r="F1760" s="3" t="s">
        <v>3211</v>
      </c>
      <c r="G1760" s="24"/>
      <c r="H1760" s="25" t="s">
        <v>2472</v>
      </c>
      <c r="I1760" s="5">
        <v>1</v>
      </c>
      <c r="J1760" s="5">
        <v>639.62</v>
      </c>
      <c r="K1760" s="5">
        <f>+J1760*1.21</f>
        <v>773.9402</v>
      </c>
      <c r="L1760" s="83">
        <f t="shared" si="705"/>
        <v>773.9402</v>
      </c>
      <c r="M1760" s="79"/>
      <c r="N1760" s="79">
        <f>+L1760*0.95</f>
        <v>735.24318999999991</v>
      </c>
      <c r="O1760" s="58"/>
      <c r="P1760" s="92"/>
      <c r="Q1760" s="7">
        <v>895.19935959999998</v>
      </c>
      <c r="R1760" s="75">
        <f t="shared" si="706"/>
        <v>1083.1912251159999</v>
      </c>
      <c r="S1760" s="51"/>
      <c r="T1760" s="48"/>
      <c r="U1760" s="55"/>
      <c r="V1760" s="20"/>
      <c r="W1760" s="20"/>
      <c r="X1760" s="20"/>
      <c r="Y1760" s="20"/>
    </row>
    <row r="1761" spans="1:25" s="110" customFormat="1" ht="15.75" customHeight="1" x14ac:dyDescent="0.25">
      <c r="A1761" s="31" t="s">
        <v>2176</v>
      </c>
      <c r="B1761" s="31" t="s">
        <v>2177</v>
      </c>
      <c r="C1761" s="4">
        <v>44042</v>
      </c>
      <c r="D1761" s="3" t="s">
        <v>2473</v>
      </c>
      <c r="E1761" s="3" t="s">
        <v>2474</v>
      </c>
      <c r="F1761" s="3" t="s">
        <v>3212</v>
      </c>
      <c r="G1761" s="107">
        <v>1472</v>
      </c>
      <c r="H1761" s="31" t="s">
        <v>2475</v>
      </c>
      <c r="I1761" s="108">
        <v>3</v>
      </c>
      <c r="J1761" s="108">
        <v>536.35504132231404</v>
      </c>
      <c r="K1761" s="108">
        <v>290</v>
      </c>
      <c r="L1761" s="83">
        <f t="shared" si="705"/>
        <v>870</v>
      </c>
      <c r="M1761" s="79"/>
      <c r="N1761" s="79">
        <v>0</v>
      </c>
      <c r="O1761" s="58"/>
      <c r="P1761" s="109">
        <f>+N1761+N1762</f>
        <v>265.60147500000005</v>
      </c>
      <c r="Q1761" s="7">
        <v>1287.2681898247899</v>
      </c>
      <c r="R1761" s="75">
        <f t="shared" si="706"/>
        <v>1557.5945096879957</v>
      </c>
      <c r="S1761" s="53">
        <f>+R1761+R1762</f>
        <v>1949.594328737996</v>
      </c>
      <c r="T1761" s="50">
        <v>1949.6</v>
      </c>
      <c r="U1761" s="56">
        <f>+T1761-P1761</f>
        <v>1683.998525</v>
      </c>
      <c r="V1761" s="30"/>
      <c r="W1761" s="30"/>
      <c r="X1761" s="30"/>
      <c r="Y1761" s="30"/>
    </row>
    <row r="1762" spans="1:25" customFormat="1" ht="15.75" customHeight="1" x14ac:dyDescent="0.25">
      <c r="A1762" s="3" t="s">
        <v>198</v>
      </c>
      <c r="B1762" s="3" t="s">
        <v>199</v>
      </c>
      <c r="C1762" s="4">
        <v>44042</v>
      </c>
      <c r="D1762" s="3" t="s">
        <v>2473</v>
      </c>
      <c r="E1762" s="3" t="s">
        <v>2474</v>
      </c>
      <c r="F1762" s="3" t="s">
        <v>3212</v>
      </c>
      <c r="G1762" s="24"/>
      <c r="H1762" s="25" t="s">
        <v>2475</v>
      </c>
      <c r="I1762" s="5">
        <v>1</v>
      </c>
      <c r="J1762" s="5">
        <v>231.05826446281</v>
      </c>
      <c r="K1762" s="5">
        <f t="shared" ref="K1762:K1793" si="714">+J1762*1.21</f>
        <v>279.58050000000009</v>
      </c>
      <c r="L1762" s="83">
        <f t="shared" si="705"/>
        <v>279.58050000000009</v>
      </c>
      <c r="M1762" s="79"/>
      <c r="N1762" s="79">
        <f t="shared" ref="N1762:N1792" si="715">+L1762*0.95</f>
        <v>265.60147500000005</v>
      </c>
      <c r="O1762" s="58"/>
      <c r="P1762" s="92"/>
      <c r="Q1762" s="7">
        <v>323.96679260330598</v>
      </c>
      <c r="R1762" s="75">
        <f t="shared" si="706"/>
        <v>391.99981905000021</v>
      </c>
      <c r="S1762" s="51"/>
      <c r="T1762" s="48"/>
      <c r="U1762" s="55"/>
      <c r="V1762" s="20"/>
      <c r="W1762" s="20"/>
      <c r="X1762" s="20"/>
      <c r="Y1762" s="20"/>
    </row>
    <row r="1763" spans="1:25" customFormat="1" ht="15.75" customHeight="1" x14ac:dyDescent="0.25">
      <c r="A1763" s="3" t="s">
        <v>363</v>
      </c>
      <c r="B1763" s="3" t="s">
        <v>364</v>
      </c>
      <c r="C1763" s="4">
        <v>44042</v>
      </c>
      <c r="D1763" s="3" t="s">
        <v>2476</v>
      </c>
      <c r="E1763" s="3" t="s">
        <v>2477</v>
      </c>
      <c r="F1763" s="3" t="s">
        <v>3213</v>
      </c>
      <c r="G1763" s="24">
        <v>1473</v>
      </c>
      <c r="H1763" s="25" t="s">
        <v>2478</v>
      </c>
      <c r="I1763" s="5">
        <v>1</v>
      </c>
      <c r="J1763" s="5">
        <v>641.48140495867801</v>
      </c>
      <c r="K1763" s="5">
        <f t="shared" si="714"/>
        <v>776.19250000000034</v>
      </c>
      <c r="L1763" s="83">
        <f t="shared" si="705"/>
        <v>776.19250000000034</v>
      </c>
      <c r="M1763" s="79">
        <f t="shared" ref="M1763:M1766" si="716">+L1763*0.85</f>
        <v>659.76362500000027</v>
      </c>
      <c r="N1763" s="79">
        <f t="shared" ref="N1763:N1766" si="717">+M1763*0.95</f>
        <v>626.77544375000025</v>
      </c>
      <c r="O1763" s="58"/>
      <c r="P1763" s="92">
        <f>+N1763+N1764+N1765+N1766</f>
        <v>2078.134841999999</v>
      </c>
      <c r="Q1763" s="7">
        <v>898.51658911157097</v>
      </c>
      <c r="R1763" s="75">
        <f t="shared" si="706"/>
        <v>1087.2050728250008</v>
      </c>
      <c r="S1763" s="51">
        <f>+R1763+R1764+R1765+R1766</f>
        <v>3712.6022794520009</v>
      </c>
      <c r="T1763" s="48">
        <v>3712.61</v>
      </c>
      <c r="U1763" s="55">
        <f>+T1763-P1763</f>
        <v>1634.4751580000011</v>
      </c>
      <c r="V1763" s="20"/>
      <c r="W1763" s="20"/>
      <c r="X1763" s="20"/>
      <c r="Y1763" s="20"/>
    </row>
    <row r="1764" spans="1:25" customFormat="1" ht="15.75" customHeight="1" x14ac:dyDescent="0.25">
      <c r="A1764" s="3" t="s">
        <v>216</v>
      </c>
      <c r="B1764" s="3" t="s">
        <v>217</v>
      </c>
      <c r="C1764" s="4">
        <v>44042</v>
      </c>
      <c r="D1764" s="3" t="s">
        <v>2476</v>
      </c>
      <c r="E1764" s="3" t="s">
        <v>2477</v>
      </c>
      <c r="F1764" s="3" t="s">
        <v>3213</v>
      </c>
      <c r="G1764" s="24"/>
      <c r="H1764" s="25" t="s">
        <v>2478</v>
      </c>
      <c r="I1764" s="5">
        <v>1</v>
      </c>
      <c r="J1764" s="5">
        <v>629.37776859504095</v>
      </c>
      <c r="K1764" s="5">
        <f t="shared" si="714"/>
        <v>761.54709999999955</v>
      </c>
      <c r="L1764" s="83">
        <f t="shared" si="705"/>
        <v>761.54709999999955</v>
      </c>
      <c r="M1764" s="79">
        <f t="shared" si="716"/>
        <v>647.31503499999963</v>
      </c>
      <c r="N1764" s="79">
        <f t="shared" si="717"/>
        <v>614.94928324999967</v>
      </c>
      <c r="O1764" s="58"/>
      <c r="P1764" s="92"/>
      <c r="Q1764" s="7">
        <v>880.94635648016504</v>
      </c>
      <c r="R1764" s="75">
        <f t="shared" si="706"/>
        <v>1065.9450913409996</v>
      </c>
      <c r="S1764" s="51"/>
      <c r="T1764" s="48"/>
      <c r="U1764" s="55"/>
      <c r="V1764" s="20"/>
      <c r="W1764" s="20"/>
      <c r="X1764" s="20"/>
      <c r="Y1764" s="20"/>
    </row>
    <row r="1765" spans="1:25" customFormat="1" ht="15.75" customHeight="1" x14ac:dyDescent="0.25">
      <c r="A1765" s="3" t="s">
        <v>432</v>
      </c>
      <c r="B1765" s="3" t="s">
        <v>433</v>
      </c>
      <c r="C1765" s="4">
        <v>44042</v>
      </c>
      <c r="D1765" s="3" t="s">
        <v>2476</v>
      </c>
      <c r="E1765" s="3" t="s">
        <v>2477</v>
      </c>
      <c r="F1765" s="3" t="s">
        <v>3213</v>
      </c>
      <c r="G1765" s="24"/>
      <c r="H1765" s="25" t="s">
        <v>2478</v>
      </c>
      <c r="I1765" s="5">
        <v>1</v>
      </c>
      <c r="J1765" s="5">
        <v>660.18702479338799</v>
      </c>
      <c r="K1765" s="5">
        <f t="shared" si="714"/>
        <v>798.82629999999949</v>
      </c>
      <c r="L1765" s="83">
        <f t="shared" si="705"/>
        <v>798.82629999999949</v>
      </c>
      <c r="M1765" s="79">
        <f t="shared" si="716"/>
        <v>679.00235499999951</v>
      </c>
      <c r="N1765" s="79">
        <f t="shared" si="717"/>
        <v>645.05223724999951</v>
      </c>
      <c r="O1765" s="58"/>
      <c r="P1765" s="92"/>
      <c r="Q1765" s="7">
        <v>1014.70085523719</v>
      </c>
      <c r="R1765" s="75">
        <f t="shared" si="706"/>
        <v>1227.7880348369999</v>
      </c>
      <c r="S1765" s="51"/>
      <c r="T1765" s="48"/>
      <c r="U1765" s="55"/>
      <c r="V1765" s="20"/>
      <c r="W1765" s="20"/>
      <c r="X1765" s="20"/>
      <c r="Y1765" s="20"/>
    </row>
    <row r="1766" spans="1:25" customFormat="1" ht="15.75" customHeight="1" x14ac:dyDescent="0.25">
      <c r="A1766" s="3" t="s">
        <v>1014</v>
      </c>
      <c r="B1766" s="3" t="s">
        <v>1015</v>
      </c>
      <c r="C1766" s="4">
        <v>44042</v>
      </c>
      <c r="D1766" s="3" t="s">
        <v>2476</v>
      </c>
      <c r="E1766" s="3" t="s">
        <v>2477</v>
      </c>
      <c r="F1766" s="3" t="s">
        <v>3213</v>
      </c>
      <c r="G1766" s="24"/>
      <c r="H1766" s="25" t="s">
        <v>2478</v>
      </c>
      <c r="I1766" s="5">
        <v>1</v>
      </c>
      <c r="J1766" s="5">
        <v>195.84768595041299</v>
      </c>
      <c r="K1766" s="5">
        <f t="shared" si="714"/>
        <v>236.9756999999997</v>
      </c>
      <c r="L1766" s="83">
        <f t="shared" si="705"/>
        <v>236.9756999999997</v>
      </c>
      <c r="M1766" s="79">
        <f t="shared" si="716"/>
        <v>201.42934499999976</v>
      </c>
      <c r="N1766" s="79">
        <f t="shared" si="717"/>
        <v>191.35787774999977</v>
      </c>
      <c r="O1766" s="58"/>
      <c r="P1766" s="92"/>
      <c r="Q1766" s="7">
        <v>274.10254582561998</v>
      </c>
      <c r="R1766" s="75">
        <f t="shared" si="706"/>
        <v>331.66408044900015</v>
      </c>
      <c r="S1766" s="51"/>
      <c r="T1766" s="48"/>
      <c r="U1766" s="55"/>
      <c r="V1766" s="20"/>
      <c r="W1766" s="20"/>
      <c r="X1766" s="20"/>
      <c r="Y1766" s="20"/>
    </row>
    <row r="1767" spans="1:25" customFormat="1" ht="15.75" customHeight="1" x14ac:dyDescent="0.25">
      <c r="A1767" s="3" t="s">
        <v>1080</v>
      </c>
      <c r="B1767" s="3" t="s">
        <v>1081</v>
      </c>
      <c r="C1767" s="4">
        <v>44042</v>
      </c>
      <c r="D1767" s="3" t="s">
        <v>2479</v>
      </c>
      <c r="E1767" s="3" t="s">
        <v>2480</v>
      </c>
      <c r="F1767" s="3" t="s">
        <v>3214</v>
      </c>
      <c r="G1767" s="24">
        <v>1474</v>
      </c>
      <c r="H1767" s="25" t="s">
        <v>2481</v>
      </c>
      <c r="I1767" s="5">
        <v>1</v>
      </c>
      <c r="J1767" s="5">
        <v>429.60314049586799</v>
      </c>
      <c r="K1767" s="5">
        <f t="shared" si="714"/>
        <v>519.81980000000021</v>
      </c>
      <c r="L1767" s="83">
        <f t="shared" si="705"/>
        <v>519.81980000000021</v>
      </c>
      <c r="M1767" s="79"/>
      <c r="N1767" s="79">
        <f t="shared" si="715"/>
        <v>493.8288100000002</v>
      </c>
      <c r="O1767" s="58"/>
      <c r="P1767" s="92">
        <f>+N1767+N1768+N1769</f>
        <v>1095.8126072500002</v>
      </c>
      <c r="Q1767" s="7">
        <v>601.32840384628105</v>
      </c>
      <c r="R1767" s="75">
        <f t="shared" si="706"/>
        <v>727.60736865400008</v>
      </c>
      <c r="S1767" s="51">
        <f>+R1767+R1768+R1769</f>
        <v>1726.5513072340004</v>
      </c>
      <c r="T1767" s="48">
        <v>1726.55</v>
      </c>
      <c r="U1767" s="55">
        <f>+T1767-P1767</f>
        <v>630.7373927499998</v>
      </c>
      <c r="V1767" s="20"/>
      <c r="W1767" s="20"/>
      <c r="X1767" s="20"/>
      <c r="Y1767" s="20"/>
    </row>
    <row r="1768" spans="1:25" customFormat="1" ht="15.75" customHeight="1" x14ac:dyDescent="0.25">
      <c r="A1768" s="3" t="s">
        <v>1808</v>
      </c>
      <c r="B1768" s="3" t="s">
        <v>1809</v>
      </c>
      <c r="C1768" s="4">
        <v>44042</v>
      </c>
      <c r="D1768" s="3" t="s">
        <v>2479</v>
      </c>
      <c r="E1768" s="3" t="s">
        <v>2480</v>
      </c>
      <c r="F1768" s="3" t="s">
        <v>3214</v>
      </c>
      <c r="G1768" s="24"/>
      <c r="H1768" s="25" t="s">
        <v>2481</v>
      </c>
      <c r="I1768" s="5">
        <v>1</v>
      </c>
      <c r="J1768" s="5">
        <v>489.34239669421498</v>
      </c>
      <c r="K1768" s="5">
        <f t="shared" si="714"/>
        <v>592.10430000000008</v>
      </c>
      <c r="L1768" s="83">
        <f t="shared" si="705"/>
        <v>592.10430000000008</v>
      </c>
      <c r="M1768" s="79">
        <f>+L1768*0.85</f>
        <v>503.28865500000006</v>
      </c>
      <c r="N1768" s="79">
        <f>+M1768*0.95</f>
        <v>478.12422225000006</v>
      </c>
      <c r="O1768" s="58"/>
      <c r="P1768" s="92"/>
      <c r="Q1768" s="7">
        <v>685.07935537190099</v>
      </c>
      <c r="R1768" s="75">
        <f t="shared" si="706"/>
        <v>828.9460200000002</v>
      </c>
      <c r="S1768" s="51"/>
      <c r="T1768" s="48"/>
      <c r="U1768" s="55"/>
      <c r="V1768" s="20"/>
      <c r="W1768" s="20"/>
      <c r="X1768" s="20"/>
      <c r="Y1768" s="20"/>
    </row>
    <row r="1769" spans="1:25" customFormat="1" ht="15.75" customHeight="1" x14ac:dyDescent="0.25">
      <c r="A1769" s="3" t="s">
        <v>1363</v>
      </c>
      <c r="B1769" s="3" t="s">
        <v>1364</v>
      </c>
      <c r="C1769" s="4">
        <v>44042</v>
      </c>
      <c r="D1769" s="3" t="s">
        <v>2479</v>
      </c>
      <c r="E1769" s="3" t="s">
        <v>2480</v>
      </c>
      <c r="F1769" s="3" t="s">
        <v>3214</v>
      </c>
      <c r="G1769" s="24"/>
      <c r="H1769" s="25" t="s">
        <v>2481</v>
      </c>
      <c r="I1769" s="5">
        <v>1</v>
      </c>
      <c r="J1769" s="5">
        <v>107.750826446281</v>
      </c>
      <c r="K1769" s="5">
        <f t="shared" si="714"/>
        <v>130.3785</v>
      </c>
      <c r="L1769" s="83">
        <f t="shared" si="705"/>
        <v>130.3785</v>
      </c>
      <c r="M1769" s="79"/>
      <c r="N1769" s="79">
        <f t="shared" si="715"/>
        <v>123.85957499999999</v>
      </c>
      <c r="O1769" s="58"/>
      <c r="P1769" s="92"/>
      <c r="Q1769" s="7">
        <v>140.49414758677699</v>
      </c>
      <c r="R1769" s="75">
        <f t="shared" si="706"/>
        <v>169.99791858000015</v>
      </c>
      <c r="S1769" s="51"/>
      <c r="T1769" s="48"/>
      <c r="U1769" s="55"/>
      <c r="V1769" s="20"/>
      <c r="W1769" s="20"/>
      <c r="X1769" s="20"/>
      <c r="Y1769" s="20"/>
    </row>
    <row r="1770" spans="1:25" customFormat="1" ht="15.75" customHeight="1" x14ac:dyDescent="0.25">
      <c r="A1770" s="3" t="s">
        <v>1099</v>
      </c>
      <c r="B1770" s="3" t="s">
        <v>1100</v>
      </c>
      <c r="C1770" s="4">
        <v>44042</v>
      </c>
      <c r="D1770" s="3" t="s">
        <v>2482</v>
      </c>
      <c r="E1770" s="3" t="s">
        <v>2483</v>
      </c>
      <c r="F1770" s="3" t="s">
        <v>3206</v>
      </c>
      <c r="G1770" s="24">
        <v>1476</v>
      </c>
      <c r="H1770" s="25" t="s">
        <v>2484</v>
      </c>
      <c r="I1770" s="5">
        <v>1</v>
      </c>
      <c r="J1770" s="5">
        <v>214.72669421487601</v>
      </c>
      <c r="K1770" s="5">
        <f t="shared" si="714"/>
        <v>259.81929999999994</v>
      </c>
      <c r="L1770" s="83">
        <f t="shared" si="705"/>
        <v>259.81929999999994</v>
      </c>
      <c r="M1770" s="79">
        <f>+L1770*0.9</f>
        <v>233.83736999999996</v>
      </c>
      <c r="N1770" s="79">
        <f t="shared" ref="N1770:N1771" si="718">+M1770*0.95</f>
        <v>222.14550149999997</v>
      </c>
      <c r="O1770" s="58"/>
      <c r="P1770" s="92">
        <f>+N1770+N1771+N1772+N1773</f>
        <v>2067.2136325000006</v>
      </c>
      <c r="Q1770" s="7">
        <v>396.03117847520701</v>
      </c>
      <c r="R1770" s="75">
        <f t="shared" si="706"/>
        <v>479.19772595500046</v>
      </c>
      <c r="S1770" s="51">
        <f>+R1770+R1771+R1772+R1773</f>
        <v>3391.851107429005</v>
      </c>
      <c r="T1770" s="48">
        <v>3391.86</v>
      </c>
      <c r="U1770" s="55">
        <f>+T1770-P1770</f>
        <v>1324.6463674999995</v>
      </c>
      <c r="V1770" s="20"/>
      <c r="W1770" s="20"/>
      <c r="X1770" s="20"/>
      <c r="Y1770" s="20"/>
    </row>
    <row r="1771" spans="1:25" customFormat="1" ht="15.75" customHeight="1" x14ac:dyDescent="0.25">
      <c r="A1771" s="3" t="s">
        <v>1808</v>
      </c>
      <c r="B1771" s="3" t="s">
        <v>1809</v>
      </c>
      <c r="C1771" s="4">
        <v>44042</v>
      </c>
      <c r="D1771" s="3" t="s">
        <v>2482</v>
      </c>
      <c r="E1771" s="3" t="s">
        <v>2483</v>
      </c>
      <c r="F1771" s="3" t="s">
        <v>3206</v>
      </c>
      <c r="G1771" s="24"/>
      <c r="H1771" s="25" t="s">
        <v>2484</v>
      </c>
      <c r="I1771" s="5">
        <v>1</v>
      </c>
      <c r="J1771" s="5">
        <v>489.34239669421498</v>
      </c>
      <c r="K1771" s="5">
        <f t="shared" si="714"/>
        <v>592.10430000000008</v>
      </c>
      <c r="L1771" s="83">
        <f t="shared" si="705"/>
        <v>592.10430000000008</v>
      </c>
      <c r="M1771" s="79">
        <f>+L1771*0.85</f>
        <v>503.28865500000006</v>
      </c>
      <c r="N1771" s="79">
        <f t="shared" si="718"/>
        <v>478.12422225000006</v>
      </c>
      <c r="O1771" s="58"/>
      <c r="P1771" s="92"/>
      <c r="Q1771" s="7">
        <v>685.07935537190099</v>
      </c>
      <c r="R1771" s="75">
        <f t="shared" si="706"/>
        <v>828.9460200000002</v>
      </c>
      <c r="S1771" s="51"/>
      <c r="T1771" s="48"/>
      <c r="U1771" s="55"/>
      <c r="V1771" s="20"/>
      <c r="W1771" s="20"/>
      <c r="X1771" s="20"/>
      <c r="Y1771" s="20"/>
    </row>
    <row r="1772" spans="1:25" customFormat="1" ht="15.75" customHeight="1" x14ac:dyDescent="0.25">
      <c r="A1772" s="3" t="s">
        <v>2051</v>
      </c>
      <c r="B1772" s="3" t="s">
        <v>2052</v>
      </c>
      <c r="C1772" s="4">
        <v>44042</v>
      </c>
      <c r="D1772" s="3" t="s">
        <v>2482</v>
      </c>
      <c r="E1772" s="3" t="s">
        <v>2483</v>
      </c>
      <c r="F1772" s="3" t="s">
        <v>3206</v>
      </c>
      <c r="G1772" s="24"/>
      <c r="H1772" s="25" t="s">
        <v>2484</v>
      </c>
      <c r="I1772" s="5">
        <v>1</v>
      </c>
      <c r="J1772" s="5">
        <v>955.35314049586805</v>
      </c>
      <c r="K1772" s="5">
        <f t="shared" si="714"/>
        <v>1155.9773000000002</v>
      </c>
      <c r="L1772" s="83">
        <f t="shared" si="705"/>
        <v>1155.9773000000002</v>
      </c>
      <c r="M1772" s="79"/>
      <c r="N1772" s="79">
        <f t="shared" si="715"/>
        <v>1098.1784350000003</v>
      </c>
      <c r="O1772" s="58"/>
      <c r="P1772" s="92"/>
      <c r="Q1772" s="7">
        <v>1337.0931483752099</v>
      </c>
      <c r="R1772" s="75">
        <f t="shared" si="706"/>
        <v>1617.8827095340039</v>
      </c>
      <c r="S1772" s="51"/>
      <c r="T1772" s="48"/>
      <c r="U1772" s="55"/>
      <c r="V1772" s="20"/>
      <c r="W1772" s="20"/>
      <c r="X1772" s="20"/>
      <c r="Y1772" s="20"/>
    </row>
    <row r="1773" spans="1:25" customFormat="1" ht="15.75" customHeight="1" x14ac:dyDescent="0.25">
      <c r="A1773" s="3" t="s">
        <v>259</v>
      </c>
      <c r="B1773" s="3" t="s">
        <v>260</v>
      </c>
      <c r="C1773" s="4">
        <v>44042</v>
      </c>
      <c r="D1773" s="3" t="s">
        <v>2482</v>
      </c>
      <c r="E1773" s="3" t="s">
        <v>2483</v>
      </c>
      <c r="F1773" s="3" t="s">
        <v>3206</v>
      </c>
      <c r="G1773" s="24"/>
      <c r="H1773" s="25" t="s">
        <v>2484</v>
      </c>
      <c r="I1773" s="5">
        <v>1</v>
      </c>
      <c r="J1773" s="5">
        <v>275.07148760330602</v>
      </c>
      <c r="K1773" s="5">
        <f t="shared" si="714"/>
        <v>332.83650000000029</v>
      </c>
      <c r="L1773" s="83">
        <f t="shared" si="705"/>
        <v>332.83650000000029</v>
      </c>
      <c r="M1773" s="79">
        <f>+L1773*0.85</f>
        <v>282.91102500000022</v>
      </c>
      <c r="N1773" s="79">
        <f>+M1773*0.95</f>
        <v>268.76547375000018</v>
      </c>
      <c r="O1773" s="58"/>
      <c r="P1773" s="92"/>
      <c r="Q1773" s="7">
        <v>384.979051190083</v>
      </c>
      <c r="R1773" s="75">
        <f t="shared" si="706"/>
        <v>465.82465194000042</v>
      </c>
      <c r="S1773" s="51"/>
      <c r="T1773" s="48"/>
      <c r="U1773" s="55"/>
      <c r="V1773" s="20"/>
      <c r="W1773" s="20"/>
      <c r="X1773" s="20"/>
      <c r="Y1773" s="20"/>
    </row>
    <row r="1774" spans="1:25" customFormat="1" ht="15.75" customHeight="1" x14ac:dyDescent="0.25">
      <c r="A1774" s="3" t="s">
        <v>1587</v>
      </c>
      <c r="B1774" s="3" t="s">
        <v>1588</v>
      </c>
      <c r="C1774" s="4">
        <v>44042</v>
      </c>
      <c r="D1774" s="3" t="s">
        <v>2485</v>
      </c>
      <c r="E1774" s="3" t="s">
        <v>2486</v>
      </c>
      <c r="F1774" s="3" t="s">
        <v>3207</v>
      </c>
      <c r="G1774" s="24">
        <v>1477</v>
      </c>
      <c r="H1774" s="25" t="s">
        <v>2487</v>
      </c>
      <c r="I1774" s="5">
        <v>1</v>
      </c>
      <c r="J1774" s="5">
        <v>853.29380165289297</v>
      </c>
      <c r="K1774" s="5">
        <f t="shared" si="714"/>
        <v>1032.4855000000005</v>
      </c>
      <c r="L1774" s="83">
        <f t="shared" si="705"/>
        <v>1032.4855000000005</v>
      </c>
      <c r="M1774" s="79"/>
      <c r="N1774" s="79">
        <f t="shared" si="715"/>
        <v>980.86122500000033</v>
      </c>
      <c r="O1774" s="58"/>
      <c r="P1774" s="92">
        <f>+N1774</f>
        <v>980.86122500000033</v>
      </c>
      <c r="Q1774" s="7">
        <v>1194.2529389173601</v>
      </c>
      <c r="R1774" s="75">
        <f t="shared" si="706"/>
        <v>1445.0460560900058</v>
      </c>
      <c r="S1774" s="52">
        <f>+R1774</f>
        <v>1445.0460560900058</v>
      </c>
      <c r="T1774" s="49">
        <v>1965.05</v>
      </c>
      <c r="U1774" s="55">
        <f>+T1774-P1774</f>
        <v>984.18877499999962</v>
      </c>
      <c r="V1774" s="20"/>
      <c r="W1774" s="20"/>
      <c r="X1774" s="20"/>
      <c r="Y1774" s="20"/>
    </row>
    <row r="1775" spans="1:25" customFormat="1" ht="15.75" customHeight="1" x14ac:dyDescent="0.25">
      <c r="A1775" s="3" t="s">
        <v>1117</v>
      </c>
      <c r="B1775" s="3" t="s">
        <v>1118</v>
      </c>
      <c r="C1775" s="4">
        <v>44042</v>
      </c>
      <c r="D1775" s="3" t="s">
        <v>2488</v>
      </c>
      <c r="E1775" s="3" t="s">
        <v>2489</v>
      </c>
      <c r="F1775" s="3" t="s">
        <v>3215</v>
      </c>
      <c r="G1775" s="24">
        <v>1479</v>
      </c>
      <c r="H1775" s="25" t="s">
        <v>2490</v>
      </c>
      <c r="I1775" s="5">
        <v>1</v>
      </c>
      <c r="J1775" s="5">
        <v>235.24057851239701</v>
      </c>
      <c r="K1775" s="5">
        <f t="shared" si="714"/>
        <v>284.64110000000039</v>
      </c>
      <c r="L1775" s="83">
        <f t="shared" si="705"/>
        <v>284.64110000000039</v>
      </c>
      <c r="M1775" s="79"/>
      <c r="N1775" s="79">
        <f t="shared" si="715"/>
        <v>270.40904500000033</v>
      </c>
      <c r="O1775" s="58"/>
      <c r="P1775" s="92">
        <f>+SUM(N1775:N1780)</f>
        <v>1719.5053627500001</v>
      </c>
      <c r="Q1775" s="7">
        <v>329.38856284462901</v>
      </c>
      <c r="R1775" s="75">
        <f t="shared" si="706"/>
        <v>398.56016104200108</v>
      </c>
      <c r="S1775" s="51">
        <f>+SUM(R1775:R1780)</f>
        <v>2774.8734021389996</v>
      </c>
      <c r="T1775" s="48">
        <v>2774.9</v>
      </c>
      <c r="U1775" s="55">
        <f>+T1775-P1775</f>
        <v>1055.39463725</v>
      </c>
      <c r="V1775" s="20"/>
      <c r="W1775" s="20"/>
      <c r="X1775" s="20"/>
      <c r="Y1775" s="20"/>
    </row>
    <row r="1776" spans="1:25" customFormat="1" ht="15.75" customHeight="1" x14ac:dyDescent="0.25">
      <c r="A1776" s="3" t="s">
        <v>801</v>
      </c>
      <c r="B1776" s="3" t="s">
        <v>802</v>
      </c>
      <c r="C1776" s="4">
        <v>44042</v>
      </c>
      <c r="D1776" s="3" t="s">
        <v>2488</v>
      </c>
      <c r="E1776" s="3" t="s">
        <v>2489</v>
      </c>
      <c r="F1776" s="3" t="s">
        <v>3215</v>
      </c>
      <c r="G1776" s="24"/>
      <c r="H1776" s="25" t="s">
        <v>2490</v>
      </c>
      <c r="I1776" s="5">
        <v>2</v>
      </c>
      <c r="J1776" s="5">
        <v>284.54000000000002</v>
      </c>
      <c r="K1776" s="5">
        <f t="shared" si="714"/>
        <v>344.29340000000002</v>
      </c>
      <c r="L1776" s="83">
        <f t="shared" si="705"/>
        <v>688.58680000000004</v>
      </c>
      <c r="M1776" s="79">
        <f>+L1776*0.85</f>
        <v>585.29877999999997</v>
      </c>
      <c r="N1776" s="79">
        <f>+M1776*0.95</f>
        <v>556.03384099999994</v>
      </c>
      <c r="O1776" s="58"/>
      <c r="P1776" s="92"/>
      <c r="Q1776" s="7">
        <v>793.38229302479294</v>
      </c>
      <c r="R1776" s="75">
        <f t="shared" si="706"/>
        <v>959.99257455999941</v>
      </c>
      <c r="S1776" s="51"/>
      <c r="T1776" s="48"/>
      <c r="U1776" s="55"/>
      <c r="V1776" s="20"/>
      <c r="W1776" s="20"/>
      <c r="X1776" s="20"/>
      <c r="Y1776" s="20"/>
    </row>
    <row r="1777" spans="1:25" customFormat="1" ht="15.75" customHeight="1" x14ac:dyDescent="0.25">
      <c r="A1777" s="3" t="s">
        <v>1455</v>
      </c>
      <c r="B1777" s="3" t="s">
        <v>1456</v>
      </c>
      <c r="C1777" s="4">
        <v>44042</v>
      </c>
      <c r="D1777" s="3" t="s">
        <v>2488</v>
      </c>
      <c r="E1777" s="3" t="s">
        <v>2489</v>
      </c>
      <c r="F1777" s="3" t="s">
        <v>3215</v>
      </c>
      <c r="G1777" s="24"/>
      <c r="H1777" s="25" t="s">
        <v>2490</v>
      </c>
      <c r="I1777" s="5">
        <v>2</v>
      </c>
      <c r="J1777" s="5">
        <v>21.9052066115703</v>
      </c>
      <c r="K1777" s="5">
        <f t="shared" si="714"/>
        <v>26.505300000000062</v>
      </c>
      <c r="L1777" s="83">
        <f t="shared" si="705"/>
        <v>53.010600000000125</v>
      </c>
      <c r="M1777" s="79"/>
      <c r="N1777" s="79">
        <f t="shared" si="715"/>
        <v>50.360070000000114</v>
      </c>
      <c r="O1777" s="58"/>
      <c r="P1777" s="92"/>
      <c r="Q1777" s="7">
        <v>48.388163300826598</v>
      </c>
      <c r="R1777" s="75">
        <f t="shared" si="706"/>
        <v>58.54967759400018</v>
      </c>
      <c r="S1777" s="51"/>
      <c r="T1777" s="48"/>
      <c r="U1777" s="55"/>
      <c r="V1777" s="20"/>
      <c r="W1777" s="20"/>
      <c r="X1777" s="20"/>
      <c r="Y1777" s="20"/>
    </row>
    <row r="1778" spans="1:25" customFormat="1" ht="15.75" customHeight="1" x14ac:dyDescent="0.25">
      <c r="A1778" s="3" t="s">
        <v>748</v>
      </c>
      <c r="B1778" s="3" t="s">
        <v>749</v>
      </c>
      <c r="C1778" s="4">
        <v>44042</v>
      </c>
      <c r="D1778" s="3" t="s">
        <v>2488</v>
      </c>
      <c r="E1778" s="3" t="s">
        <v>2489</v>
      </c>
      <c r="F1778" s="3" t="s">
        <v>3215</v>
      </c>
      <c r="G1778" s="24"/>
      <c r="H1778" s="25" t="s">
        <v>2490</v>
      </c>
      <c r="I1778" s="5">
        <v>1</v>
      </c>
      <c r="J1778" s="5">
        <v>202.046115702479</v>
      </c>
      <c r="K1778" s="5">
        <f t="shared" si="714"/>
        <v>244.47579999999959</v>
      </c>
      <c r="L1778" s="83">
        <f t="shared" si="705"/>
        <v>244.47579999999959</v>
      </c>
      <c r="M1778" s="79"/>
      <c r="N1778" s="79">
        <f t="shared" si="715"/>
        <v>232.25200999999961</v>
      </c>
      <c r="O1778" s="58"/>
      <c r="P1778" s="92"/>
      <c r="Q1778" s="7">
        <v>282.77162077024701</v>
      </c>
      <c r="R1778" s="75">
        <f t="shared" si="706"/>
        <v>342.15366113199889</v>
      </c>
      <c r="S1778" s="51"/>
      <c r="T1778" s="48"/>
      <c r="U1778" s="55"/>
      <c r="V1778" s="20"/>
      <c r="W1778" s="20"/>
      <c r="X1778" s="20"/>
      <c r="Y1778" s="20"/>
    </row>
    <row r="1779" spans="1:25" customFormat="1" ht="15.75" customHeight="1" x14ac:dyDescent="0.25">
      <c r="A1779" s="3" t="s">
        <v>2491</v>
      </c>
      <c r="B1779" s="3" t="s">
        <v>2492</v>
      </c>
      <c r="C1779" s="4">
        <v>44042</v>
      </c>
      <c r="D1779" s="3" t="s">
        <v>2488</v>
      </c>
      <c r="E1779" s="3" t="s">
        <v>2489</v>
      </c>
      <c r="F1779" s="3" t="s">
        <v>3215</v>
      </c>
      <c r="G1779" s="24"/>
      <c r="H1779" s="25" t="s">
        <v>2490</v>
      </c>
      <c r="I1779" s="5">
        <v>1</v>
      </c>
      <c r="J1779" s="5">
        <v>328.32818181818197</v>
      </c>
      <c r="K1779" s="5">
        <f t="shared" si="714"/>
        <v>397.27710000000019</v>
      </c>
      <c r="L1779" s="83">
        <f t="shared" si="705"/>
        <v>397.27710000000019</v>
      </c>
      <c r="M1779" s="79"/>
      <c r="N1779" s="79">
        <f t="shared" si="715"/>
        <v>377.41324500000019</v>
      </c>
      <c r="O1779" s="58"/>
      <c r="P1779" s="92"/>
      <c r="Q1779" s="7">
        <v>505.46780247272699</v>
      </c>
      <c r="R1779" s="75">
        <f t="shared" si="706"/>
        <v>611.61604099199963</v>
      </c>
      <c r="S1779" s="51"/>
      <c r="T1779" s="48"/>
      <c r="U1779" s="55"/>
      <c r="V1779" s="20"/>
      <c r="W1779" s="20"/>
      <c r="X1779" s="20"/>
      <c r="Y1779" s="20"/>
    </row>
    <row r="1780" spans="1:25" customFormat="1" ht="15.75" customHeight="1" x14ac:dyDescent="0.25">
      <c r="A1780" s="3" t="s">
        <v>2493</v>
      </c>
      <c r="B1780" s="3" t="s">
        <v>2494</v>
      </c>
      <c r="C1780" s="4">
        <v>44042</v>
      </c>
      <c r="D1780" s="3" t="s">
        <v>2488</v>
      </c>
      <c r="E1780" s="3" t="s">
        <v>2489</v>
      </c>
      <c r="F1780" s="3" t="s">
        <v>3215</v>
      </c>
      <c r="G1780" s="24"/>
      <c r="H1780" s="25" t="s">
        <v>2490</v>
      </c>
      <c r="I1780" s="5">
        <v>1</v>
      </c>
      <c r="J1780" s="5">
        <v>238.504876033058</v>
      </c>
      <c r="K1780" s="5">
        <f t="shared" si="714"/>
        <v>288.59090000000015</v>
      </c>
      <c r="L1780" s="83">
        <f t="shared" si="705"/>
        <v>288.59090000000015</v>
      </c>
      <c r="M1780" s="79">
        <f t="shared" ref="M1780:M1783" si="719">+L1780*0.85</f>
        <v>245.30226500000012</v>
      </c>
      <c r="N1780" s="79">
        <f t="shared" ref="N1780:N1783" si="720">+M1780*0.95</f>
        <v>233.03715175000011</v>
      </c>
      <c r="O1780" s="58"/>
      <c r="P1780" s="92"/>
      <c r="Q1780" s="7">
        <v>333.88536100743801</v>
      </c>
      <c r="R1780" s="75">
        <f t="shared" si="706"/>
        <v>404.00128681899997</v>
      </c>
      <c r="S1780" s="51"/>
      <c r="T1780" s="48"/>
      <c r="U1780" s="55"/>
      <c r="V1780" s="20"/>
      <c r="W1780" s="20"/>
      <c r="X1780" s="20"/>
      <c r="Y1780" s="20"/>
    </row>
    <row r="1781" spans="1:25" customFormat="1" ht="15.75" customHeight="1" x14ac:dyDescent="0.25">
      <c r="A1781" s="3" t="s">
        <v>2495</v>
      </c>
      <c r="B1781" s="3" t="s">
        <v>2496</v>
      </c>
      <c r="C1781" s="4">
        <v>44042</v>
      </c>
      <c r="D1781" s="3" t="s">
        <v>2497</v>
      </c>
      <c r="E1781" s="3" t="s">
        <v>2498</v>
      </c>
      <c r="F1781" s="3" t="s">
        <v>3216</v>
      </c>
      <c r="G1781" s="24">
        <v>1480</v>
      </c>
      <c r="H1781" s="25" t="s">
        <v>2499</v>
      </c>
      <c r="I1781" s="5">
        <v>1</v>
      </c>
      <c r="J1781" s="5">
        <v>341.09132231404999</v>
      </c>
      <c r="K1781" s="5">
        <f t="shared" si="714"/>
        <v>412.72050000000047</v>
      </c>
      <c r="L1781" s="83">
        <f t="shared" si="705"/>
        <v>412.72050000000047</v>
      </c>
      <c r="M1781" s="79">
        <f t="shared" si="719"/>
        <v>350.81242500000042</v>
      </c>
      <c r="N1781" s="79">
        <f t="shared" si="720"/>
        <v>333.2718037500004</v>
      </c>
      <c r="O1781" s="58"/>
      <c r="P1781" s="92">
        <f>+N1781</f>
        <v>333.2718037500004</v>
      </c>
      <c r="Q1781" s="7">
        <v>477.428934756199</v>
      </c>
      <c r="R1781" s="75">
        <f t="shared" si="706"/>
        <v>577.68901105500072</v>
      </c>
      <c r="S1781" s="51">
        <f>+R1781</f>
        <v>577.68901105500072</v>
      </c>
      <c r="T1781" s="48">
        <v>577.69000000000005</v>
      </c>
      <c r="U1781" s="55">
        <f>+T1781-P1781</f>
        <v>244.41819624999965</v>
      </c>
      <c r="V1781" s="20"/>
      <c r="W1781" s="20"/>
      <c r="X1781" s="20"/>
      <c r="Y1781" s="20"/>
    </row>
    <row r="1782" spans="1:25" customFormat="1" ht="15.75" customHeight="1" x14ac:dyDescent="0.25">
      <c r="A1782" s="3" t="s">
        <v>149</v>
      </c>
      <c r="B1782" s="3" t="s">
        <v>150</v>
      </c>
      <c r="C1782" s="4">
        <v>44042</v>
      </c>
      <c r="D1782" s="3" t="s">
        <v>2500</v>
      </c>
      <c r="E1782" s="3" t="s">
        <v>2501</v>
      </c>
      <c r="F1782" s="3" t="s">
        <v>3217</v>
      </c>
      <c r="G1782" s="24">
        <v>1481</v>
      </c>
      <c r="H1782" s="25" t="s">
        <v>2502</v>
      </c>
      <c r="I1782" s="5">
        <v>2</v>
      </c>
      <c r="J1782" s="5">
        <v>176.041818181818</v>
      </c>
      <c r="K1782" s="5">
        <f t="shared" si="714"/>
        <v>213.01059999999978</v>
      </c>
      <c r="L1782" s="83">
        <f t="shared" si="705"/>
        <v>426.02119999999957</v>
      </c>
      <c r="M1782" s="79">
        <f t="shared" si="719"/>
        <v>362.1180199999996</v>
      </c>
      <c r="N1782" s="79">
        <f t="shared" si="720"/>
        <v>344.01211899999959</v>
      </c>
      <c r="O1782" s="58"/>
      <c r="P1782" s="92">
        <f>+N1782+N1783+N1784+N1785+N1786</f>
        <v>849.76706749999994</v>
      </c>
      <c r="Q1782" s="7">
        <v>492.77977829090901</v>
      </c>
      <c r="R1782" s="75">
        <f t="shared" si="706"/>
        <v>596.26353173199993</v>
      </c>
      <c r="S1782" s="51">
        <f>+R1782+R1783+R1784+R1785+R1786</f>
        <v>1448.0042602070002</v>
      </c>
      <c r="T1782" s="48">
        <v>1448.01</v>
      </c>
      <c r="U1782" s="55">
        <f>+T1782-P1782</f>
        <v>598.24293250000005</v>
      </c>
      <c r="V1782" s="20"/>
      <c r="W1782" s="20"/>
      <c r="X1782" s="20"/>
      <c r="Y1782" s="20"/>
    </row>
    <row r="1783" spans="1:25" customFormat="1" ht="15.75" customHeight="1" x14ac:dyDescent="0.25">
      <c r="A1783" s="3" t="s">
        <v>27</v>
      </c>
      <c r="B1783" s="3" t="s">
        <v>28</v>
      </c>
      <c r="C1783" s="4">
        <v>44042</v>
      </c>
      <c r="D1783" s="3" t="s">
        <v>2500</v>
      </c>
      <c r="E1783" s="3" t="s">
        <v>2501</v>
      </c>
      <c r="F1783" s="3" t="s">
        <v>3217</v>
      </c>
      <c r="G1783" s="24"/>
      <c r="H1783" s="25" t="s">
        <v>2502</v>
      </c>
      <c r="I1783" s="5">
        <v>1</v>
      </c>
      <c r="J1783" s="5">
        <v>342.30173553718998</v>
      </c>
      <c r="K1783" s="5">
        <f t="shared" si="714"/>
        <v>414.18509999999986</v>
      </c>
      <c r="L1783" s="83">
        <f t="shared" si="705"/>
        <v>414.18509999999986</v>
      </c>
      <c r="M1783" s="79">
        <f t="shared" si="719"/>
        <v>352.05733499999985</v>
      </c>
      <c r="N1783" s="79">
        <f t="shared" si="720"/>
        <v>334.45446824999982</v>
      </c>
      <c r="O1783" s="58"/>
      <c r="P1783" s="92"/>
      <c r="Q1783" s="7">
        <v>478.01068160826401</v>
      </c>
      <c r="R1783" s="75">
        <f t="shared" si="706"/>
        <v>578.39292474599938</v>
      </c>
      <c r="S1783" s="51"/>
      <c r="T1783" s="48"/>
      <c r="U1783" s="55"/>
      <c r="V1783" s="20"/>
      <c r="W1783" s="20"/>
      <c r="X1783" s="20"/>
      <c r="Y1783" s="20"/>
    </row>
    <row r="1784" spans="1:25" customFormat="1" ht="15.75" customHeight="1" x14ac:dyDescent="0.25">
      <c r="A1784" s="3" t="s">
        <v>1455</v>
      </c>
      <c r="B1784" s="3" t="s">
        <v>1456</v>
      </c>
      <c r="C1784" s="4">
        <v>44042</v>
      </c>
      <c r="D1784" s="3" t="s">
        <v>2500</v>
      </c>
      <c r="E1784" s="3" t="s">
        <v>2501</v>
      </c>
      <c r="F1784" s="3" t="s">
        <v>3217</v>
      </c>
      <c r="G1784" s="24"/>
      <c r="H1784" s="25" t="s">
        <v>2502</v>
      </c>
      <c r="I1784" s="5">
        <v>1</v>
      </c>
      <c r="J1784" s="5">
        <v>21.9052066115703</v>
      </c>
      <c r="K1784" s="5">
        <f t="shared" si="714"/>
        <v>26.505300000000062</v>
      </c>
      <c r="L1784" s="83">
        <f t="shared" si="705"/>
        <v>26.505300000000062</v>
      </c>
      <c r="M1784" s="79"/>
      <c r="N1784" s="79">
        <f t="shared" si="715"/>
        <v>25.180035000000057</v>
      </c>
      <c r="O1784" s="58"/>
      <c r="P1784" s="92"/>
      <c r="Q1784" s="7">
        <v>24.194081650413299</v>
      </c>
      <c r="R1784" s="75">
        <f t="shared" si="706"/>
        <v>29.27483879700009</v>
      </c>
      <c r="S1784" s="51"/>
      <c r="T1784" s="48"/>
      <c r="U1784" s="55"/>
      <c r="V1784" s="20"/>
      <c r="W1784" s="20"/>
      <c r="X1784" s="20"/>
      <c r="Y1784" s="20"/>
    </row>
    <row r="1785" spans="1:25" customFormat="1" ht="15.75" customHeight="1" x14ac:dyDescent="0.25">
      <c r="A1785" s="3" t="s">
        <v>43</v>
      </c>
      <c r="B1785" s="3" t="s">
        <v>44</v>
      </c>
      <c r="C1785" s="4">
        <v>44042</v>
      </c>
      <c r="D1785" s="3" t="s">
        <v>2500</v>
      </c>
      <c r="E1785" s="3" t="s">
        <v>2501</v>
      </c>
      <c r="F1785" s="3" t="s">
        <v>3217</v>
      </c>
      <c r="G1785" s="24"/>
      <c r="H1785" s="25" t="s">
        <v>2502</v>
      </c>
      <c r="I1785" s="5">
        <v>1</v>
      </c>
      <c r="J1785" s="5">
        <v>13.9662809917355</v>
      </c>
      <c r="K1785" s="5">
        <f t="shared" si="714"/>
        <v>16.899199999999954</v>
      </c>
      <c r="L1785" s="83">
        <f t="shared" si="705"/>
        <v>16.899199999999954</v>
      </c>
      <c r="M1785" s="79"/>
      <c r="N1785" s="79">
        <f t="shared" si="715"/>
        <v>16.054239999999957</v>
      </c>
      <c r="O1785" s="58"/>
      <c r="P1785" s="92"/>
      <c r="Q1785" s="7">
        <v>15.396009176859501</v>
      </c>
      <c r="R1785" s="75">
        <f t="shared" si="706"/>
        <v>18.629171103999994</v>
      </c>
      <c r="S1785" s="51"/>
      <c r="T1785" s="48"/>
      <c r="U1785" s="55"/>
      <c r="V1785" s="20"/>
      <c r="W1785" s="20"/>
      <c r="X1785" s="20"/>
      <c r="Y1785" s="20"/>
    </row>
    <row r="1786" spans="1:25" customFormat="1" ht="15.75" customHeight="1" x14ac:dyDescent="0.25">
      <c r="A1786" s="3" t="s">
        <v>147</v>
      </c>
      <c r="B1786" s="3" t="s">
        <v>148</v>
      </c>
      <c r="C1786" s="4">
        <v>44042</v>
      </c>
      <c r="D1786" s="3" t="s">
        <v>2500</v>
      </c>
      <c r="E1786" s="3" t="s">
        <v>2501</v>
      </c>
      <c r="F1786" s="3" t="s">
        <v>3217</v>
      </c>
      <c r="G1786" s="24"/>
      <c r="H1786" s="25" t="s">
        <v>2502</v>
      </c>
      <c r="I1786" s="5">
        <v>1</v>
      </c>
      <c r="J1786" s="5">
        <v>133.117933884298</v>
      </c>
      <c r="K1786" s="5">
        <f t="shared" si="714"/>
        <v>161.07270000000057</v>
      </c>
      <c r="L1786" s="83">
        <f t="shared" si="705"/>
        <v>161.07270000000057</v>
      </c>
      <c r="M1786" s="79">
        <f t="shared" ref="M1786:M1790" si="721">+L1786*0.85</f>
        <v>136.91179500000047</v>
      </c>
      <c r="N1786" s="79">
        <f t="shared" ref="N1786:N1790" si="722">+M1786*0.95</f>
        <v>130.06620525000045</v>
      </c>
      <c r="O1786" s="58"/>
      <c r="P1786" s="92"/>
      <c r="Q1786" s="7">
        <v>186.317184981819</v>
      </c>
      <c r="R1786" s="75">
        <f t="shared" si="706"/>
        <v>225.44379382800099</v>
      </c>
      <c r="S1786" s="51"/>
      <c r="T1786" s="48"/>
      <c r="U1786" s="55"/>
      <c r="V1786" s="20"/>
      <c r="W1786" s="20"/>
      <c r="X1786" s="20"/>
      <c r="Y1786" s="20"/>
    </row>
    <row r="1787" spans="1:25" customFormat="1" ht="15.75" customHeight="1" x14ac:dyDescent="0.25">
      <c r="A1787" s="3" t="s">
        <v>432</v>
      </c>
      <c r="B1787" s="3" t="s">
        <v>433</v>
      </c>
      <c r="C1787" s="4">
        <v>44042</v>
      </c>
      <c r="D1787" s="3" t="s">
        <v>2503</v>
      </c>
      <c r="E1787" s="3" t="s">
        <v>2504</v>
      </c>
      <c r="F1787" s="3" t="s">
        <v>3218</v>
      </c>
      <c r="G1787" s="24">
        <v>1482</v>
      </c>
      <c r="H1787" s="25" t="s">
        <v>2505</v>
      </c>
      <c r="I1787" s="5">
        <v>1</v>
      </c>
      <c r="J1787" s="5">
        <v>660.18702479338799</v>
      </c>
      <c r="K1787" s="5">
        <f t="shared" si="714"/>
        <v>798.82629999999949</v>
      </c>
      <c r="L1787" s="83">
        <f t="shared" si="705"/>
        <v>798.82629999999949</v>
      </c>
      <c r="M1787" s="79">
        <f t="shared" si="721"/>
        <v>679.00235499999951</v>
      </c>
      <c r="N1787" s="79">
        <f t="shared" si="722"/>
        <v>645.05223724999951</v>
      </c>
      <c r="O1787" s="58"/>
      <c r="P1787" s="92">
        <f>+N1787+N1788+N1789+N1790</f>
        <v>3534.4722354999994</v>
      </c>
      <c r="Q1787" s="7">
        <v>1014.70085523719</v>
      </c>
      <c r="R1787" s="75">
        <f t="shared" si="706"/>
        <v>1227.7880348369999</v>
      </c>
      <c r="S1787" s="52">
        <f>+R1787+R1788+R1789+R1790</f>
        <v>6235.9868556620058</v>
      </c>
      <c r="T1787" s="49">
        <v>7191</v>
      </c>
      <c r="U1787" s="55">
        <f>+T1787-P1787</f>
        <v>3656.5277645000006</v>
      </c>
      <c r="V1787" s="20"/>
      <c r="W1787" s="20"/>
      <c r="X1787" s="20"/>
      <c r="Y1787" s="20"/>
    </row>
    <row r="1788" spans="1:25" customFormat="1" ht="15.75" customHeight="1" x14ac:dyDescent="0.25">
      <c r="A1788" s="3" t="s">
        <v>611</v>
      </c>
      <c r="B1788" s="3" t="s">
        <v>612</v>
      </c>
      <c r="C1788" s="4">
        <v>44042</v>
      </c>
      <c r="D1788" s="3" t="s">
        <v>2503</v>
      </c>
      <c r="E1788" s="3" t="s">
        <v>2504</v>
      </c>
      <c r="F1788" s="3" t="s">
        <v>3218</v>
      </c>
      <c r="G1788" s="24"/>
      <c r="H1788" s="25" t="s">
        <v>2505</v>
      </c>
      <c r="I1788" s="5">
        <v>2</v>
      </c>
      <c r="J1788" s="5">
        <v>922.07661157024802</v>
      </c>
      <c r="K1788" s="5">
        <f t="shared" si="714"/>
        <v>1115.7127</v>
      </c>
      <c r="L1788" s="83">
        <f t="shared" si="705"/>
        <v>2231.4254000000001</v>
      </c>
      <c r="M1788" s="79">
        <f t="shared" si="721"/>
        <v>1896.7115900000001</v>
      </c>
      <c r="N1788" s="79">
        <f t="shared" si="722"/>
        <v>1801.8760105000001</v>
      </c>
      <c r="O1788" s="58"/>
      <c r="P1788" s="92"/>
      <c r="Q1788" s="7">
        <v>2581.03996804298</v>
      </c>
      <c r="R1788" s="75">
        <f t="shared" si="706"/>
        <v>3123.0583613320059</v>
      </c>
      <c r="S1788" s="51"/>
      <c r="T1788" s="48"/>
      <c r="U1788" s="55"/>
      <c r="V1788" s="20"/>
      <c r="W1788" s="20"/>
      <c r="X1788" s="20"/>
      <c r="Y1788" s="20"/>
    </row>
    <row r="1789" spans="1:25" customFormat="1" ht="15.75" customHeight="1" x14ac:dyDescent="0.25">
      <c r="A1789" s="3" t="s">
        <v>214</v>
      </c>
      <c r="B1789" s="3" t="s">
        <v>215</v>
      </c>
      <c r="C1789" s="4">
        <v>44042</v>
      </c>
      <c r="D1789" s="3" t="s">
        <v>2503</v>
      </c>
      <c r="E1789" s="3" t="s">
        <v>2504</v>
      </c>
      <c r="F1789" s="3" t="s">
        <v>3218</v>
      </c>
      <c r="G1789" s="24"/>
      <c r="H1789" s="25" t="s">
        <v>2505</v>
      </c>
      <c r="I1789" s="5">
        <v>1</v>
      </c>
      <c r="J1789" s="5">
        <v>483.68314049586797</v>
      </c>
      <c r="K1789" s="5">
        <f t="shared" si="714"/>
        <v>585.25660000000028</v>
      </c>
      <c r="L1789" s="83">
        <f t="shared" si="705"/>
        <v>585.25660000000028</v>
      </c>
      <c r="M1789" s="79">
        <f t="shared" si="721"/>
        <v>497.46811000000019</v>
      </c>
      <c r="N1789" s="79">
        <f t="shared" si="722"/>
        <v>472.59470450000015</v>
      </c>
      <c r="O1789" s="58"/>
      <c r="P1789" s="92"/>
      <c r="Q1789" s="7">
        <v>677.02096541487595</v>
      </c>
      <c r="R1789" s="75">
        <f t="shared" si="706"/>
        <v>819.1953681519999</v>
      </c>
      <c r="S1789" s="51"/>
      <c r="T1789" s="48"/>
      <c r="U1789" s="55"/>
      <c r="V1789" s="20"/>
      <c r="W1789" s="20"/>
      <c r="X1789" s="20"/>
      <c r="Y1789" s="20"/>
    </row>
    <row r="1790" spans="1:25" customFormat="1" ht="15.75" customHeight="1" x14ac:dyDescent="0.25">
      <c r="A1790" s="3" t="s">
        <v>216</v>
      </c>
      <c r="B1790" s="3" t="s">
        <v>217</v>
      </c>
      <c r="C1790" s="4">
        <v>44042</v>
      </c>
      <c r="D1790" s="3" t="s">
        <v>2503</v>
      </c>
      <c r="E1790" s="3" t="s">
        <v>2504</v>
      </c>
      <c r="F1790" s="3" t="s">
        <v>3218</v>
      </c>
      <c r="G1790" s="24"/>
      <c r="H1790" s="25" t="s">
        <v>2505</v>
      </c>
      <c r="I1790" s="5">
        <v>1</v>
      </c>
      <c r="J1790" s="5">
        <v>629.37776859504095</v>
      </c>
      <c r="K1790" s="5">
        <f t="shared" si="714"/>
        <v>761.54709999999955</v>
      </c>
      <c r="L1790" s="83">
        <f t="shared" si="705"/>
        <v>761.54709999999955</v>
      </c>
      <c r="M1790" s="79">
        <f t="shared" si="721"/>
        <v>647.31503499999963</v>
      </c>
      <c r="N1790" s="79">
        <f t="shared" si="722"/>
        <v>614.94928324999967</v>
      </c>
      <c r="O1790" s="58"/>
      <c r="P1790" s="92"/>
      <c r="Q1790" s="7">
        <v>880.94635648016504</v>
      </c>
      <c r="R1790" s="75">
        <f t="shared" si="706"/>
        <v>1065.9450913409996</v>
      </c>
      <c r="S1790" s="51"/>
      <c r="T1790" s="48"/>
      <c r="U1790" s="55"/>
      <c r="V1790" s="20"/>
      <c r="W1790" s="20"/>
      <c r="X1790" s="20"/>
      <c r="Y1790" s="20"/>
    </row>
    <row r="1791" spans="1:25" customFormat="1" ht="15.75" customHeight="1" x14ac:dyDescent="0.25">
      <c r="A1791" s="3" t="s">
        <v>2511</v>
      </c>
      <c r="B1791" s="3" t="s">
        <v>2512</v>
      </c>
      <c r="C1791" s="4">
        <v>44042</v>
      </c>
      <c r="D1791" s="3" t="s">
        <v>2508</v>
      </c>
      <c r="E1791" s="3" t="s">
        <v>2509</v>
      </c>
      <c r="F1791" s="3" t="s">
        <v>3219</v>
      </c>
      <c r="G1791" s="24">
        <v>1483</v>
      </c>
      <c r="H1791" s="25" t="s">
        <v>2510</v>
      </c>
      <c r="I1791" s="5">
        <v>2</v>
      </c>
      <c r="J1791" s="5">
        <v>255.08892561983501</v>
      </c>
      <c r="K1791" s="5">
        <f t="shared" si="714"/>
        <v>308.65760000000034</v>
      </c>
      <c r="L1791" s="83">
        <f t="shared" si="705"/>
        <v>617.31520000000069</v>
      </c>
      <c r="M1791" s="79"/>
      <c r="N1791" s="79">
        <f t="shared" si="715"/>
        <v>586.44944000000066</v>
      </c>
      <c r="O1791" s="58"/>
      <c r="P1791" s="92">
        <f>+N1791+N1792</f>
        <v>1125.5999000000002</v>
      </c>
      <c r="Q1791" s="7">
        <v>714.70305002314103</v>
      </c>
      <c r="R1791" s="75">
        <f t="shared" si="706"/>
        <v>864.7906905280006</v>
      </c>
      <c r="S1791" s="51">
        <f>+R1791+R1792</f>
        <v>1659.9978921519994</v>
      </c>
      <c r="T1791" s="48">
        <v>1660</v>
      </c>
      <c r="U1791" s="55">
        <f>+T1791-P1791</f>
        <v>534.40009999999984</v>
      </c>
      <c r="V1791" s="20"/>
      <c r="W1791" s="20"/>
      <c r="X1791" s="20"/>
      <c r="Y1791" s="20"/>
    </row>
    <row r="1792" spans="1:25" customFormat="1" ht="15.75" customHeight="1" x14ac:dyDescent="0.25">
      <c r="A1792" s="3" t="s">
        <v>2506</v>
      </c>
      <c r="B1792" s="3" t="s">
        <v>2507</v>
      </c>
      <c r="C1792" s="4">
        <v>44042</v>
      </c>
      <c r="D1792" s="3" t="s">
        <v>2508</v>
      </c>
      <c r="E1792" s="3" t="s">
        <v>2509</v>
      </c>
      <c r="F1792" s="3" t="s">
        <v>3219</v>
      </c>
      <c r="G1792" s="24"/>
      <c r="H1792" s="25" t="s">
        <v>2510</v>
      </c>
      <c r="I1792" s="5">
        <v>2</v>
      </c>
      <c r="J1792" s="5">
        <v>234.51520661156999</v>
      </c>
      <c r="K1792" s="5">
        <f t="shared" si="714"/>
        <v>283.76339999999971</v>
      </c>
      <c r="L1792" s="83">
        <f t="shared" si="705"/>
        <v>567.52679999999941</v>
      </c>
      <c r="M1792" s="79"/>
      <c r="N1792" s="79">
        <f t="shared" si="715"/>
        <v>539.15045999999938</v>
      </c>
      <c r="O1792" s="58"/>
      <c r="P1792" s="92"/>
      <c r="Q1792" s="7">
        <v>657.19603439999901</v>
      </c>
      <c r="R1792" s="75">
        <f t="shared" si="706"/>
        <v>795.2072016239988</v>
      </c>
      <c r="S1792" s="51"/>
      <c r="T1792" s="48"/>
      <c r="U1792" s="55"/>
      <c r="V1792" s="20"/>
      <c r="W1792" s="20"/>
      <c r="X1792" s="20"/>
      <c r="Y1792" s="20"/>
    </row>
    <row r="1793" spans="1:25" customFormat="1" ht="15.75" customHeight="1" x14ac:dyDescent="0.25">
      <c r="A1793" s="3" t="s">
        <v>1870</v>
      </c>
      <c r="B1793" s="3" t="s">
        <v>1871</v>
      </c>
      <c r="C1793" s="4">
        <v>44042</v>
      </c>
      <c r="D1793" s="3" t="s">
        <v>2513</v>
      </c>
      <c r="E1793" s="3" t="s">
        <v>2514</v>
      </c>
      <c r="F1793" s="3" t="s">
        <v>3221</v>
      </c>
      <c r="G1793" s="24">
        <v>1487</v>
      </c>
      <c r="H1793" s="25" t="s">
        <v>2515</v>
      </c>
      <c r="I1793" s="5">
        <v>1</v>
      </c>
      <c r="J1793" s="5">
        <v>661.93033057851198</v>
      </c>
      <c r="K1793" s="5">
        <f t="shared" si="714"/>
        <v>800.93569999999943</v>
      </c>
      <c r="L1793" s="83">
        <f t="shared" si="705"/>
        <v>800.93569999999943</v>
      </c>
      <c r="M1793" s="79">
        <f>+L1793*0.85</f>
        <v>680.79534499999954</v>
      </c>
      <c r="N1793" s="79">
        <f>+M1793*0.95</f>
        <v>646.75557774999959</v>
      </c>
      <c r="O1793" s="58"/>
      <c r="P1793" s="92">
        <f>+N1793+N1794+N1795</f>
        <v>1391.5133549999991</v>
      </c>
      <c r="Q1793" s="7">
        <v>926.93413842561904</v>
      </c>
      <c r="R1793" s="75">
        <f t="shared" si="706"/>
        <v>1121.590307494999</v>
      </c>
      <c r="S1793" s="51">
        <f>+R1793+R1794+R1795</f>
        <v>2465.0315210719991</v>
      </c>
      <c r="T1793" s="48">
        <v>2465.04</v>
      </c>
      <c r="U1793" s="55">
        <f>+T1793-P1793</f>
        <v>1073.5266450000008</v>
      </c>
      <c r="V1793" s="20"/>
      <c r="W1793" s="20"/>
      <c r="X1793" s="20"/>
      <c r="Y1793" s="20"/>
    </row>
    <row r="1794" spans="1:25" customFormat="1" ht="15.75" customHeight="1" x14ac:dyDescent="0.25">
      <c r="A1794" s="3" t="s">
        <v>92</v>
      </c>
      <c r="B1794" s="3" t="s">
        <v>93</v>
      </c>
      <c r="C1794" s="4">
        <v>44042</v>
      </c>
      <c r="D1794" s="3" t="s">
        <v>2513</v>
      </c>
      <c r="E1794" s="3" t="s">
        <v>2514</v>
      </c>
      <c r="F1794" s="3" t="s">
        <v>3221</v>
      </c>
      <c r="G1794" s="24"/>
      <c r="H1794" s="25" t="s">
        <v>2515</v>
      </c>
      <c r="I1794" s="5">
        <v>1</v>
      </c>
      <c r="J1794" s="5">
        <v>86.738181818181801</v>
      </c>
      <c r="K1794" s="5">
        <f t="shared" ref="K1794:K1825" si="723">+J1794*1.21</f>
        <v>104.95319999999998</v>
      </c>
      <c r="L1794" s="83">
        <f t="shared" si="705"/>
        <v>104.95319999999998</v>
      </c>
      <c r="M1794" s="79"/>
      <c r="N1794" s="79">
        <f t="shared" ref="N1794:N1821" si="724">+L1794*0.95</f>
        <v>99.705539999999971</v>
      </c>
      <c r="O1794" s="58"/>
      <c r="P1794" s="92"/>
      <c r="Q1794" s="7">
        <v>95.581139454545394</v>
      </c>
      <c r="R1794" s="75">
        <f t="shared" ref="R1794:R1857" si="725">+Q1794*1.21</f>
        <v>115.65317873999992</v>
      </c>
      <c r="S1794" s="51"/>
      <c r="T1794" s="48"/>
      <c r="U1794" s="55"/>
      <c r="V1794" s="20"/>
      <c r="W1794" s="20"/>
      <c r="X1794" s="20"/>
      <c r="Y1794" s="20"/>
    </row>
    <row r="1795" spans="1:25" customFormat="1" ht="15.75" customHeight="1" x14ac:dyDescent="0.25">
      <c r="A1795" s="3" t="s">
        <v>432</v>
      </c>
      <c r="B1795" s="3" t="s">
        <v>433</v>
      </c>
      <c r="C1795" s="4">
        <v>44042</v>
      </c>
      <c r="D1795" s="3" t="s">
        <v>2513</v>
      </c>
      <c r="E1795" s="3" t="s">
        <v>2514</v>
      </c>
      <c r="F1795" s="3" t="s">
        <v>3221</v>
      </c>
      <c r="G1795" s="24"/>
      <c r="H1795" s="25" t="s">
        <v>2515</v>
      </c>
      <c r="I1795" s="5">
        <v>1</v>
      </c>
      <c r="J1795" s="5">
        <v>660.18702479338799</v>
      </c>
      <c r="K1795" s="5">
        <f t="shared" si="723"/>
        <v>798.82629999999949</v>
      </c>
      <c r="L1795" s="83">
        <f t="shared" si="705"/>
        <v>798.82629999999949</v>
      </c>
      <c r="M1795" s="79">
        <f>+L1795*0.85</f>
        <v>679.00235499999951</v>
      </c>
      <c r="N1795" s="79">
        <f t="shared" ref="N1795:N1800" si="726">+M1795*0.95</f>
        <v>645.05223724999951</v>
      </c>
      <c r="O1795" s="58"/>
      <c r="P1795" s="92"/>
      <c r="Q1795" s="7">
        <v>1014.70085523719</v>
      </c>
      <c r="R1795" s="75">
        <f t="shared" si="725"/>
        <v>1227.7880348369999</v>
      </c>
      <c r="S1795" s="51"/>
      <c r="T1795" s="48"/>
      <c r="U1795" s="55"/>
      <c r="V1795" s="20"/>
      <c r="W1795" s="20"/>
      <c r="X1795" s="20"/>
      <c r="Y1795" s="20"/>
    </row>
    <row r="1796" spans="1:25" customFormat="1" ht="15.75" customHeight="1" x14ac:dyDescent="0.25">
      <c r="A1796" s="3" t="s">
        <v>2520</v>
      </c>
      <c r="B1796" s="3" t="s">
        <v>2521</v>
      </c>
      <c r="C1796" s="4">
        <v>44042</v>
      </c>
      <c r="D1796" s="3" t="s">
        <v>2519</v>
      </c>
      <c r="E1796" s="3" t="s">
        <v>2517</v>
      </c>
      <c r="F1796" s="3" t="s">
        <v>3223</v>
      </c>
      <c r="G1796" s="24">
        <v>1491</v>
      </c>
      <c r="H1796" s="25" t="s">
        <v>2518</v>
      </c>
      <c r="I1796" s="5">
        <v>1</v>
      </c>
      <c r="J1796" s="5">
        <v>222.64066115702499</v>
      </c>
      <c r="K1796" s="5">
        <f t="shared" si="723"/>
        <v>269.39520000000022</v>
      </c>
      <c r="L1796" s="83">
        <f t="shared" ref="L1796:L1859" si="727">+K1796*I1796</f>
        <v>269.39520000000022</v>
      </c>
      <c r="M1796" s="79">
        <f>+L1796*0.9</f>
        <v>242.4556800000002</v>
      </c>
      <c r="N1796" s="79">
        <f t="shared" si="726"/>
        <v>230.33289600000018</v>
      </c>
      <c r="O1796" s="58"/>
      <c r="P1796" s="92">
        <f>+SUM(N1796:N1801)</f>
        <v>2710.2774009999994</v>
      </c>
      <c r="Q1796" s="7">
        <v>314.04355818842998</v>
      </c>
      <c r="R1796" s="75">
        <f t="shared" si="725"/>
        <v>379.99270540800029</v>
      </c>
      <c r="S1796" s="51">
        <f>+SUM(R1796:R1801)</f>
        <v>4519.418360022999</v>
      </c>
      <c r="T1796" s="48">
        <v>4519.43</v>
      </c>
      <c r="U1796" s="55">
        <f>+T1796-P1796</f>
        <v>1809.1525990000009</v>
      </c>
      <c r="V1796" s="20"/>
      <c r="W1796" s="20"/>
      <c r="X1796" s="20"/>
      <c r="Y1796" s="20"/>
    </row>
    <row r="1797" spans="1:25" customFormat="1" ht="15.75" customHeight="1" x14ac:dyDescent="0.25">
      <c r="A1797" s="3" t="s">
        <v>214</v>
      </c>
      <c r="B1797" s="3" t="s">
        <v>215</v>
      </c>
      <c r="C1797" s="4">
        <v>44042</v>
      </c>
      <c r="D1797" s="3" t="s">
        <v>2519</v>
      </c>
      <c r="E1797" s="3" t="s">
        <v>2517</v>
      </c>
      <c r="F1797" s="3" t="s">
        <v>3223</v>
      </c>
      <c r="G1797" s="24"/>
      <c r="H1797" s="25" t="s">
        <v>2518</v>
      </c>
      <c r="I1797" s="5">
        <v>1</v>
      </c>
      <c r="J1797" s="5">
        <v>483.68314049586797</v>
      </c>
      <c r="K1797" s="5">
        <f t="shared" si="723"/>
        <v>585.25660000000028</v>
      </c>
      <c r="L1797" s="83">
        <f t="shared" si="727"/>
        <v>585.25660000000028</v>
      </c>
      <c r="M1797" s="79">
        <f t="shared" ref="M1797:M1800" si="728">+L1797*0.85</f>
        <v>497.46811000000019</v>
      </c>
      <c r="N1797" s="79">
        <f t="shared" si="726"/>
        <v>472.59470450000015</v>
      </c>
      <c r="O1797" s="58"/>
      <c r="P1797" s="92"/>
      <c r="Q1797" s="7">
        <v>677.02096541487595</v>
      </c>
      <c r="R1797" s="75">
        <f t="shared" si="725"/>
        <v>819.1953681519999</v>
      </c>
      <c r="S1797" s="51"/>
      <c r="T1797" s="48"/>
      <c r="U1797" s="55"/>
      <c r="V1797" s="20"/>
      <c r="W1797" s="20"/>
      <c r="X1797" s="20"/>
      <c r="Y1797" s="20"/>
    </row>
    <row r="1798" spans="1:25" customFormat="1" ht="15.75" customHeight="1" x14ac:dyDescent="0.25">
      <c r="A1798" s="3" t="s">
        <v>216</v>
      </c>
      <c r="B1798" s="3" t="s">
        <v>217</v>
      </c>
      <c r="C1798" s="4">
        <v>44042</v>
      </c>
      <c r="D1798" s="3" t="s">
        <v>2519</v>
      </c>
      <c r="E1798" s="3" t="s">
        <v>2517</v>
      </c>
      <c r="F1798" s="3" t="s">
        <v>3223</v>
      </c>
      <c r="G1798" s="24"/>
      <c r="H1798" s="25" t="s">
        <v>2518</v>
      </c>
      <c r="I1798" s="5">
        <v>1</v>
      </c>
      <c r="J1798" s="5">
        <v>629.37776859504095</v>
      </c>
      <c r="K1798" s="5">
        <f t="shared" si="723"/>
        <v>761.54709999999955</v>
      </c>
      <c r="L1798" s="83">
        <f t="shared" si="727"/>
        <v>761.54709999999955</v>
      </c>
      <c r="M1798" s="79">
        <f t="shared" si="728"/>
        <v>647.31503499999963</v>
      </c>
      <c r="N1798" s="79">
        <f t="shared" si="726"/>
        <v>614.94928324999967</v>
      </c>
      <c r="O1798" s="58"/>
      <c r="P1798" s="92"/>
      <c r="Q1798" s="7">
        <v>880.94635648016504</v>
      </c>
      <c r="R1798" s="75">
        <f t="shared" si="725"/>
        <v>1065.9450913409996</v>
      </c>
      <c r="S1798" s="51"/>
      <c r="T1798" s="48"/>
      <c r="U1798" s="55"/>
      <c r="V1798" s="20"/>
      <c r="W1798" s="20"/>
      <c r="X1798" s="20"/>
      <c r="Y1798" s="20"/>
    </row>
    <row r="1799" spans="1:25" customFormat="1" ht="15.75" customHeight="1" x14ac:dyDescent="0.25">
      <c r="A1799" s="3" t="s">
        <v>632</v>
      </c>
      <c r="B1799" s="3" t="s">
        <v>633</v>
      </c>
      <c r="C1799" s="4">
        <v>44042</v>
      </c>
      <c r="D1799" s="3" t="s">
        <v>2519</v>
      </c>
      <c r="E1799" s="3" t="s">
        <v>2517</v>
      </c>
      <c r="F1799" s="3" t="s">
        <v>3223</v>
      </c>
      <c r="G1799" s="24"/>
      <c r="H1799" s="25" t="s">
        <v>2518</v>
      </c>
      <c r="I1799" s="5">
        <v>2</v>
      </c>
      <c r="J1799" s="5">
        <v>232.53272727272699</v>
      </c>
      <c r="K1799" s="5">
        <f t="shared" si="723"/>
        <v>281.36459999999965</v>
      </c>
      <c r="L1799" s="83">
        <f t="shared" si="727"/>
        <v>562.72919999999931</v>
      </c>
      <c r="M1799" s="79">
        <f t="shared" si="728"/>
        <v>478.31981999999942</v>
      </c>
      <c r="N1799" s="79">
        <f t="shared" si="726"/>
        <v>454.4038289999994</v>
      </c>
      <c r="O1799" s="58"/>
      <c r="P1799" s="92"/>
      <c r="Q1799" s="7">
        <v>650.194060036363</v>
      </c>
      <c r="R1799" s="75">
        <f t="shared" si="725"/>
        <v>786.73481264399925</v>
      </c>
      <c r="S1799" s="51"/>
      <c r="T1799" s="48"/>
      <c r="U1799" s="55"/>
      <c r="V1799" s="20"/>
      <c r="W1799" s="20"/>
      <c r="X1799" s="20"/>
      <c r="Y1799" s="20"/>
    </row>
    <row r="1800" spans="1:25" customFormat="1" ht="15.75" customHeight="1" x14ac:dyDescent="0.25">
      <c r="A1800" s="3" t="s">
        <v>27</v>
      </c>
      <c r="B1800" s="3" t="s">
        <v>28</v>
      </c>
      <c r="C1800" s="4">
        <v>44042</v>
      </c>
      <c r="D1800" s="3" t="s">
        <v>2519</v>
      </c>
      <c r="E1800" s="3" t="s">
        <v>2517</v>
      </c>
      <c r="F1800" s="3" t="s">
        <v>3223</v>
      </c>
      <c r="G1800" s="24"/>
      <c r="H1800" s="25" t="s">
        <v>2518</v>
      </c>
      <c r="I1800" s="5">
        <v>1</v>
      </c>
      <c r="J1800" s="5">
        <v>342.30173553718998</v>
      </c>
      <c r="K1800" s="5">
        <f t="shared" si="723"/>
        <v>414.18509999999986</v>
      </c>
      <c r="L1800" s="83">
        <f t="shared" si="727"/>
        <v>414.18509999999986</v>
      </c>
      <c r="M1800" s="79">
        <f t="shared" si="728"/>
        <v>352.05733499999985</v>
      </c>
      <c r="N1800" s="79">
        <f t="shared" si="726"/>
        <v>334.45446824999982</v>
      </c>
      <c r="O1800" s="58"/>
      <c r="P1800" s="92"/>
      <c r="Q1800" s="7">
        <v>478.01068160826401</v>
      </c>
      <c r="R1800" s="75">
        <f t="shared" si="725"/>
        <v>578.39292474599938</v>
      </c>
      <c r="S1800" s="51"/>
      <c r="T1800" s="48"/>
      <c r="U1800" s="55"/>
      <c r="V1800" s="20"/>
      <c r="W1800" s="20"/>
      <c r="X1800" s="20"/>
      <c r="Y1800" s="20"/>
    </row>
    <row r="1801" spans="1:25" customFormat="1" ht="15.75" customHeight="1" x14ac:dyDescent="0.25">
      <c r="A1801" s="3" t="s">
        <v>1706</v>
      </c>
      <c r="B1801" s="3" t="s">
        <v>1707</v>
      </c>
      <c r="C1801" s="4">
        <v>44042</v>
      </c>
      <c r="D1801" s="3" t="s">
        <v>2519</v>
      </c>
      <c r="E1801" s="3" t="s">
        <v>2517</v>
      </c>
      <c r="F1801" s="3" t="s">
        <v>3223</v>
      </c>
      <c r="G1801" s="24"/>
      <c r="H1801" s="25" t="s">
        <v>2518</v>
      </c>
      <c r="I1801" s="5">
        <v>1</v>
      </c>
      <c r="J1801" s="5">
        <v>525.04760330578495</v>
      </c>
      <c r="K1801" s="5">
        <f t="shared" si="723"/>
        <v>635.30759999999975</v>
      </c>
      <c r="L1801" s="83">
        <f t="shared" si="727"/>
        <v>635.30759999999975</v>
      </c>
      <c r="M1801" s="79"/>
      <c r="N1801" s="79">
        <f t="shared" si="724"/>
        <v>603.5422199999997</v>
      </c>
      <c r="O1801" s="58"/>
      <c r="P1801" s="92"/>
      <c r="Q1801" s="7">
        <v>734.84087415867805</v>
      </c>
      <c r="R1801" s="75">
        <f t="shared" si="725"/>
        <v>889.15745773200047</v>
      </c>
      <c r="S1801" s="51"/>
      <c r="T1801" s="48"/>
      <c r="U1801" s="55"/>
      <c r="V1801" s="20"/>
      <c r="W1801" s="20"/>
      <c r="X1801" s="20"/>
      <c r="Y1801" s="20"/>
    </row>
    <row r="1802" spans="1:25" customFormat="1" ht="15.75" customHeight="1" x14ac:dyDescent="0.25">
      <c r="A1802" s="3" t="s">
        <v>207</v>
      </c>
      <c r="B1802" s="3" t="s">
        <v>208</v>
      </c>
      <c r="C1802" s="4">
        <v>44042</v>
      </c>
      <c r="D1802" s="3" t="s">
        <v>2516</v>
      </c>
      <c r="E1802" s="3" t="s">
        <v>2517</v>
      </c>
      <c r="F1802" s="3" t="s">
        <v>3223</v>
      </c>
      <c r="G1802" s="24">
        <v>1494</v>
      </c>
      <c r="H1802" s="25" t="s">
        <v>2518</v>
      </c>
      <c r="I1802" s="5">
        <v>1</v>
      </c>
      <c r="J1802" s="5">
        <v>465.07652892561998</v>
      </c>
      <c r="K1802" s="5">
        <f>+J1802*1.21</f>
        <v>562.74260000000015</v>
      </c>
      <c r="L1802" s="83">
        <f>+K1802*I1802</f>
        <v>562.74260000000015</v>
      </c>
      <c r="M1802" s="79">
        <f t="shared" ref="M1802:M1803" si="729">+L1802*0.85</f>
        <v>478.33121000000011</v>
      </c>
      <c r="N1802" s="79">
        <f t="shared" ref="N1802:N1803" si="730">+M1802*0.95</f>
        <v>454.41464950000011</v>
      </c>
      <c r="O1802" s="58"/>
      <c r="P1802" s="92">
        <f>+N1802</f>
        <v>454.41464950000011</v>
      </c>
      <c r="Q1802" s="7">
        <v>650.97691906776902</v>
      </c>
      <c r="R1802" s="75">
        <f t="shared" si="725"/>
        <v>787.68207207200044</v>
      </c>
      <c r="S1802" s="51">
        <f>+R1802</f>
        <v>787.68207207200044</v>
      </c>
      <c r="T1802" s="48">
        <v>787.68</v>
      </c>
      <c r="U1802" s="55">
        <f>+T1802-P1802</f>
        <v>333.26535049999984</v>
      </c>
      <c r="V1802" s="20"/>
      <c r="W1802" s="20"/>
      <c r="X1802" s="20"/>
      <c r="Y1802" s="20"/>
    </row>
    <row r="1803" spans="1:25" customFormat="1" ht="15.75" customHeight="1" x14ac:dyDescent="0.25">
      <c r="A1803" s="3" t="s">
        <v>155</v>
      </c>
      <c r="B1803" s="3" t="s">
        <v>156</v>
      </c>
      <c r="C1803" s="4">
        <v>44042</v>
      </c>
      <c r="D1803" s="3" t="s">
        <v>2522</v>
      </c>
      <c r="E1803" s="3" t="s">
        <v>2523</v>
      </c>
      <c r="F1803" s="3" t="s">
        <v>3224</v>
      </c>
      <c r="G1803" s="24">
        <v>1492</v>
      </c>
      <c r="H1803" s="25" t="s">
        <v>2524</v>
      </c>
      <c r="I1803" s="5">
        <v>1</v>
      </c>
      <c r="J1803" s="5">
        <v>168.656611570248</v>
      </c>
      <c r="K1803" s="5">
        <f t="shared" si="723"/>
        <v>204.07450000000009</v>
      </c>
      <c r="L1803" s="83">
        <f t="shared" si="727"/>
        <v>204.07450000000009</v>
      </c>
      <c r="M1803" s="79">
        <f t="shared" si="729"/>
        <v>173.46332500000005</v>
      </c>
      <c r="N1803" s="79">
        <f t="shared" si="730"/>
        <v>164.79015875000005</v>
      </c>
      <c r="O1803" s="58"/>
      <c r="P1803" s="92">
        <f>+SUM(N1803:N1810)</f>
        <v>3050.3655877499978</v>
      </c>
      <c r="Q1803" s="7">
        <v>252.36932072314099</v>
      </c>
      <c r="R1803" s="75">
        <f t="shared" si="725"/>
        <v>305.36687807500061</v>
      </c>
      <c r="S1803" s="51">
        <f>+SUM(R1803:R1810)</f>
        <v>5286.1724160529966</v>
      </c>
      <c r="T1803" s="48">
        <v>5286.17</v>
      </c>
      <c r="U1803" s="55">
        <f>+T1803-P1803</f>
        <v>2235.8044122500023</v>
      </c>
      <c r="V1803" s="20"/>
      <c r="W1803" s="20"/>
      <c r="X1803" s="20"/>
      <c r="Y1803" s="20"/>
    </row>
    <row r="1804" spans="1:25" customFormat="1" ht="15.75" customHeight="1" x14ac:dyDescent="0.25">
      <c r="A1804" s="3" t="s">
        <v>248</v>
      </c>
      <c r="B1804" s="3" t="s">
        <v>249</v>
      </c>
      <c r="C1804" s="4">
        <v>44042</v>
      </c>
      <c r="D1804" s="3" t="s">
        <v>2522</v>
      </c>
      <c r="E1804" s="3" t="s">
        <v>2523</v>
      </c>
      <c r="F1804" s="3" t="s">
        <v>3224</v>
      </c>
      <c r="G1804" s="24"/>
      <c r="H1804" s="25" t="s">
        <v>2524</v>
      </c>
      <c r="I1804" s="5">
        <v>1</v>
      </c>
      <c r="J1804" s="5">
        <v>119.985619834711</v>
      </c>
      <c r="K1804" s="5">
        <f t="shared" si="723"/>
        <v>145.18260000000032</v>
      </c>
      <c r="L1804" s="83">
        <f t="shared" si="727"/>
        <v>145.18260000000032</v>
      </c>
      <c r="M1804" s="79"/>
      <c r="N1804" s="79">
        <f t="shared" si="724"/>
        <v>137.92347000000029</v>
      </c>
      <c r="O1804" s="58"/>
      <c r="P1804" s="92"/>
      <c r="Q1804" s="7">
        <v>156.366459624794</v>
      </c>
      <c r="R1804" s="75">
        <f t="shared" si="725"/>
        <v>189.20341614600073</v>
      </c>
      <c r="S1804" s="51"/>
      <c r="T1804" s="48"/>
      <c r="U1804" s="55"/>
      <c r="V1804" s="20"/>
      <c r="W1804" s="20"/>
      <c r="X1804" s="20"/>
      <c r="Y1804" s="20"/>
    </row>
    <row r="1805" spans="1:25" customFormat="1" ht="15.75" customHeight="1" x14ac:dyDescent="0.25">
      <c r="A1805" s="3" t="s">
        <v>92</v>
      </c>
      <c r="B1805" s="3" t="s">
        <v>93</v>
      </c>
      <c r="C1805" s="4">
        <v>44042</v>
      </c>
      <c r="D1805" s="3" t="s">
        <v>2522</v>
      </c>
      <c r="E1805" s="3" t="s">
        <v>2523</v>
      </c>
      <c r="F1805" s="3" t="s">
        <v>3224</v>
      </c>
      <c r="G1805" s="24"/>
      <c r="H1805" s="25" t="s">
        <v>2524</v>
      </c>
      <c r="I1805" s="5">
        <v>1</v>
      </c>
      <c r="J1805" s="5">
        <v>86.738181818181801</v>
      </c>
      <c r="K1805" s="5">
        <f t="shared" si="723"/>
        <v>104.95319999999998</v>
      </c>
      <c r="L1805" s="83">
        <f t="shared" si="727"/>
        <v>104.95319999999998</v>
      </c>
      <c r="M1805" s="79"/>
      <c r="N1805" s="79">
        <f t="shared" si="724"/>
        <v>99.705539999999971</v>
      </c>
      <c r="O1805" s="58"/>
      <c r="P1805" s="92"/>
      <c r="Q1805" s="7">
        <v>95.581139454545394</v>
      </c>
      <c r="R1805" s="75">
        <f t="shared" si="725"/>
        <v>115.65317873999992</v>
      </c>
      <c r="S1805" s="51"/>
      <c r="T1805" s="48"/>
      <c r="U1805" s="55"/>
      <c r="V1805" s="20"/>
      <c r="W1805" s="20"/>
      <c r="X1805" s="20"/>
      <c r="Y1805" s="20"/>
    </row>
    <row r="1806" spans="1:25" customFormat="1" ht="15.75" customHeight="1" x14ac:dyDescent="0.25">
      <c r="A1806" s="3" t="s">
        <v>496</v>
      </c>
      <c r="B1806" s="3" t="s">
        <v>497</v>
      </c>
      <c r="C1806" s="4">
        <v>44042</v>
      </c>
      <c r="D1806" s="3" t="s">
        <v>2522</v>
      </c>
      <c r="E1806" s="3" t="s">
        <v>2523</v>
      </c>
      <c r="F1806" s="3" t="s">
        <v>3224</v>
      </c>
      <c r="G1806" s="24"/>
      <c r="H1806" s="25" t="s">
        <v>2524</v>
      </c>
      <c r="I1806" s="5">
        <v>1</v>
      </c>
      <c r="J1806" s="5">
        <v>108.45396694214899</v>
      </c>
      <c r="K1806" s="5">
        <f t="shared" si="723"/>
        <v>131.22930000000028</v>
      </c>
      <c r="L1806" s="83">
        <f t="shared" si="727"/>
        <v>131.22930000000028</v>
      </c>
      <c r="M1806" s="79"/>
      <c r="N1806" s="79">
        <f t="shared" si="724"/>
        <v>124.66783500000025</v>
      </c>
      <c r="O1806" s="58"/>
      <c r="P1806" s="92"/>
      <c r="Q1806" s="7">
        <v>151.999319209091</v>
      </c>
      <c r="R1806" s="75">
        <f t="shared" si="725"/>
        <v>183.91917624300009</v>
      </c>
      <c r="S1806" s="51"/>
      <c r="T1806" s="48"/>
      <c r="U1806" s="55"/>
      <c r="V1806" s="20"/>
      <c r="W1806" s="20"/>
      <c r="X1806" s="20"/>
      <c r="Y1806" s="20"/>
    </row>
    <row r="1807" spans="1:25" customFormat="1" ht="15.75" customHeight="1" x14ac:dyDescent="0.25">
      <c r="A1807" s="3" t="s">
        <v>432</v>
      </c>
      <c r="B1807" s="3" t="s">
        <v>433</v>
      </c>
      <c r="C1807" s="4">
        <v>44042</v>
      </c>
      <c r="D1807" s="3" t="s">
        <v>2522</v>
      </c>
      <c r="E1807" s="3" t="s">
        <v>2523</v>
      </c>
      <c r="F1807" s="3" t="s">
        <v>3224</v>
      </c>
      <c r="G1807" s="24"/>
      <c r="H1807" s="25" t="s">
        <v>2524</v>
      </c>
      <c r="I1807" s="5">
        <v>1</v>
      </c>
      <c r="J1807" s="5">
        <v>660.18702479338799</v>
      </c>
      <c r="K1807" s="5">
        <f t="shared" si="723"/>
        <v>798.82629999999949</v>
      </c>
      <c r="L1807" s="83">
        <f t="shared" si="727"/>
        <v>798.82629999999949</v>
      </c>
      <c r="M1807" s="79">
        <f t="shared" ref="M1807:M1811" si="731">+L1807*0.85</f>
        <v>679.00235499999951</v>
      </c>
      <c r="N1807" s="79">
        <f t="shared" ref="N1807:N1811" si="732">+M1807*0.95</f>
        <v>645.05223724999951</v>
      </c>
      <c r="O1807" s="58"/>
      <c r="P1807" s="92"/>
      <c r="Q1807" s="7">
        <v>1014.70085523719</v>
      </c>
      <c r="R1807" s="75">
        <f t="shared" si="725"/>
        <v>1227.7880348369999</v>
      </c>
      <c r="S1807" s="51"/>
      <c r="T1807" s="48"/>
      <c r="U1807" s="55"/>
      <c r="V1807" s="20"/>
      <c r="W1807" s="20"/>
      <c r="X1807" s="20"/>
      <c r="Y1807" s="20"/>
    </row>
    <row r="1808" spans="1:25" customFormat="1" ht="15.75" customHeight="1" x14ac:dyDescent="0.25">
      <c r="A1808" s="3" t="s">
        <v>1542</v>
      </c>
      <c r="B1808" s="3" t="s">
        <v>1543</v>
      </c>
      <c r="C1808" s="4">
        <v>44042</v>
      </c>
      <c r="D1808" s="3" t="s">
        <v>2522</v>
      </c>
      <c r="E1808" s="3" t="s">
        <v>2523</v>
      </c>
      <c r="F1808" s="3" t="s">
        <v>3224</v>
      </c>
      <c r="G1808" s="24"/>
      <c r="H1808" s="25" t="s">
        <v>2524</v>
      </c>
      <c r="I1808" s="5">
        <v>1</v>
      </c>
      <c r="J1808" s="5">
        <v>1276.69818181818</v>
      </c>
      <c r="K1808" s="5">
        <f t="shared" si="723"/>
        <v>1544.8047999999978</v>
      </c>
      <c r="L1808" s="83">
        <f t="shared" si="727"/>
        <v>1544.8047999999978</v>
      </c>
      <c r="M1808" s="79">
        <f t="shared" si="731"/>
        <v>1313.084079999998</v>
      </c>
      <c r="N1808" s="79">
        <f t="shared" si="732"/>
        <v>1247.4298759999981</v>
      </c>
      <c r="O1808" s="58"/>
      <c r="P1808" s="92"/>
      <c r="Q1808" s="7">
        <v>1794.05458603636</v>
      </c>
      <c r="R1808" s="75">
        <f t="shared" si="725"/>
        <v>2170.8060491039955</v>
      </c>
      <c r="S1808" s="51"/>
      <c r="T1808" s="48"/>
      <c r="U1808" s="55"/>
      <c r="V1808" s="20"/>
      <c r="W1808" s="20"/>
      <c r="X1808" s="20"/>
      <c r="Y1808" s="20"/>
    </row>
    <row r="1809" spans="1:25" customFormat="1" ht="15.75" customHeight="1" x14ac:dyDescent="0.25">
      <c r="A1809" s="3" t="s">
        <v>1987</v>
      </c>
      <c r="B1809" s="3" t="s">
        <v>1988</v>
      </c>
      <c r="C1809" s="4">
        <v>44042</v>
      </c>
      <c r="D1809" s="3" t="s">
        <v>2522</v>
      </c>
      <c r="E1809" s="3" t="s">
        <v>2523</v>
      </c>
      <c r="F1809" s="3" t="s">
        <v>3224</v>
      </c>
      <c r="G1809" s="24"/>
      <c r="H1809" s="25" t="s">
        <v>2524</v>
      </c>
      <c r="I1809" s="5">
        <v>1</v>
      </c>
      <c r="J1809" s="5">
        <v>425.54173553718999</v>
      </c>
      <c r="K1809" s="5">
        <f t="shared" si="723"/>
        <v>514.90549999999985</v>
      </c>
      <c r="L1809" s="83">
        <f t="shared" si="727"/>
        <v>514.90549999999985</v>
      </c>
      <c r="M1809" s="79">
        <f t="shared" si="731"/>
        <v>437.66967499999987</v>
      </c>
      <c r="N1809" s="79">
        <f t="shared" si="732"/>
        <v>415.78619124999983</v>
      </c>
      <c r="O1809" s="58"/>
      <c r="P1809" s="92"/>
      <c r="Q1809" s="7">
        <v>595.57119138842995</v>
      </c>
      <c r="R1809" s="75">
        <f t="shared" si="725"/>
        <v>720.64114158000018</v>
      </c>
      <c r="S1809" s="51"/>
      <c r="T1809" s="48"/>
      <c r="U1809" s="55"/>
      <c r="V1809" s="20"/>
      <c r="W1809" s="20"/>
      <c r="X1809" s="20"/>
      <c r="Y1809" s="20"/>
    </row>
    <row r="1810" spans="1:25" customFormat="1" ht="15.75" customHeight="1" x14ac:dyDescent="0.25">
      <c r="A1810" s="3" t="s">
        <v>1639</v>
      </c>
      <c r="B1810" s="3" t="s">
        <v>1640</v>
      </c>
      <c r="C1810" s="4">
        <v>44042</v>
      </c>
      <c r="D1810" s="3" t="s">
        <v>2522</v>
      </c>
      <c r="E1810" s="3" t="s">
        <v>2523</v>
      </c>
      <c r="F1810" s="3" t="s">
        <v>3224</v>
      </c>
      <c r="G1810" s="24"/>
      <c r="H1810" s="25" t="s">
        <v>2524</v>
      </c>
      <c r="I1810" s="5">
        <v>1</v>
      </c>
      <c r="J1810" s="5">
        <v>220.055041322314</v>
      </c>
      <c r="K1810" s="5">
        <f t="shared" si="723"/>
        <v>266.26659999999993</v>
      </c>
      <c r="L1810" s="83">
        <f t="shared" si="727"/>
        <v>266.26659999999993</v>
      </c>
      <c r="M1810" s="79">
        <f t="shared" si="731"/>
        <v>226.32660999999993</v>
      </c>
      <c r="N1810" s="79">
        <f t="shared" si="732"/>
        <v>215.01027949999991</v>
      </c>
      <c r="O1810" s="58"/>
      <c r="P1810" s="92"/>
      <c r="Q1810" s="7">
        <v>308.09466225454503</v>
      </c>
      <c r="R1810" s="75">
        <f t="shared" si="725"/>
        <v>372.79454132799947</v>
      </c>
      <c r="S1810" s="51"/>
      <c r="T1810" s="48"/>
      <c r="U1810" s="55"/>
      <c r="V1810" s="20"/>
      <c r="W1810" s="20"/>
      <c r="X1810" s="20"/>
      <c r="Y1810" s="20"/>
    </row>
    <row r="1811" spans="1:25" customFormat="1" ht="15.75" customHeight="1" x14ac:dyDescent="0.25">
      <c r="A1811" s="3" t="s">
        <v>149</v>
      </c>
      <c r="B1811" s="3" t="s">
        <v>150</v>
      </c>
      <c r="C1811" s="4">
        <v>44042</v>
      </c>
      <c r="D1811" s="3" t="s">
        <v>2525</v>
      </c>
      <c r="E1811" s="3" t="s">
        <v>2526</v>
      </c>
      <c r="F1811" s="3" t="s">
        <v>3225</v>
      </c>
      <c r="G1811" s="24">
        <v>1495</v>
      </c>
      <c r="H1811" s="25" t="s">
        <v>2527</v>
      </c>
      <c r="I1811" s="5">
        <v>1</v>
      </c>
      <c r="J1811" s="5">
        <v>176.041818181818</v>
      </c>
      <c r="K1811" s="5">
        <f t="shared" si="723"/>
        <v>213.01059999999978</v>
      </c>
      <c r="L1811" s="83">
        <f t="shared" si="727"/>
        <v>213.01059999999978</v>
      </c>
      <c r="M1811" s="79">
        <f t="shared" si="731"/>
        <v>181.0590099999998</v>
      </c>
      <c r="N1811" s="79">
        <f t="shared" si="732"/>
        <v>172.00605949999979</v>
      </c>
      <c r="O1811" s="58"/>
      <c r="P1811" s="92">
        <f>+N1811+N1812+N1813+N1814+N1815+N1816</f>
        <v>1255.8996864999997</v>
      </c>
      <c r="Q1811" s="7">
        <v>246.38988914545399</v>
      </c>
      <c r="R1811" s="75">
        <f t="shared" si="725"/>
        <v>298.13176586599934</v>
      </c>
      <c r="S1811" s="51">
        <f>+R1811+R1812+R1813+R1814+R1815+R1816</f>
        <v>1925.9542839280002</v>
      </c>
      <c r="T1811" s="48">
        <v>1925.97</v>
      </c>
      <c r="U1811" s="55">
        <f>+T1811-P1811</f>
        <v>670.07031350000034</v>
      </c>
      <c r="V1811" s="20"/>
      <c r="W1811" s="20"/>
      <c r="X1811" s="20"/>
      <c r="Y1811" s="20"/>
    </row>
    <row r="1812" spans="1:25" customFormat="1" ht="15.75" customHeight="1" x14ac:dyDescent="0.25">
      <c r="A1812" s="3" t="s">
        <v>339</v>
      </c>
      <c r="B1812" s="3" t="s">
        <v>340</v>
      </c>
      <c r="C1812" s="4">
        <v>44042</v>
      </c>
      <c r="D1812" s="3" t="s">
        <v>2525</v>
      </c>
      <c r="E1812" s="3" t="s">
        <v>2526</v>
      </c>
      <c r="F1812" s="3" t="s">
        <v>3225</v>
      </c>
      <c r="G1812" s="24"/>
      <c r="H1812" s="25" t="s">
        <v>2527</v>
      </c>
      <c r="I1812" s="5">
        <v>2</v>
      </c>
      <c r="J1812" s="5">
        <v>93.048099173553695</v>
      </c>
      <c r="K1812" s="5">
        <f t="shared" si="723"/>
        <v>112.58819999999997</v>
      </c>
      <c r="L1812" s="83">
        <f t="shared" si="727"/>
        <v>225.17639999999994</v>
      </c>
      <c r="M1812" s="79"/>
      <c r="N1812" s="79">
        <f t="shared" si="724"/>
        <v>213.91757999999993</v>
      </c>
      <c r="O1812" s="58"/>
      <c r="P1812" s="92"/>
      <c r="Q1812" s="7">
        <v>242.64152821487599</v>
      </c>
      <c r="R1812" s="75">
        <f t="shared" si="725"/>
        <v>293.59624913999994</v>
      </c>
      <c r="S1812" s="51"/>
      <c r="T1812" s="48"/>
      <c r="U1812" s="55"/>
      <c r="V1812" s="20"/>
      <c r="W1812" s="20"/>
      <c r="X1812" s="20"/>
      <c r="Y1812" s="20"/>
    </row>
    <row r="1813" spans="1:25" customFormat="1" ht="15.75" customHeight="1" x14ac:dyDescent="0.25">
      <c r="A1813" s="3" t="s">
        <v>15</v>
      </c>
      <c r="B1813" s="3" t="s">
        <v>16</v>
      </c>
      <c r="C1813" s="4">
        <v>44042</v>
      </c>
      <c r="D1813" s="3" t="s">
        <v>2525</v>
      </c>
      <c r="E1813" s="3" t="s">
        <v>2526</v>
      </c>
      <c r="F1813" s="3" t="s">
        <v>3225</v>
      </c>
      <c r="G1813" s="24"/>
      <c r="H1813" s="25" t="s">
        <v>2527</v>
      </c>
      <c r="I1813" s="5">
        <v>1</v>
      </c>
      <c r="J1813" s="5">
        <v>115.091818181818</v>
      </c>
      <c r="K1813" s="5">
        <f t="shared" si="723"/>
        <v>139.26109999999977</v>
      </c>
      <c r="L1813" s="83">
        <f t="shared" si="727"/>
        <v>139.26109999999977</v>
      </c>
      <c r="M1813" s="79"/>
      <c r="N1813" s="79">
        <f t="shared" si="724"/>
        <v>132.29804499999977</v>
      </c>
      <c r="O1813" s="58"/>
      <c r="P1813" s="92"/>
      <c r="Q1813" s="7">
        <v>165.2902656</v>
      </c>
      <c r="R1813" s="75">
        <f t="shared" si="725"/>
        <v>200.00122137599999</v>
      </c>
      <c r="S1813" s="51"/>
      <c r="T1813" s="48"/>
      <c r="U1813" s="55"/>
      <c r="V1813" s="20"/>
      <c r="W1813" s="20"/>
      <c r="X1813" s="20"/>
      <c r="Y1813" s="20"/>
    </row>
    <row r="1814" spans="1:25" customFormat="1" ht="15.75" customHeight="1" x14ac:dyDescent="0.25">
      <c r="A1814" s="3" t="s">
        <v>1631</v>
      </c>
      <c r="B1814" s="3" t="s">
        <v>1632</v>
      </c>
      <c r="C1814" s="4">
        <v>44042</v>
      </c>
      <c r="D1814" s="3" t="s">
        <v>2525</v>
      </c>
      <c r="E1814" s="3" t="s">
        <v>2526</v>
      </c>
      <c r="F1814" s="3" t="s">
        <v>3225</v>
      </c>
      <c r="G1814" s="24"/>
      <c r="H1814" s="25" t="s">
        <v>2527</v>
      </c>
      <c r="I1814" s="5">
        <v>2</v>
      </c>
      <c r="J1814" s="5">
        <v>90.772727272727295</v>
      </c>
      <c r="K1814" s="5">
        <f t="shared" si="723"/>
        <v>109.83500000000002</v>
      </c>
      <c r="L1814" s="83">
        <f t="shared" si="727"/>
        <v>219.67000000000004</v>
      </c>
      <c r="M1814" s="79"/>
      <c r="N1814" s="79">
        <f t="shared" si="724"/>
        <v>208.68650000000002</v>
      </c>
      <c r="O1814" s="58"/>
      <c r="P1814" s="92"/>
      <c r="Q1814" s="7">
        <v>236.68262454545501</v>
      </c>
      <c r="R1814" s="75">
        <f t="shared" si="725"/>
        <v>286.38597570000059</v>
      </c>
      <c r="S1814" s="51"/>
      <c r="T1814" s="48"/>
      <c r="U1814" s="55"/>
      <c r="V1814" s="20"/>
      <c r="W1814" s="20"/>
      <c r="X1814" s="20"/>
      <c r="Y1814" s="20"/>
    </row>
    <row r="1815" spans="1:25" customFormat="1" ht="15.75" customHeight="1" x14ac:dyDescent="0.25">
      <c r="A1815" s="3" t="s">
        <v>198</v>
      </c>
      <c r="B1815" s="3" t="s">
        <v>199</v>
      </c>
      <c r="C1815" s="4">
        <v>44042</v>
      </c>
      <c r="D1815" s="3" t="s">
        <v>2525</v>
      </c>
      <c r="E1815" s="3" t="s">
        <v>2526</v>
      </c>
      <c r="F1815" s="3" t="s">
        <v>3225</v>
      </c>
      <c r="G1815" s="24"/>
      <c r="H1815" s="25" t="s">
        <v>2527</v>
      </c>
      <c r="I1815" s="5">
        <v>1</v>
      </c>
      <c r="J1815" s="5">
        <v>231.05826446281</v>
      </c>
      <c r="K1815" s="5">
        <f t="shared" si="723"/>
        <v>279.58050000000009</v>
      </c>
      <c r="L1815" s="83">
        <f t="shared" si="727"/>
        <v>279.58050000000009</v>
      </c>
      <c r="M1815" s="79"/>
      <c r="N1815" s="79">
        <f t="shared" si="724"/>
        <v>265.60147500000005</v>
      </c>
      <c r="O1815" s="58"/>
      <c r="P1815" s="92"/>
      <c r="Q1815" s="7">
        <v>323.96679260330598</v>
      </c>
      <c r="R1815" s="75">
        <f t="shared" si="725"/>
        <v>391.99981905000021</v>
      </c>
      <c r="S1815" s="51"/>
      <c r="T1815" s="48"/>
      <c r="U1815" s="55"/>
      <c r="V1815" s="20"/>
      <c r="W1815" s="20"/>
      <c r="X1815" s="20"/>
      <c r="Y1815" s="20"/>
    </row>
    <row r="1816" spans="1:25" customFormat="1" ht="15.75" customHeight="1" x14ac:dyDescent="0.25">
      <c r="A1816" s="3" t="s">
        <v>326</v>
      </c>
      <c r="B1816" s="3" t="s">
        <v>327</v>
      </c>
      <c r="C1816" s="4">
        <v>44042</v>
      </c>
      <c r="D1816" s="3" t="s">
        <v>2525</v>
      </c>
      <c r="E1816" s="3" t="s">
        <v>2526</v>
      </c>
      <c r="F1816" s="3" t="s">
        <v>3225</v>
      </c>
      <c r="G1816" s="24"/>
      <c r="H1816" s="25" t="s">
        <v>2527</v>
      </c>
      <c r="I1816" s="5">
        <v>1</v>
      </c>
      <c r="J1816" s="5">
        <v>269.56991735537201</v>
      </c>
      <c r="K1816" s="5">
        <f t="shared" si="723"/>
        <v>326.17960000000011</v>
      </c>
      <c r="L1816" s="83">
        <f t="shared" si="727"/>
        <v>326.17960000000011</v>
      </c>
      <c r="M1816" s="79">
        <f t="shared" ref="M1816:M1817" si="733">+L1816*0.85</f>
        <v>277.25266000000011</v>
      </c>
      <c r="N1816" s="79">
        <f t="shared" ref="N1816:N1817" si="734">+M1816*0.95</f>
        <v>263.39002700000009</v>
      </c>
      <c r="O1816" s="58"/>
      <c r="P1816" s="92"/>
      <c r="Q1816" s="7">
        <v>376.726655203306</v>
      </c>
      <c r="R1816" s="75">
        <f t="shared" si="725"/>
        <v>455.83925279600027</v>
      </c>
      <c r="S1816" s="51"/>
      <c r="T1816" s="48"/>
      <c r="U1816" s="55"/>
      <c r="V1816" s="20"/>
      <c r="W1816" s="20"/>
      <c r="X1816" s="20"/>
      <c r="Y1816" s="20"/>
    </row>
    <row r="1817" spans="1:25" customFormat="1" ht="15.75" customHeight="1" x14ac:dyDescent="0.25">
      <c r="A1817" s="3" t="s">
        <v>701</v>
      </c>
      <c r="B1817" s="3" t="s">
        <v>702</v>
      </c>
      <c r="C1817" s="4">
        <v>44042</v>
      </c>
      <c r="D1817" s="3" t="s">
        <v>2528</v>
      </c>
      <c r="E1817" s="3" t="s">
        <v>2529</v>
      </c>
      <c r="F1817" s="3" t="s">
        <v>3226</v>
      </c>
      <c r="G1817" s="24">
        <v>1496</v>
      </c>
      <c r="H1817" s="25" t="s">
        <v>2530</v>
      </c>
      <c r="I1817" s="5">
        <v>1</v>
      </c>
      <c r="J1817" s="5">
        <v>291.57652892561998</v>
      </c>
      <c r="K1817" s="5">
        <f t="shared" si="723"/>
        <v>352.80760000000015</v>
      </c>
      <c r="L1817" s="83">
        <f t="shared" si="727"/>
        <v>352.80760000000015</v>
      </c>
      <c r="M1817" s="79">
        <f t="shared" si="733"/>
        <v>299.88646000000011</v>
      </c>
      <c r="N1817" s="79">
        <f t="shared" si="734"/>
        <v>284.8921370000001</v>
      </c>
      <c r="O1817" s="58"/>
      <c r="P1817" s="92">
        <f>+N1817+N1818</f>
        <v>422.8156070000004</v>
      </c>
      <c r="Q1817" s="7">
        <v>408.59202151404997</v>
      </c>
      <c r="R1817" s="75">
        <f t="shared" si="725"/>
        <v>494.39634603200045</v>
      </c>
      <c r="S1817" s="51">
        <f>+R1817+R1818</f>
        <v>683.59976217800113</v>
      </c>
      <c r="T1817" s="48">
        <v>683.6</v>
      </c>
      <c r="U1817" s="55">
        <f>+T1817-P1817</f>
        <v>260.78439299999962</v>
      </c>
      <c r="V1817" s="20"/>
      <c r="W1817" s="20"/>
      <c r="X1817" s="20"/>
      <c r="Y1817" s="20"/>
    </row>
    <row r="1818" spans="1:25" customFormat="1" ht="15.75" customHeight="1" x14ac:dyDescent="0.25">
      <c r="A1818" s="3" t="s">
        <v>140</v>
      </c>
      <c r="B1818" s="3" t="s">
        <v>141</v>
      </c>
      <c r="C1818" s="4">
        <v>44042</v>
      </c>
      <c r="D1818" s="3" t="s">
        <v>2528</v>
      </c>
      <c r="E1818" s="3" t="s">
        <v>2529</v>
      </c>
      <c r="F1818" s="3" t="s">
        <v>3226</v>
      </c>
      <c r="G1818" s="24"/>
      <c r="H1818" s="25" t="s">
        <v>2530</v>
      </c>
      <c r="I1818" s="5">
        <v>1</v>
      </c>
      <c r="J1818" s="5">
        <v>119.985619834711</v>
      </c>
      <c r="K1818" s="5">
        <f t="shared" si="723"/>
        <v>145.18260000000032</v>
      </c>
      <c r="L1818" s="83">
        <f t="shared" si="727"/>
        <v>145.18260000000032</v>
      </c>
      <c r="M1818" s="79"/>
      <c r="N1818" s="79">
        <f t="shared" si="724"/>
        <v>137.92347000000029</v>
      </c>
      <c r="O1818" s="58"/>
      <c r="P1818" s="92"/>
      <c r="Q1818" s="7">
        <v>156.366459624794</v>
      </c>
      <c r="R1818" s="75">
        <f t="shared" si="725"/>
        <v>189.20341614600073</v>
      </c>
      <c r="S1818" s="51"/>
      <c r="T1818" s="48"/>
      <c r="U1818" s="55"/>
      <c r="V1818" s="20"/>
      <c r="W1818" s="20"/>
      <c r="X1818" s="20"/>
      <c r="Y1818" s="20"/>
    </row>
    <row r="1819" spans="1:25" customFormat="1" ht="15.75" customHeight="1" x14ac:dyDescent="0.25">
      <c r="A1819" s="3" t="s">
        <v>363</v>
      </c>
      <c r="B1819" s="3" t="s">
        <v>364</v>
      </c>
      <c r="C1819" s="4">
        <v>44042</v>
      </c>
      <c r="D1819" s="3" t="s">
        <v>2531</v>
      </c>
      <c r="E1819" s="3" t="s">
        <v>2532</v>
      </c>
      <c r="F1819" s="3" t="s">
        <v>3227</v>
      </c>
      <c r="G1819" s="24">
        <v>1497</v>
      </c>
      <c r="H1819" s="25" t="s">
        <v>2533</v>
      </c>
      <c r="I1819" s="5">
        <v>1</v>
      </c>
      <c r="J1819" s="5">
        <v>641.48140495867801</v>
      </c>
      <c r="K1819" s="5">
        <f t="shared" si="723"/>
        <v>776.19250000000034</v>
      </c>
      <c r="L1819" s="83">
        <f t="shared" si="727"/>
        <v>776.19250000000034</v>
      </c>
      <c r="M1819" s="79">
        <f t="shared" ref="M1819:M1820" si="735">+L1819*0.85</f>
        <v>659.76362500000027</v>
      </c>
      <c r="N1819" s="79">
        <f t="shared" ref="N1819:N1820" si="736">+M1819*0.95</f>
        <v>626.77544375000025</v>
      </c>
      <c r="O1819" s="58"/>
      <c r="P1819" s="92">
        <f>+SUM(N1819:N1827)</f>
        <v>2831.8637875000009</v>
      </c>
      <c r="Q1819" s="7">
        <v>898.51658911157097</v>
      </c>
      <c r="R1819" s="75">
        <f t="shared" si="725"/>
        <v>1087.2050728250008</v>
      </c>
      <c r="S1819" s="51">
        <f>+SUM(R1819:R1827)</f>
        <v>4723.6453114379983</v>
      </c>
      <c r="T1819" s="48">
        <v>4723.6099999999997</v>
      </c>
      <c r="U1819" s="55">
        <f>+T1819-P1819</f>
        <v>1891.7462124999988</v>
      </c>
      <c r="V1819" s="20"/>
      <c r="W1819" s="20"/>
      <c r="X1819" s="20"/>
      <c r="Y1819" s="20"/>
    </row>
    <row r="1820" spans="1:25" customFormat="1" ht="15.75" customHeight="1" x14ac:dyDescent="0.25">
      <c r="A1820" s="3" t="s">
        <v>632</v>
      </c>
      <c r="B1820" s="3" t="s">
        <v>633</v>
      </c>
      <c r="C1820" s="4">
        <v>44042</v>
      </c>
      <c r="D1820" s="3" t="s">
        <v>2531</v>
      </c>
      <c r="E1820" s="3" t="s">
        <v>2532</v>
      </c>
      <c r="F1820" s="3" t="s">
        <v>3227</v>
      </c>
      <c r="G1820" s="24"/>
      <c r="H1820" s="25" t="s">
        <v>2533</v>
      </c>
      <c r="I1820" s="5">
        <v>1</v>
      </c>
      <c r="J1820" s="5">
        <v>232.53272727272699</v>
      </c>
      <c r="K1820" s="5">
        <f t="shared" si="723"/>
        <v>281.36459999999965</v>
      </c>
      <c r="L1820" s="83">
        <f t="shared" si="727"/>
        <v>281.36459999999965</v>
      </c>
      <c r="M1820" s="79">
        <f t="shared" si="735"/>
        <v>239.15990999999971</v>
      </c>
      <c r="N1820" s="79">
        <f t="shared" si="736"/>
        <v>227.2019144999997</v>
      </c>
      <c r="O1820" s="58"/>
      <c r="P1820" s="92"/>
      <c r="Q1820" s="7">
        <v>325.09703001818099</v>
      </c>
      <c r="R1820" s="75">
        <f t="shared" si="725"/>
        <v>393.367406321999</v>
      </c>
      <c r="S1820" s="51"/>
      <c r="T1820" s="48"/>
      <c r="U1820" s="55"/>
      <c r="V1820" s="20"/>
      <c r="W1820" s="20"/>
      <c r="X1820" s="20"/>
      <c r="Y1820" s="20"/>
    </row>
    <row r="1821" spans="1:25" customFormat="1" ht="15.75" customHeight="1" x14ac:dyDescent="0.25">
      <c r="A1821" s="3" t="s">
        <v>92</v>
      </c>
      <c r="B1821" s="3" t="s">
        <v>93</v>
      </c>
      <c r="C1821" s="4">
        <v>44042</v>
      </c>
      <c r="D1821" s="3" t="s">
        <v>2531</v>
      </c>
      <c r="E1821" s="3" t="s">
        <v>2532</v>
      </c>
      <c r="F1821" s="3" t="s">
        <v>3227</v>
      </c>
      <c r="G1821" s="24"/>
      <c r="H1821" s="25" t="s">
        <v>2533</v>
      </c>
      <c r="I1821" s="5">
        <v>1</v>
      </c>
      <c r="J1821" s="5">
        <v>86.738181818181801</v>
      </c>
      <c r="K1821" s="5">
        <f t="shared" si="723"/>
        <v>104.95319999999998</v>
      </c>
      <c r="L1821" s="83">
        <f t="shared" si="727"/>
        <v>104.95319999999998</v>
      </c>
      <c r="M1821" s="79"/>
      <c r="N1821" s="79">
        <f t="shared" si="724"/>
        <v>99.705539999999971</v>
      </c>
      <c r="O1821" s="58"/>
      <c r="P1821" s="92"/>
      <c r="Q1821" s="7">
        <v>95.581139454545394</v>
      </c>
      <c r="R1821" s="75">
        <f t="shared" si="725"/>
        <v>115.65317873999992</v>
      </c>
      <c r="S1821" s="51"/>
      <c r="T1821" s="48"/>
      <c r="U1821" s="55"/>
      <c r="V1821" s="20"/>
      <c r="W1821" s="20"/>
      <c r="X1821" s="20"/>
      <c r="Y1821" s="20"/>
    </row>
    <row r="1822" spans="1:25" customFormat="1" ht="15.75" customHeight="1" x14ac:dyDescent="0.25">
      <c r="A1822" s="3" t="s">
        <v>565</v>
      </c>
      <c r="B1822" s="3" t="s">
        <v>566</v>
      </c>
      <c r="C1822" s="4">
        <v>44042</v>
      </c>
      <c r="D1822" s="3" t="s">
        <v>2531</v>
      </c>
      <c r="E1822" s="3" t="s">
        <v>2532</v>
      </c>
      <c r="F1822" s="3" t="s">
        <v>3227</v>
      </c>
      <c r="G1822" s="24"/>
      <c r="H1822" s="25" t="s">
        <v>2533</v>
      </c>
      <c r="I1822" s="5">
        <v>1</v>
      </c>
      <c r="J1822" s="5">
        <v>844.91041322314095</v>
      </c>
      <c r="K1822" s="5">
        <f t="shared" si="723"/>
        <v>1022.3416000000005</v>
      </c>
      <c r="L1822" s="83">
        <f t="shared" si="727"/>
        <v>1022.3416000000005</v>
      </c>
      <c r="M1822" s="79">
        <f t="shared" ref="M1822:M1826" si="737">+L1822*0.85</f>
        <v>868.99036000000046</v>
      </c>
      <c r="N1822" s="79">
        <f t="shared" ref="N1822:N1826" si="738">+M1822*0.95</f>
        <v>825.54084200000045</v>
      </c>
      <c r="O1822" s="58"/>
      <c r="P1822" s="92"/>
      <c r="Q1822" s="7">
        <v>1182.81543478347</v>
      </c>
      <c r="R1822" s="75">
        <f t="shared" si="725"/>
        <v>1431.2066760879986</v>
      </c>
      <c r="S1822" s="51"/>
      <c r="T1822" s="48"/>
      <c r="U1822" s="55"/>
      <c r="V1822" s="20"/>
      <c r="W1822" s="20"/>
      <c r="X1822" s="20"/>
      <c r="Y1822" s="20"/>
    </row>
    <row r="1823" spans="1:25" customFormat="1" ht="15.75" customHeight="1" x14ac:dyDescent="0.25">
      <c r="A1823" s="3" t="s">
        <v>147</v>
      </c>
      <c r="B1823" s="3" t="s">
        <v>148</v>
      </c>
      <c r="C1823" s="4">
        <v>44042</v>
      </c>
      <c r="D1823" s="3" t="s">
        <v>2531</v>
      </c>
      <c r="E1823" s="3" t="s">
        <v>2532</v>
      </c>
      <c r="F1823" s="3" t="s">
        <v>3227</v>
      </c>
      <c r="G1823" s="24"/>
      <c r="H1823" s="25" t="s">
        <v>2533</v>
      </c>
      <c r="I1823" s="5">
        <v>1</v>
      </c>
      <c r="J1823" s="5">
        <v>133.117933884298</v>
      </c>
      <c r="K1823" s="5">
        <f t="shared" si="723"/>
        <v>161.07270000000057</v>
      </c>
      <c r="L1823" s="83">
        <f t="shared" si="727"/>
        <v>161.07270000000057</v>
      </c>
      <c r="M1823" s="79">
        <f t="shared" si="737"/>
        <v>136.91179500000047</v>
      </c>
      <c r="N1823" s="79">
        <f t="shared" si="738"/>
        <v>130.06620525000045</v>
      </c>
      <c r="O1823" s="58"/>
      <c r="P1823" s="92"/>
      <c r="Q1823" s="7">
        <v>186.317184981819</v>
      </c>
      <c r="R1823" s="75">
        <f t="shared" si="725"/>
        <v>225.44379382800099</v>
      </c>
      <c r="S1823" s="51"/>
      <c r="T1823" s="48"/>
      <c r="U1823" s="55"/>
      <c r="V1823" s="20"/>
      <c r="W1823" s="20"/>
      <c r="X1823" s="20"/>
      <c r="Y1823" s="20"/>
    </row>
    <row r="1824" spans="1:25" customFormat="1" ht="15.75" customHeight="1" x14ac:dyDescent="0.25">
      <c r="A1824" s="3" t="s">
        <v>149</v>
      </c>
      <c r="B1824" s="3" t="s">
        <v>150</v>
      </c>
      <c r="C1824" s="4">
        <v>44042</v>
      </c>
      <c r="D1824" s="3" t="s">
        <v>2531</v>
      </c>
      <c r="E1824" s="3" t="s">
        <v>2532</v>
      </c>
      <c r="F1824" s="3" t="s">
        <v>3227</v>
      </c>
      <c r="G1824" s="24"/>
      <c r="H1824" s="25" t="s">
        <v>2533</v>
      </c>
      <c r="I1824" s="5">
        <v>1</v>
      </c>
      <c r="J1824" s="5">
        <v>176.041818181818</v>
      </c>
      <c r="K1824" s="5">
        <f t="shared" si="723"/>
        <v>213.01059999999978</v>
      </c>
      <c r="L1824" s="83">
        <f t="shared" si="727"/>
        <v>213.01059999999978</v>
      </c>
      <c r="M1824" s="79">
        <f t="shared" si="737"/>
        <v>181.0590099999998</v>
      </c>
      <c r="N1824" s="79">
        <f t="shared" si="738"/>
        <v>172.00605949999979</v>
      </c>
      <c r="O1824" s="58"/>
      <c r="P1824" s="92"/>
      <c r="Q1824" s="7">
        <v>246.38988914545399</v>
      </c>
      <c r="R1824" s="75">
        <f t="shared" si="725"/>
        <v>298.13176586599934</v>
      </c>
      <c r="S1824" s="51"/>
      <c r="T1824" s="48"/>
      <c r="U1824" s="55"/>
      <c r="V1824" s="20"/>
      <c r="W1824" s="20"/>
      <c r="X1824" s="20"/>
      <c r="Y1824" s="20"/>
    </row>
    <row r="1825" spans="1:25" customFormat="1" ht="15.75" customHeight="1" x14ac:dyDescent="0.25">
      <c r="A1825" s="3" t="s">
        <v>1483</v>
      </c>
      <c r="B1825" s="3" t="s">
        <v>1484</v>
      </c>
      <c r="C1825" s="4">
        <v>44042</v>
      </c>
      <c r="D1825" s="3" t="s">
        <v>2531</v>
      </c>
      <c r="E1825" s="3" t="s">
        <v>2532</v>
      </c>
      <c r="F1825" s="3" t="s">
        <v>3227</v>
      </c>
      <c r="G1825" s="24"/>
      <c r="H1825" s="25" t="s">
        <v>2533</v>
      </c>
      <c r="I1825" s="5">
        <v>1</v>
      </c>
      <c r="J1825" s="5">
        <v>242.04421487603301</v>
      </c>
      <c r="K1825" s="5">
        <f t="shared" si="723"/>
        <v>292.87349999999992</v>
      </c>
      <c r="L1825" s="83">
        <f t="shared" si="727"/>
        <v>292.87349999999992</v>
      </c>
      <c r="M1825" s="79">
        <f t="shared" si="737"/>
        <v>248.94247499999992</v>
      </c>
      <c r="N1825" s="79">
        <f t="shared" si="738"/>
        <v>236.49535124999991</v>
      </c>
      <c r="O1825" s="58"/>
      <c r="P1825" s="92"/>
      <c r="Q1825" s="7">
        <v>338.78202623553699</v>
      </c>
      <c r="R1825" s="75">
        <f t="shared" si="725"/>
        <v>409.92625174499972</v>
      </c>
      <c r="S1825" s="51"/>
      <c r="T1825" s="48"/>
      <c r="U1825" s="55"/>
      <c r="V1825" s="20"/>
      <c r="W1825" s="20"/>
      <c r="X1825" s="20"/>
      <c r="Y1825" s="20"/>
    </row>
    <row r="1826" spans="1:25" customFormat="1" ht="15.75" customHeight="1" x14ac:dyDescent="0.25">
      <c r="A1826" s="3" t="s">
        <v>96</v>
      </c>
      <c r="B1826" s="3" t="s">
        <v>97</v>
      </c>
      <c r="C1826" s="4">
        <v>44042</v>
      </c>
      <c r="D1826" s="3" t="s">
        <v>2531</v>
      </c>
      <c r="E1826" s="3" t="s">
        <v>2532</v>
      </c>
      <c r="F1826" s="3" t="s">
        <v>3227</v>
      </c>
      <c r="G1826" s="24"/>
      <c r="H1826" s="25" t="s">
        <v>2533</v>
      </c>
      <c r="I1826" s="5">
        <v>1</v>
      </c>
      <c r="J1826" s="5">
        <v>20.730165289256199</v>
      </c>
      <c r="K1826" s="5">
        <f t="shared" ref="K1826:K1849" si="739">+J1826*1.21</f>
        <v>25.083500000000001</v>
      </c>
      <c r="L1826" s="83">
        <f t="shared" si="727"/>
        <v>25.083500000000001</v>
      </c>
      <c r="M1826" s="79">
        <f t="shared" si="737"/>
        <v>21.320975000000001</v>
      </c>
      <c r="N1826" s="79">
        <f t="shared" si="738"/>
        <v>20.25492625</v>
      </c>
      <c r="O1826" s="58"/>
      <c r="P1826" s="92"/>
      <c r="Q1826" s="7">
        <v>29.012280925619802</v>
      </c>
      <c r="R1826" s="75">
        <f t="shared" si="725"/>
        <v>35.10485991999996</v>
      </c>
      <c r="S1826" s="51"/>
      <c r="T1826" s="48"/>
      <c r="U1826" s="55"/>
      <c r="V1826" s="20"/>
      <c r="W1826" s="20"/>
      <c r="X1826" s="20"/>
      <c r="Y1826" s="20"/>
    </row>
    <row r="1827" spans="1:25" customFormat="1" ht="15.75" customHeight="1" x14ac:dyDescent="0.25">
      <c r="A1827" s="3" t="s">
        <v>25</v>
      </c>
      <c r="B1827" s="3" t="s">
        <v>26</v>
      </c>
      <c r="C1827" s="4">
        <v>44042</v>
      </c>
      <c r="D1827" s="3" t="s">
        <v>2531</v>
      </c>
      <c r="E1827" s="3" t="s">
        <v>2532</v>
      </c>
      <c r="F1827" s="3" t="s">
        <v>3227</v>
      </c>
      <c r="G1827" s="24"/>
      <c r="H1827" s="25" t="s">
        <v>2533</v>
      </c>
      <c r="I1827" s="5">
        <v>1</v>
      </c>
      <c r="J1827" s="5">
        <v>429.59330578512402</v>
      </c>
      <c r="K1827" s="5">
        <f t="shared" si="739"/>
        <v>519.80790000000002</v>
      </c>
      <c r="L1827" s="83">
        <f t="shared" si="727"/>
        <v>519.80790000000002</v>
      </c>
      <c r="M1827" s="79"/>
      <c r="N1827" s="79">
        <f t="shared" ref="N1827:N1845" si="740">+L1827*0.95</f>
        <v>493.81750499999998</v>
      </c>
      <c r="O1827" s="58"/>
      <c r="P1827" s="92"/>
      <c r="Q1827" s="7">
        <v>601.32752570578498</v>
      </c>
      <c r="R1827" s="75">
        <f t="shared" si="725"/>
        <v>727.60630610399983</v>
      </c>
      <c r="S1827" s="51"/>
      <c r="T1827" s="48"/>
      <c r="U1827" s="55"/>
      <c r="V1827" s="20"/>
      <c r="W1827" s="20"/>
      <c r="X1827" s="20"/>
      <c r="Y1827" s="20"/>
    </row>
    <row r="1828" spans="1:25" customFormat="1" ht="15.75" customHeight="1" x14ac:dyDescent="0.25">
      <c r="A1828" s="3" t="s">
        <v>36</v>
      </c>
      <c r="B1828" s="3" t="s">
        <v>37</v>
      </c>
      <c r="C1828" s="4">
        <v>44042</v>
      </c>
      <c r="D1828" s="3" t="s">
        <v>2534</v>
      </c>
      <c r="E1828" s="3" t="s">
        <v>2535</v>
      </c>
      <c r="F1828" s="3" t="s">
        <v>3228</v>
      </c>
      <c r="G1828" s="24">
        <v>1498</v>
      </c>
      <c r="H1828" s="25" t="s">
        <v>2536</v>
      </c>
      <c r="I1828" s="5">
        <v>1</v>
      </c>
      <c r="J1828" s="5">
        <v>184.70140495867801</v>
      </c>
      <c r="K1828" s="5">
        <f t="shared" si="739"/>
        <v>223.48870000000039</v>
      </c>
      <c r="L1828" s="83">
        <f t="shared" si="727"/>
        <v>223.48870000000039</v>
      </c>
      <c r="M1828" s="79">
        <f t="shared" ref="M1828:M1830" si="741">+L1828*0.85</f>
        <v>189.96539500000034</v>
      </c>
      <c r="N1828" s="79">
        <f t="shared" ref="N1828:N1830" si="742">+M1828*0.95</f>
        <v>180.46712525000032</v>
      </c>
      <c r="O1828" s="58"/>
      <c r="P1828" s="92">
        <f>+N1828+N1829</f>
        <v>322.37023075000025</v>
      </c>
      <c r="Q1828" s="7">
        <v>258.90704141487601</v>
      </c>
      <c r="R1828" s="75">
        <f t="shared" si="725"/>
        <v>313.27752011199993</v>
      </c>
      <c r="S1828" s="51">
        <f>+R1828+R1829</f>
        <v>559.22943023799962</v>
      </c>
      <c r="T1828" s="48">
        <v>559.23</v>
      </c>
      <c r="U1828" s="55">
        <f>+T1828-P1828</f>
        <v>236.85976924999977</v>
      </c>
      <c r="V1828" s="20"/>
      <c r="W1828" s="20"/>
      <c r="X1828" s="20"/>
      <c r="Y1828" s="20"/>
    </row>
    <row r="1829" spans="1:25" customFormat="1" ht="15.75" customHeight="1" x14ac:dyDescent="0.25">
      <c r="A1829" s="3" t="s">
        <v>461</v>
      </c>
      <c r="B1829" s="3" t="s">
        <v>462</v>
      </c>
      <c r="C1829" s="4">
        <v>44042</v>
      </c>
      <c r="D1829" s="3" t="s">
        <v>2534</v>
      </c>
      <c r="E1829" s="3" t="s">
        <v>2535</v>
      </c>
      <c r="F1829" s="3" t="s">
        <v>3228</v>
      </c>
      <c r="G1829" s="24"/>
      <c r="H1829" s="25" t="s">
        <v>2536</v>
      </c>
      <c r="I1829" s="5">
        <v>1</v>
      </c>
      <c r="J1829" s="5">
        <v>145.23256198347099</v>
      </c>
      <c r="K1829" s="5">
        <f t="shared" si="739"/>
        <v>175.73139999999989</v>
      </c>
      <c r="L1829" s="83">
        <f t="shared" si="727"/>
        <v>175.73139999999989</v>
      </c>
      <c r="M1829" s="79">
        <f t="shared" si="741"/>
        <v>149.37168999999992</v>
      </c>
      <c r="N1829" s="79">
        <f t="shared" si="742"/>
        <v>141.90310549999992</v>
      </c>
      <c r="O1829" s="58"/>
      <c r="P1829" s="92"/>
      <c r="Q1829" s="7">
        <v>203.26604142644601</v>
      </c>
      <c r="R1829" s="75">
        <f t="shared" si="725"/>
        <v>245.95191012599966</v>
      </c>
      <c r="S1829" s="51"/>
      <c r="T1829" s="48"/>
      <c r="U1829" s="55"/>
      <c r="V1829" s="20"/>
      <c r="W1829" s="20"/>
      <c r="X1829" s="20"/>
      <c r="Y1829" s="20"/>
    </row>
    <row r="1830" spans="1:25" customFormat="1" ht="15.75" customHeight="1" x14ac:dyDescent="0.25">
      <c r="A1830" s="3" t="s">
        <v>1050</v>
      </c>
      <c r="B1830" s="3" t="s">
        <v>1051</v>
      </c>
      <c r="C1830" s="4">
        <v>44042</v>
      </c>
      <c r="D1830" s="3" t="s">
        <v>2537</v>
      </c>
      <c r="E1830" s="3" t="s">
        <v>2538</v>
      </c>
      <c r="F1830" s="3" t="s">
        <v>3229</v>
      </c>
      <c r="G1830" s="24">
        <v>1499</v>
      </c>
      <c r="H1830" s="25" t="s">
        <v>2539</v>
      </c>
      <c r="I1830" s="5">
        <v>1</v>
      </c>
      <c r="J1830" s="5">
        <v>341.09132231404999</v>
      </c>
      <c r="K1830" s="5">
        <f t="shared" si="739"/>
        <v>412.72050000000047</v>
      </c>
      <c r="L1830" s="83">
        <f t="shared" si="727"/>
        <v>412.72050000000047</v>
      </c>
      <c r="M1830" s="79">
        <f t="shared" si="741"/>
        <v>350.81242500000042</v>
      </c>
      <c r="N1830" s="79">
        <f t="shared" si="742"/>
        <v>333.2718037500004</v>
      </c>
      <c r="O1830" s="58"/>
      <c r="P1830" s="92">
        <f>+N1830+N1831</f>
        <v>1028.9152887500009</v>
      </c>
      <c r="Q1830" s="7">
        <v>477.38118197107502</v>
      </c>
      <c r="R1830" s="75">
        <f t="shared" si="725"/>
        <v>577.63123018500073</v>
      </c>
      <c r="S1830" s="51">
        <f>+R1830+R1831</f>
        <v>1602.8266630000014</v>
      </c>
      <c r="T1830" s="48">
        <v>1602.83</v>
      </c>
      <c r="U1830" s="55">
        <f>+T1830-P1830</f>
        <v>573.91471124999907</v>
      </c>
      <c r="V1830" s="20"/>
      <c r="W1830" s="20"/>
      <c r="X1830" s="20"/>
      <c r="Y1830" s="20"/>
    </row>
    <row r="1831" spans="1:25" customFormat="1" ht="15.75" customHeight="1" x14ac:dyDescent="0.25">
      <c r="A1831" s="3" t="s">
        <v>169</v>
      </c>
      <c r="B1831" s="3" t="s">
        <v>170</v>
      </c>
      <c r="C1831" s="4">
        <v>44042</v>
      </c>
      <c r="D1831" s="3" t="s">
        <v>2537</v>
      </c>
      <c r="E1831" s="3" t="s">
        <v>2538</v>
      </c>
      <c r="F1831" s="3" t="s">
        <v>3229</v>
      </c>
      <c r="G1831" s="24"/>
      <c r="H1831" s="25" t="s">
        <v>2539</v>
      </c>
      <c r="I1831" s="5">
        <v>1</v>
      </c>
      <c r="J1831" s="5">
        <v>605.17049586776898</v>
      </c>
      <c r="K1831" s="5">
        <f t="shared" si="739"/>
        <v>732.25630000000046</v>
      </c>
      <c r="L1831" s="83">
        <f t="shared" si="727"/>
        <v>732.25630000000046</v>
      </c>
      <c r="M1831" s="79"/>
      <c r="N1831" s="79">
        <f t="shared" si="740"/>
        <v>695.6434850000004</v>
      </c>
      <c r="O1831" s="58"/>
      <c r="P1831" s="92"/>
      <c r="Q1831" s="7">
        <v>847.26895273967</v>
      </c>
      <c r="R1831" s="75">
        <f t="shared" si="725"/>
        <v>1025.1954328150007</v>
      </c>
      <c r="S1831" s="51"/>
      <c r="T1831" s="48"/>
      <c r="U1831" s="55"/>
      <c r="V1831" s="20"/>
      <c r="W1831" s="20"/>
      <c r="X1831" s="20"/>
      <c r="Y1831" s="20"/>
    </row>
    <row r="1832" spans="1:25" customFormat="1" ht="15.75" customHeight="1" x14ac:dyDescent="0.25">
      <c r="A1832" s="3" t="s">
        <v>1351</v>
      </c>
      <c r="B1832" s="3" t="s">
        <v>1352</v>
      </c>
      <c r="C1832" s="4">
        <v>44042</v>
      </c>
      <c r="D1832" s="3" t="s">
        <v>2542</v>
      </c>
      <c r="E1832" s="3" t="s">
        <v>2543</v>
      </c>
      <c r="F1832" s="3" t="s">
        <v>3222</v>
      </c>
      <c r="G1832" s="24">
        <v>1490</v>
      </c>
      <c r="H1832" s="25" t="s">
        <v>2544</v>
      </c>
      <c r="I1832" s="5">
        <v>2</v>
      </c>
      <c r="J1832" s="5">
        <v>86.940330578512402</v>
      </c>
      <c r="K1832" s="5">
        <f t="shared" si="739"/>
        <v>105.1978</v>
      </c>
      <c r="L1832" s="83">
        <f t="shared" si="727"/>
        <v>210.3956</v>
      </c>
      <c r="M1832" s="79"/>
      <c r="N1832" s="79">
        <f t="shared" si="740"/>
        <v>199.87582</v>
      </c>
      <c r="O1832" s="58"/>
      <c r="P1832" s="92">
        <f>+N1832+N1833+N1834</f>
        <v>402.3826982500002</v>
      </c>
      <c r="Q1832" s="7">
        <v>243.432925619835</v>
      </c>
      <c r="R1832" s="75">
        <f t="shared" si="725"/>
        <v>294.55384000000032</v>
      </c>
      <c r="S1832" s="51">
        <f>+R1832+R1833+R1834</f>
        <v>614.46625937200042</v>
      </c>
      <c r="T1832" s="48">
        <v>614.48</v>
      </c>
      <c r="U1832" s="55">
        <f>+T1832-P1832</f>
        <v>212.09730174999982</v>
      </c>
      <c r="V1832" s="20"/>
      <c r="W1832" s="20"/>
      <c r="X1832" s="20"/>
      <c r="Y1832" s="20"/>
    </row>
    <row r="1833" spans="1:25" customFormat="1" ht="15.75" customHeight="1" x14ac:dyDescent="0.25">
      <c r="A1833" s="3" t="s">
        <v>2540</v>
      </c>
      <c r="B1833" s="3" t="s">
        <v>2541</v>
      </c>
      <c r="C1833" s="4">
        <v>44042</v>
      </c>
      <c r="D1833" s="3" t="s">
        <v>2542</v>
      </c>
      <c r="E1833" s="3" t="s">
        <v>2543</v>
      </c>
      <c r="F1833" s="3" t="s">
        <v>3222</v>
      </c>
      <c r="G1833" s="24"/>
      <c r="H1833" s="25" t="s">
        <v>2544</v>
      </c>
      <c r="I1833" s="5">
        <v>1</v>
      </c>
      <c r="J1833" s="5">
        <v>79.665371900826401</v>
      </c>
      <c r="K1833" s="5">
        <f t="shared" si="739"/>
        <v>96.395099999999942</v>
      </c>
      <c r="L1833" s="83">
        <f t="shared" si="727"/>
        <v>96.395099999999942</v>
      </c>
      <c r="M1833" s="79">
        <f t="shared" ref="M1833" si="743">+L1833*0.85</f>
        <v>81.935834999999955</v>
      </c>
      <c r="N1833" s="79">
        <f>+M1833*0.95</f>
        <v>77.839043249999946</v>
      </c>
      <c r="O1833" s="58"/>
      <c r="P1833" s="92"/>
      <c r="Q1833" s="7">
        <v>112.391110023967</v>
      </c>
      <c r="R1833" s="75">
        <f t="shared" si="725"/>
        <v>135.99324312900006</v>
      </c>
      <c r="S1833" s="51"/>
      <c r="T1833" s="48"/>
      <c r="U1833" s="55"/>
      <c r="V1833" s="20"/>
      <c r="W1833" s="20"/>
      <c r="X1833" s="20"/>
      <c r="Y1833" s="20"/>
    </row>
    <row r="1834" spans="1:25" customFormat="1" ht="15.75" customHeight="1" x14ac:dyDescent="0.25">
      <c r="A1834" s="3" t="s">
        <v>496</v>
      </c>
      <c r="B1834" s="3" t="s">
        <v>497</v>
      </c>
      <c r="C1834" s="4">
        <v>44042</v>
      </c>
      <c r="D1834" s="3" t="s">
        <v>2542</v>
      </c>
      <c r="E1834" s="3" t="s">
        <v>2543</v>
      </c>
      <c r="F1834" s="3" t="s">
        <v>3222</v>
      </c>
      <c r="G1834" s="24"/>
      <c r="H1834" s="25" t="s">
        <v>2544</v>
      </c>
      <c r="I1834" s="5">
        <v>1</v>
      </c>
      <c r="J1834" s="5">
        <v>108.45396694214899</v>
      </c>
      <c r="K1834" s="5">
        <f t="shared" si="739"/>
        <v>131.22930000000028</v>
      </c>
      <c r="L1834" s="83">
        <f t="shared" si="727"/>
        <v>131.22930000000028</v>
      </c>
      <c r="M1834" s="79"/>
      <c r="N1834" s="79">
        <f t="shared" si="740"/>
        <v>124.66783500000025</v>
      </c>
      <c r="O1834" s="58"/>
      <c r="P1834" s="92"/>
      <c r="Q1834" s="7">
        <v>151.999319209091</v>
      </c>
      <c r="R1834" s="75">
        <f t="shared" si="725"/>
        <v>183.91917624300009</v>
      </c>
      <c r="S1834" s="51"/>
      <c r="T1834" s="48"/>
      <c r="U1834" s="55"/>
      <c r="V1834" s="20"/>
      <c r="W1834" s="20"/>
      <c r="X1834" s="20"/>
      <c r="Y1834" s="20"/>
    </row>
    <row r="1835" spans="1:25" customFormat="1" ht="15.75" customHeight="1" x14ac:dyDescent="0.25">
      <c r="A1835" s="3" t="s">
        <v>2432</v>
      </c>
      <c r="B1835" s="3" t="s">
        <v>2433</v>
      </c>
      <c r="C1835" s="4">
        <v>44042</v>
      </c>
      <c r="D1835" s="3" t="s">
        <v>2545</v>
      </c>
      <c r="E1835" s="3" t="s">
        <v>124</v>
      </c>
      <c r="F1835" s="3" t="s">
        <v>2718</v>
      </c>
      <c r="G1835" s="24">
        <v>1488</v>
      </c>
      <c r="H1835" s="25" t="s">
        <v>125</v>
      </c>
      <c r="I1835" s="5">
        <v>1</v>
      </c>
      <c r="J1835" s="5">
        <v>533.31396694214902</v>
      </c>
      <c r="K1835" s="5">
        <f t="shared" si="739"/>
        <v>645.30990000000031</v>
      </c>
      <c r="L1835" s="83">
        <f t="shared" si="727"/>
        <v>645.30990000000031</v>
      </c>
      <c r="M1835" s="79">
        <f>+L1835*0.9</f>
        <v>580.77891000000034</v>
      </c>
      <c r="N1835" s="79">
        <f t="shared" ref="N1835:N1840" si="744">+M1835*0.95</f>
        <v>551.73996450000027</v>
      </c>
      <c r="O1835" s="58"/>
      <c r="P1835" s="92">
        <f>+N1835</f>
        <v>551.73996450000027</v>
      </c>
      <c r="Q1835" s="7">
        <v>839.96416479421498</v>
      </c>
      <c r="R1835" s="75">
        <f t="shared" si="725"/>
        <v>1016.3566394010001</v>
      </c>
      <c r="S1835" s="51">
        <f>+R1835</f>
        <v>1016.3566394010001</v>
      </c>
      <c r="T1835" s="48">
        <v>1016.36</v>
      </c>
      <c r="U1835" s="55">
        <f>+T1835-P1835</f>
        <v>464.62003549999974</v>
      </c>
      <c r="V1835" s="20"/>
      <c r="W1835" s="20"/>
      <c r="X1835" s="20"/>
      <c r="Y1835" s="20"/>
    </row>
    <row r="1836" spans="1:25" customFormat="1" ht="15.75" customHeight="1" x14ac:dyDescent="0.25">
      <c r="A1836" s="3" t="s">
        <v>2546</v>
      </c>
      <c r="B1836" s="3" t="s">
        <v>2547</v>
      </c>
      <c r="C1836" s="4">
        <v>44042</v>
      </c>
      <c r="D1836" s="3" t="s">
        <v>2548</v>
      </c>
      <c r="E1836" s="3" t="s">
        <v>547</v>
      </c>
      <c r="F1836" s="3" t="s">
        <v>2788</v>
      </c>
      <c r="G1836" s="24">
        <v>1460</v>
      </c>
      <c r="H1836" s="25" t="s">
        <v>548</v>
      </c>
      <c r="I1836" s="5">
        <v>1</v>
      </c>
      <c r="J1836" s="5">
        <v>1513.95702479339</v>
      </c>
      <c r="K1836" s="5">
        <f t="shared" si="739"/>
        <v>1831.888000000002</v>
      </c>
      <c r="L1836" s="83">
        <f t="shared" si="727"/>
        <v>1831.888000000002</v>
      </c>
      <c r="M1836" s="79">
        <f>+L1836*0.9</f>
        <v>1648.6992000000018</v>
      </c>
      <c r="N1836" s="79">
        <f t="shared" si="744"/>
        <v>1566.2642400000016</v>
      </c>
      <c r="O1836" s="58"/>
      <c r="P1836" s="92">
        <f>+N1836</f>
        <v>1566.2642400000016</v>
      </c>
      <c r="Q1836" s="7">
        <v>2384.4823140495901</v>
      </c>
      <c r="R1836" s="75">
        <f t="shared" si="725"/>
        <v>2885.2236000000039</v>
      </c>
      <c r="S1836" s="51">
        <f>+R1836</f>
        <v>2885.2236000000039</v>
      </c>
      <c r="T1836" s="48">
        <v>2885.22</v>
      </c>
      <c r="U1836" s="55">
        <f>+T1836-P1836</f>
        <v>1318.9557599999982</v>
      </c>
      <c r="V1836" s="20"/>
      <c r="W1836" s="20"/>
      <c r="X1836" s="20"/>
      <c r="Y1836" s="20"/>
    </row>
    <row r="1837" spans="1:25" customFormat="1" ht="15.75" customHeight="1" x14ac:dyDescent="0.25">
      <c r="A1837" s="3" t="s">
        <v>1639</v>
      </c>
      <c r="B1837" s="3" t="s">
        <v>1640</v>
      </c>
      <c r="C1837" s="4">
        <v>44043</v>
      </c>
      <c r="D1837" s="3" t="s">
        <v>2549</v>
      </c>
      <c r="E1837" s="3" t="s">
        <v>2550</v>
      </c>
      <c r="F1837" s="3" t="s">
        <v>3235</v>
      </c>
      <c r="G1837" s="24">
        <v>1514</v>
      </c>
      <c r="H1837" s="25" t="s">
        <v>2551</v>
      </c>
      <c r="I1837" s="5">
        <v>1</v>
      </c>
      <c r="J1837" s="5">
        <v>220.055041322314</v>
      </c>
      <c r="K1837" s="5">
        <f t="shared" si="739"/>
        <v>266.26659999999993</v>
      </c>
      <c r="L1837" s="83">
        <f t="shared" si="727"/>
        <v>266.26659999999993</v>
      </c>
      <c r="M1837" s="79">
        <f t="shared" ref="M1837:M1840" si="745">+L1837*0.85</f>
        <v>226.32660999999993</v>
      </c>
      <c r="N1837" s="79">
        <f t="shared" si="744"/>
        <v>215.01027949999991</v>
      </c>
      <c r="O1837" s="58"/>
      <c r="P1837" s="92">
        <f>+N1837+N1838+N1839</f>
        <v>623.52880924999954</v>
      </c>
      <c r="Q1837" s="7">
        <v>308.09466225454503</v>
      </c>
      <c r="R1837" s="75">
        <f t="shared" si="725"/>
        <v>372.79454132799947</v>
      </c>
      <c r="S1837" s="51">
        <f>+R1837+R1838+R1839</f>
        <v>1079.4284276749995</v>
      </c>
      <c r="T1837" s="48">
        <v>1079.44</v>
      </c>
      <c r="U1837" s="55">
        <f>+T1837-P1837</f>
        <v>455.91119075000051</v>
      </c>
      <c r="V1837" s="20"/>
      <c r="W1837" s="20"/>
      <c r="X1837" s="20"/>
      <c r="Y1837" s="20"/>
    </row>
    <row r="1838" spans="1:25" customFormat="1" ht="15.75" customHeight="1" x14ac:dyDescent="0.25">
      <c r="A1838" s="3" t="s">
        <v>326</v>
      </c>
      <c r="B1838" s="3" t="s">
        <v>327</v>
      </c>
      <c r="C1838" s="4">
        <v>44043</v>
      </c>
      <c r="D1838" s="3" t="s">
        <v>2549</v>
      </c>
      <c r="E1838" s="3" t="s">
        <v>2550</v>
      </c>
      <c r="F1838" s="3" t="s">
        <v>3235</v>
      </c>
      <c r="G1838" s="24"/>
      <c r="H1838" s="25" t="s">
        <v>2551</v>
      </c>
      <c r="I1838" s="5">
        <v>1</v>
      </c>
      <c r="J1838" s="5">
        <v>269.56991735537201</v>
      </c>
      <c r="K1838" s="5">
        <f t="shared" si="739"/>
        <v>326.17960000000011</v>
      </c>
      <c r="L1838" s="83">
        <f t="shared" si="727"/>
        <v>326.17960000000011</v>
      </c>
      <c r="M1838" s="79">
        <f t="shared" si="745"/>
        <v>277.25266000000011</v>
      </c>
      <c r="N1838" s="79">
        <f t="shared" si="744"/>
        <v>263.39002700000009</v>
      </c>
      <c r="O1838" s="58"/>
      <c r="P1838" s="92"/>
      <c r="Q1838" s="7">
        <v>376.726655203306</v>
      </c>
      <c r="R1838" s="75">
        <f t="shared" si="725"/>
        <v>455.83925279600027</v>
      </c>
      <c r="S1838" s="51"/>
      <c r="T1838" s="48"/>
      <c r="U1838" s="55"/>
      <c r="V1838" s="20"/>
      <c r="W1838" s="20"/>
      <c r="X1838" s="20"/>
      <c r="Y1838" s="20"/>
    </row>
    <row r="1839" spans="1:25" customFormat="1" ht="15.75" customHeight="1" x14ac:dyDescent="0.25">
      <c r="A1839" s="3" t="s">
        <v>377</v>
      </c>
      <c r="B1839" s="3" t="s">
        <v>378</v>
      </c>
      <c r="C1839" s="4">
        <v>44043</v>
      </c>
      <c r="D1839" s="3" t="s">
        <v>2549</v>
      </c>
      <c r="E1839" s="3" t="s">
        <v>2550</v>
      </c>
      <c r="F1839" s="3" t="s">
        <v>3235</v>
      </c>
      <c r="G1839" s="24"/>
      <c r="H1839" s="25" t="s">
        <v>2551</v>
      </c>
      <c r="I1839" s="5">
        <v>1</v>
      </c>
      <c r="J1839" s="5">
        <v>148.53363636363599</v>
      </c>
      <c r="K1839" s="5">
        <f t="shared" si="739"/>
        <v>179.72569999999953</v>
      </c>
      <c r="L1839" s="83">
        <f t="shared" si="727"/>
        <v>179.72569999999953</v>
      </c>
      <c r="M1839" s="79">
        <f t="shared" si="745"/>
        <v>152.76684499999959</v>
      </c>
      <c r="N1839" s="79">
        <f t="shared" si="744"/>
        <v>145.1285027499996</v>
      </c>
      <c r="O1839" s="58"/>
      <c r="P1839" s="92"/>
      <c r="Q1839" s="7">
        <v>207.26829219090899</v>
      </c>
      <c r="R1839" s="75">
        <f t="shared" si="725"/>
        <v>250.79463355099986</v>
      </c>
      <c r="S1839" s="51"/>
      <c r="T1839" s="48"/>
      <c r="U1839" s="55"/>
      <c r="V1839" s="20"/>
      <c r="W1839" s="20"/>
      <c r="X1839" s="20"/>
      <c r="Y1839" s="20"/>
    </row>
    <row r="1840" spans="1:25" customFormat="1" ht="15.75" customHeight="1" x14ac:dyDescent="0.25">
      <c r="A1840" s="3" t="s">
        <v>1951</v>
      </c>
      <c r="B1840" s="3" t="s">
        <v>1952</v>
      </c>
      <c r="C1840" s="4">
        <v>44043</v>
      </c>
      <c r="D1840" s="3" t="s">
        <v>2552</v>
      </c>
      <c r="E1840" s="3" t="s">
        <v>2553</v>
      </c>
      <c r="F1840" s="3" t="s">
        <v>3234</v>
      </c>
      <c r="G1840" s="24">
        <v>1507</v>
      </c>
      <c r="H1840" s="25" t="s">
        <v>2554</v>
      </c>
      <c r="I1840" s="5">
        <v>1</v>
      </c>
      <c r="J1840" s="5">
        <v>530.43289256198398</v>
      </c>
      <c r="K1840" s="5">
        <f t="shared" si="739"/>
        <v>641.82380000000057</v>
      </c>
      <c r="L1840" s="83">
        <f t="shared" si="727"/>
        <v>641.82380000000057</v>
      </c>
      <c r="M1840" s="79">
        <f t="shared" si="745"/>
        <v>545.55023000000051</v>
      </c>
      <c r="N1840" s="79">
        <f t="shared" si="744"/>
        <v>518.27271850000045</v>
      </c>
      <c r="O1840" s="58"/>
      <c r="P1840" s="92">
        <f>+N1840</f>
        <v>518.27271850000045</v>
      </c>
      <c r="Q1840" s="7">
        <v>742.39387642975305</v>
      </c>
      <c r="R1840" s="75">
        <f t="shared" si="725"/>
        <v>898.29659048000121</v>
      </c>
      <c r="S1840" s="51">
        <f>+R1840</f>
        <v>898.29659048000121</v>
      </c>
      <c r="T1840" s="48">
        <v>898.29</v>
      </c>
      <c r="U1840" s="55">
        <f>+T1840-P1840</f>
        <v>380.01728149999951</v>
      </c>
      <c r="V1840" s="20"/>
      <c r="W1840" s="20"/>
      <c r="X1840" s="20"/>
      <c r="Y1840" s="20"/>
    </row>
    <row r="1841" spans="1:25" customFormat="1" ht="15.75" customHeight="1" x14ac:dyDescent="0.25">
      <c r="A1841" s="3" t="s">
        <v>25</v>
      </c>
      <c r="B1841" s="3" t="s">
        <v>26</v>
      </c>
      <c r="C1841" s="4">
        <v>44043</v>
      </c>
      <c r="D1841" s="3" t="s">
        <v>2555</v>
      </c>
      <c r="E1841" s="3" t="s">
        <v>2556</v>
      </c>
      <c r="F1841" s="3" t="s">
        <v>3252</v>
      </c>
      <c r="G1841" s="24">
        <v>1519</v>
      </c>
      <c r="H1841" s="25" t="s">
        <v>2557</v>
      </c>
      <c r="I1841" s="5">
        <v>1</v>
      </c>
      <c r="J1841" s="5">
        <v>429.59330578512402</v>
      </c>
      <c r="K1841" s="5">
        <f t="shared" si="739"/>
        <v>519.80790000000002</v>
      </c>
      <c r="L1841" s="83">
        <f t="shared" si="727"/>
        <v>519.80790000000002</v>
      </c>
      <c r="M1841" s="79"/>
      <c r="N1841" s="79">
        <f t="shared" si="740"/>
        <v>493.81750499999998</v>
      </c>
      <c r="O1841" s="58"/>
      <c r="P1841" s="92">
        <f>+N1841+N1842+N1843+N1844+N1845+N1846+N1847</f>
        <v>2290.8274017500007</v>
      </c>
      <c r="Q1841" s="7">
        <v>601.32752570578498</v>
      </c>
      <c r="R1841" s="75">
        <f t="shared" si="725"/>
        <v>727.60630610399983</v>
      </c>
      <c r="S1841" s="51">
        <f>+R1841+R1842+R1843+R1844+R1845+R1846+R1847</f>
        <v>3673.7116618670007</v>
      </c>
      <c r="T1841" s="48">
        <v>3673.71</v>
      </c>
      <c r="U1841" s="55">
        <f>+T1841-P1841</f>
        <v>1382.8825982499993</v>
      </c>
      <c r="V1841" s="20"/>
      <c r="W1841" s="20"/>
      <c r="X1841" s="20"/>
      <c r="Y1841" s="20"/>
    </row>
    <row r="1842" spans="1:25" customFormat="1" ht="15.75" customHeight="1" x14ac:dyDescent="0.25">
      <c r="A1842" s="3" t="s">
        <v>344</v>
      </c>
      <c r="B1842" s="3" t="s">
        <v>345</v>
      </c>
      <c r="C1842" s="4">
        <v>44043</v>
      </c>
      <c r="D1842" s="3" t="s">
        <v>2555</v>
      </c>
      <c r="E1842" s="3" t="s">
        <v>2556</v>
      </c>
      <c r="F1842" s="3" t="s">
        <v>3252</v>
      </c>
      <c r="G1842" s="24"/>
      <c r="H1842" s="25" t="s">
        <v>2557</v>
      </c>
      <c r="I1842" s="5">
        <v>1</v>
      </c>
      <c r="J1842" s="5">
        <v>119.985619834711</v>
      </c>
      <c r="K1842" s="5">
        <f t="shared" si="739"/>
        <v>145.18260000000032</v>
      </c>
      <c r="L1842" s="83">
        <f t="shared" si="727"/>
        <v>145.18260000000032</v>
      </c>
      <c r="M1842" s="79"/>
      <c r="N1842" s="79">
        <f t="shared" si="740"/>
        <v>137.92347000000029</v>
      </c>
      <c r="O1842" s="58"/>
      <c r="P1842" s="92"/>
      <c r="Q1842" s="7">
        <v>156.366459624794</v>
      </c>
      <c r="R1842" s="75">
        <f t="shared" si="725"/>
        <v>189.20341614600073</v>
      </c>
      <c r="S1842" s="51"/>
      <c r="T1842" s="48"/>
      <c r="U1842" s="55"/>
      <c r="V1842" s="20"/>
      <c r="W1842" s="20"/>
      <c r="X1842" s="20"/>
      <c r="Y1842" s="20"/>
    </row>
    <row r="1843" spans="1:25" customFormat="1" ht="15.75" customHeight="1" x14ac:dyDescent="0.25">
      <c r="A1843" s="3" t="s">
        <v>1797</v>
      </c>
      <c r="B1843" s="3" t="s">
        <v>1798</v>
      </c>
      <c r="C1843" s="4">
        <v>44043</v>
      </c>
      <c r="D1843" s="3" t="s">
        <v>2555</v>
      </c>
      <c r="E1843" s="3" t="s">
        <v>2556</v>
      </c>
      <c r="F1843" s="3" t="s">
        <v>3252</v>
      </c>
      <c r="G1843" s="24"/>
      <c r="H1843" s="25" t="s">
        <v>2557</v>
      </c>
      <c r="I1843" s="5">
        <v>1</v>
      </c>
      <c r="J1843" s="5">
        <v>119.985619834711</v>
      </c>
      <c r="K1843" s="5">
        <f t="shared" si="739"/>
        <v>145.18260000000032</v>
      </c>
      <c r="L1843" s="83">
        <f t="shared" si="727"/>
        <v>145.18260000000032</v>
      </c>
      <c r="M1843" s="79"/>
      <c r="N1843" s="79">
        <f t="shared" si="740"/>
        <v>137.92347000000029</v>
      </c>
      <c r="O1843" s="58"/>
      <c r="P1843" s="92"/>
      <c r="Q1843" s="7">
        <v>156.366459624794</v>
      </c>
      <c r="R1843" s="75">
        <f t="shared" si="725"/>
        <v>189.20341614600073</v>
      </c>
      <c r="S1843" s="51"/>
      <c r="T1843" s="48"/>
      <c r="U1843" s="55"/>
      <c r="V1843" s="20"/>
      <c r="W1843" s="20"/>
      <c r="X1843" s="20"/>
      <c r="Y1843" s="20"/>
    </row>
    <row r="1844" spans="1:25" customFormat="1" ht="15.75" customHeight="1" x14ac:dyDescent="0.25">
      <c r="A1844" s="3" t="s">
        <v>565</v>
      </c>
      <c r="B1844" s="3" t="s">
        <v>566</v>
      </c>
      <c r="C1844" s="4">
        <v>44043</v>
      </c>
      <c r="D1844" s="3" t="s">
        <v>2555</v>
      </c>
      <c r="E1844" s="3" t="s">
        <v>2556</v>
      </c>
      <c r="F1844" s="3" t="s">
        <v>3252</v>
      </c>
      <c r="G1844" s="24"/>
      <c r="H1844" s="25" t="s">
        <v>2557</v>
      </c>
      <c r="I1844" s="5">
        <v>1</v>
      </c>
      <c r="J1844" s="5">
        <v>844.91041322314095</v>
      </c>
      <c r="K1844" s="5">
        <f t="shared" si="739"/>
        <v>1022.3416000000005</v>
      </c>
      <c r="L1844" s="83">
        <f t="shared" si="727"/>
        <v>1022.3416000000005</v>
      </c>
      <c r="M1844" s="79">
        <f t="shared" ref="M1844" si="746">+L1844*0.85</f>
        <v>868.99036000000046</v>
      </c>
      <c r="N1844" s="79">
        <f>+M1844*0.95</f>
        <v>825.54084200000045</v>
      </c>
      <c r="O1844" s="58"/>
      <c r="P1844" s="92"/>
      <c r="Q1844" s="7">
        <v>1182.81543478347</v>
      </c>
      <c r="R1844" s="75">
        <f t="shared" si="725"/>
        <v>1431.2066760879986</v>
      </c>
      <c r="S1844" s="51"/>
      <c r="T1844" s="48"/>
      <c r="U1844" s="55"/>
      <c r="V1844" s="20"/>
      <c r="W1844" s="20"/>
      <c r="X1844" s="20"/>
      <c r="Y1844" s="20"/>
    </row>
    <row r="1845" spans="1:25" customFormat="1" ht="15.75" customHeight="1" x14ac:dyDescent="0.25">
      <c r="A1845" s="3" t="s">
        <v>2558</v>
      </c>
      <c r="B1845" s="3" t="s">
        <v>2559</v>
      </c>
      <c r="C1845" s="4">
        <v>44043</v>
      </c>
      <c r="D1845" s="3" t="s">
        <v>2555</v>
      </c>
      <c r="E1845" s="3" t="s">
        <v>2556</v>
      </c>
      <c r="F1845" s="3" t="s">
        <v>3252</v>
      </c>
      <c r="G1845" s="24"/>
      <c r="H1845" s="25" t="s">
        <v>2557</v>
      </c>
      <c r="I1845" s="5">
        <v>1</v>
      </c>
      <c r="J1845" s="5">
        <v>231.05826446281</v>
      </c>
      <c r="K1845" s="5">
        <f t="shared" si="739"/>
        <v>279.58050000000009</v>
      </c>
      <c r="L1845" s="83">
        <f t="shared" si="727"/>
        <v>279.58050000000009</v>
      </c>
      <c r="M1845" s="79"/>
      <c r="N1845" s="79">
        <f t="shared" si="740"/>
        <v>265.60147500000005</v>
      </c>
      <c r="O1845" s="58"/>
      <c r="P1845" s="92"/>
      <c r="Q1845" s="7">
        <v>323.38914694214901</v>
      </c>
      <c r="R1845" s="75">
        <f t="shared" si="725"/>
        <v>391.30086780000028</v>
      </c>
      <c r="S1845" s="51"/>
      <c r="T1845" s="48"/>
      <c r="U1845" s="55"/>
      <c r="V1845" s="20"/>
      <c r="W1845" s="20"/>
      <c r="X1845" s="20"/>
      <c r="Y1845" s="20"/>
    </row>
    <row r="1846" spans="1:25" customFormat="1" ht="15.75" customHeight="1" x14ac:dyDescent="0.25">
      <c r="A1846" s="3" t="s">
        <v>377</v>
      </c>
      <c r="B1846" s="3" t="s">
        <v>378</v>
      </c>
      <c r="C1846" s="4">
        <v>44043</v>
      </c>
      <c r="D1846" s="3" t="s">
        <v>2555</v>
      </c>
      <c r="E1846" s="3" t="s">
        <v>2556</v>
      </c>
      <c r="F1846" s="3" t="s">
        <v>3252</v>
      </c>
      <c r="G1846" s="24"/>
      <c r="H1846" s="25" t="s">
        <v>2557</v>
      </c>
      <c r="I1846" s="5">
        <v>1</v>
      </c>
      <c r="J1846" s="5">
        <v>148.53363636363599</v>
      </c>
      <c r="K1846" s="5">
        <f t="shared" si="739"/>
        <v>179.72569999999953</v>
      </c>
      <c r="L1846" s="83">
        <f t="shared" si="727"/>
        <v>179.72569999999953</v>
      </c>
      <c r="M1846" s="79">
        <f t="shared" ref="M1846:M1859" si="747">+L1846*0.85</f>
        <v>152.76684499999959</v>
      </c>
      <c r="N1846" s="79">
        <f t="shared" ref="N1846:N1849" si="748">+M1846*0.95</f>
        <v>145.1285027499996</v>
      </c>
      <c r="O1846" s="58"/>
      <c r="P1846" s="92"/>
      <c r="Q1846" s="7">
        <v>207.26829219090899</v>
      </c>
      <c r="R1846" s="75">
        <f t="shared" si="725"/>
        <v>250.79463355099986</v>
      </c>
      <c r="S1846" s="51"/>
      <c r="T1846" s="48"/>
      <c r="U1846" s="55"/>
      <c r="V1846" s="20"/>
      <c r="W1846" s="20"/>
      <c r="X1846" s="20"/>
      <c r="Y1846" s="20"/>
    </row>
    <row r="1847" spans="1:25" customFormat="1" ht="15.75" customHeight="1" x14ac:dyDescent="0.25">
      <c r="A1847" s="3" t="s">
        <v>701</v>
      </c>
      <c r="B1847" s="3" t="s">
        <v>702</v>
      </c>
      <c r="C1847" s="4">
        <v>44043</v>
      </c>
      <c r="D1847" s="3" t="s">
        <v>2555</v>
      </c>
      <c r="E1847" s="3" t="s">
        <v>2556</v>
      </c>
      <c r="F1847" s="3" t="s">
        <v>3252</v>
      </c>
      <c r="G1847" s="24"/>
      <c r="H1847" s="25" t="s">
        <v>2557</v>
      </c>
      <c r="I1847" s="5">
        <v>1</v>
      </c>
      <c r="J1847" s="5">
        <v>291.57652892561998</v>
      </c>
      <c r="K1847" s="5">
        <f t="shared" si="739"/>
        <v>352.80760000000015</v>
      </c>
      <c r="L1847" s="83">
        <f t="shared" si="727"/>
        <v>352.80760000000015</v>
      </c>
      <c r="M1847" s="79">
        <f t="shared" si="747"/>
        <v>299.88646000000011</v>
      </c>
      <c r="N1847" s="79">
        <f t="shared" si="748"/>
        <v>284.8921370000001</v>
      </c>
      <c r="O1847" s="58"/>
      <c r="P1847" s="92"/>
      <c r="Q1847" s="7">
        <v>408.59202151404997</v>
      </c>
      <c r="R1847" s="75">
        <f t="shared" si="725"/>
        <v>494.39634603200045</v>
      </c>
      <c r="S1847" s="51"/>
      <c r="T1847" s="48"/>
      <c r="U1847" s="55"/>
      <c r="V1847" s="20"/>
      <c r="W1847" s="20"/>
      <c r="X1847" s="20"/>
      <c r="Y1847" s="20"/>
    </row>
    <row r="1848" spans="1:25" customFormat="1" ht="15.75" customHeight="1" x14ac:dyDescent="0.25">
      <c r="A1848" s="3" t="s">
        <v>2432</v>
      </c>
      <c r="B1848" s="3" t="s">
        <v>2433</v>
      </c>
      <c r="C1848" s="4">
        <v>44043</v>
      </c>
      <c r="D1848" s="3" t="s">
        <v>2560</v>
      </c>
      <c r="E1848" s="3" t="s">
        <v>2561</v>
      </c>
      <c r="F1848" s="3" t="s">
        <v>3242</v>
      </c>
      <c r="G1848" s="24">
        <v>1553</v>
      </c>
      <c r="H1848" s="25" t="s">
        <v>2562</v>
      </c>
      <c r="I1848" s="5">
        <v>1</v>
      </c>
      <c r="J1848" s="5">
        <v>533.31396694214902</v>
      </c>
      <c r="K1848" s="5">
        <f t="shared" si="739"/>
        <v>645.30990000000031</v>
      </c>
      <c r="L1848" s="83">
        <f t="shared" si="727"/>
        <v>645.30990000000031</v>
      </c>
      <c r="M1848" s="79">
        <f>+L1848*0.9</f>
        <v>580.77891000000034</v>
      </c>
      <c r="N1848" s="79">
        <f t="shared" si="748"/>
        <v>551.73996450000027</v>
      </c>
      <c r="O1848" s="58"/>
      <c r="P1848" s="92">
        <f>+N1848+N1849</f>
        <v>922.23372300000028</v>
      </c>
      <c r="Q1848" s="7">
        <v>839.96416479421498</v>
      </c>
      <c r="R1848" s="75">
        <f t="shared" si="725"/>
        <v>1016.3566394010001</v>
      </c>
      <c r="S1848" s="51">
        <f>+R1848+R1849</f>
        <v>1658.4922922910005</v>
      </c>
      <c r="T1848" s="48">
        <v>1658.5</v>
      </c>
      <c r="U1848" s="55">
        <f>+T1848-P1848</f>
        <v>736.26627699999972</v>
      </c>
      <c r="V1848" s="20"/>
      <c r="W1848" s="20"/>
      <c r="X1848" s="20"/>
      <c r="Y1848" s="20"/>
    </row>
    <row r="1849" spans="1:25" customFormat="1" ht="15.75" customHeight="1" x14ac:dyDescent="0.25">
      <c r="A1849" s="3" t="s">
        <v>1803</v>
      </c>
      <c r="B1849" s="3" t="s">
        <v>1804</v>
      </c>
      <c r="C1849" s="4">
        <v>44043</v>
      </c>
      <c r="D1849" s="3" t="s">
        <v>2560</v>
      </c>
      <c r="E1849" s="3" t="s">
        <v>2561</v>
      </c>
      <c r="F1849" s="3" t="s">
        <v>3242</v>
      </c>
      <c r="G1849" s="24"/>
      <c r="H1849" s="25" t="s">
        <v>2562</v>
      </c>
      <c r="I1849" s="5">
        <v>1</v>
      </c>
      <c r="J1849" s="5">
        <v>379.18661157024798</v>
      </c>
      <c r="K1849" s="5">
        <f t="shared" si="739"/>
        <v>458.81580000000002</v>
      </c>
      <c r="L1849" s="83">
        <f t="shared" si="727"/>
        <v>458.81580000000002</v>
      </c>
      <c r="M1849" s="79">
        <f t="shared" si="747"/>
        <v>389.99342999999999</v>
      </c>
      <c r="N1849" s="79">
        <f t="shared" si="748"/>
        <v>370.49375849999996</v>
      </c>
      <c r="O1849" s="58"/>
      <c r="P1849" s="92"/>
      <c r="Q1849" s="7">
        <v>530.69062222314096</v>
      </c>
      <c r="R1849" s="75">
        <f t="shared" si="725"/>
        <v>642.13565289000053</v>
      </c>
      <c r="S1849" s="51"/>
      <c r="T1849" s="48"/>
      <c r="U1849" s="55"/>
      <c r="V1849" s="20"/>
      <c r="W1849" s="20"/>
      <c r="X1849" s="20"/>
      <c r="Y1849" s="20"/>
    </row>
    <row r="1850" spans="1:25" s="110" customFormat="1" ht="15.75" customHeight="1" x14ac:dyDescent="0.25">
      <c r="A1850" s="31" t="s">
        <v>2176</v>
      </c>
      <c r="B1850" s="31" t="s">
        <v>2177</v>
      </c>
      <c r="C1850" s="4">
        <v>44043</v>
      </c>
      <c r="D1850" s="3" t="s">
        <v>2563</v>
      </c>
      <c r="E1850" s="3" t="s">
        <v>2564</v>
      </c>
      <c r="F1850" s="3" t="s">
        <v>3259</v>
      </c>
      <c r="G1850" s="107">
        <v>1552</v>
      </c>
      <c r="H1850" s="31" t="s">
        <v>2565</v>
      </c>
      <c r="I1850" s="108">
        <v>1</v>
      </c>
      <c r="J1850" s="108">
        <v>536.35504132231404</v>
      </c>
      <c r="K1850" s="108">
        <v>290</v>
      </c>
      <c r="L1850" s="83">
        <f t="shared" si="727"/>
        <v>290</v>
      </c>
      <c r="M1850" s="79"/>
      <c r="N1850" s="79">
        <v>0</v>
      </c>
      <c r="O1850" s="58"/>
      <c r="P1850" s="109">
        <f>+N1850+N1851+N1852+N1853</f>
        <v>1271.9947812500004</v>
      </c>
      <c r="Q1850" s="7">
        <v>429.089396608264</v>
      </c>
      <c r="R1850" s="75">
        <f t="shared" si="725"/>
        <v>519.1981698959994</v>
      </c>
      <c r="S1850" s="53">
        <f>+R1850+R1851+R1852+R1853</f>
        <v>2654.8848725100006</v>
      </c>
      <c r="T1850" s="50">
        <v>2654.88</v>
      </c>
      <c r="U1850" s="56">
        <f>+T1850-P1850</f>
        <v>1382.8852187499997</v>
      </c>
      <c r="V1850" s="30"/>
      <c r="W1850" s="30"/>
      <c r="X1850" s="30"/>
      <c r="Y1850" s="30"/>
    </row>
    <row r="1851" spans="1:25" customFormat="1" ht="15.75" customHeight="1" x14ac:dyDescent="0.25">
      <c r="A1851" s="3" t="s">
        <v>207</v>
      </c>
      <c r="B1851" s="3" t="s">
        <v>208</v>
      </c>
      <c r="C1851" s="4">
        <v>44043</v>
      </c>
      <c r="D1851" s="3" t="s">
        <v>2563</v>
      </c>
      <c r="E1851" s="3" t="s">
        <v>2564</v>
      </c>
      <c r="F1851" s="3" t="s">
        <v>3259</v>
      </c>
      <c r="G1851" s="24"/>
      <c r="H1851" s="25" t="s">
        <v>2565</v>
      </c>
      <c r="I1851" s="5">
        <v>1</v>
      </c>
      <c r="J1851" s="5">
        <v>465.07652892561998</v>
      </c>
      <c r="K1851" s="5">
        <f t="shared" ref="K1851:K1866" si="749">+J1851*1.21</f>
        <v>562.74260000000015</v>
      </c>
      <c r="L1851" s="83">
        <f t="shared" si="727"/>
        <v>562.74260000000015</v>
      </c>
      <c r="M1851" s="79">
        <f t="shared" si="747"/>
        <v>478.33121000000011</v>
      </c>
      <c r="N1851" s="79">
        <f>+M1851*0.95</f>
        <v>454.41464950000011</v>
      </c>
      <c r="O1851" s="58"/>
      <c r="P1851" s="92"/>
      <c r="Q1851" s="7">
        <v>650.97691906776902</v>
      </c>
      <c r="R1851" s="75">
        <f t="shared" si="725"/>
        <v>787.68207207200044</v>
      </c>
      <c r="S1851" s="51"/>
      <c r="T1851" s="48"/>
      <c r="U1851" s="55"/>
      <c r="V1851" s="20"/>
      <c r="W1851" s="20"/>
      <c r="X1851" s="20"/>
      <c r="Y1851" s="20"/>
    </row>
    <row r="1852" spans="1:25" customFormat="1" ht="15.75" customHeight="1" x14ac:dyDescent="0.25">
      <c r="A1852" s="3" t="s">
        <v>2558</v>
      </c>
      <c r="B1852" s="3" t="s">
        <v>2559</v>
      </c>
      <c r="C1852" s="4">
        <v>44043</v>
      </c>
      <c r="D1852" s="3" t="s">
        <v>2563</v>
      </c>
      <c r="E1852" s="3" t="s">
        <v>2564</v>
      </c>
      <c r="F1852" s="3" t="s">
        <v>3259</v>
      </c>
      <c r="G1852" s="24"/>
      <c r="H1852" s="25" t="s">
        <v>2565</v>
      </c>
      <c r="I1852" s="5">
        <v>1</v>
      </c>
      <c r="J1852" s="5">
        <v>231.05826446281</v>
      </c>
      <c r="K1852" s="5">
        <f t="shared" si="749"/>
        <v>279.58050000000009</v>
      </c>
      <c r="L1852" s="83">
        <f t="shared" si="727"/>
        <v>279.58050000000009</v>
      </c>
      <c r="M1852" s="79"/>
      <c r="N1852" s="79">
        <f t="shared" ref="N1852:N1865" si="750">+L1852*0.95</f>
        <v>265.60147500000005</v>
      </c>
      <c r="O1852" s="58"/>
      <c r="P1852" s="92"/>
      <c r="Q1852" s="7">
        <v>323.38914694214901</v>
      </c>
      <c r="R1852" s="75">
        <f t="shared" si="725"/>
        <v>391.30086780000028</v>
      </c>
      <c r="S1852" s="51"/>
      <c r="T1852" s="48"/>
      <c r="U1852" s="55"/>
      <c r="V1852" s="20"/>
      <c r="W1852" s="20"/>
      <c r="X1852" s="20"/>
      <c r="Y1852" s="20"/>
    </row>
    <row r="1853" spans="1:25" customFormat="1" ht="15.75" customHeight="1" x14ac:dyDescent="0.25">
      <c r="A1853" s="3" t="s">
        <v>593</v>
      </c>
      <c r="B1853" s="3" t="s">
        <v>594</v>
      </c>
      <c r="C1853" s="4">
        <v>44043</v>
      </c>
      <c r="D1853" s="3" t="s">
        <v>2563</v>
      </c>
      <c r="E1853" s="3" t="s">
        <v>2564</v>
      </c>
      <c r="F1853" s="3" t="s">
        <v>3259</v>
      </c>
      <c r="G1853" s="24"/>
      <c r="H1853" s="25" t="s">
        <v>2565</v>
      </c>
      <c r="I1853" s="5">
        <v>1</v>
      </c>
      <c r="J1853" s="5">
        <v>564.92966942148803</v>
      </c>
      <c r="K1853" s="5">
        <f t="shared" si="749"/>
        <v>683.56490000000053</v>
      </c>
      <c r="L1853" s="83">
        <f t="shared" si="727"/>
        <v>683.56490000000053</v>
      </c>
      <c r="M1853" s="79">
        <f t="shared" si="747"/>
        <v>581.03016500000047</v>
      </c>
      <c r="N1853" s="79">
        <f>+M1853*0.95</f>
        <v>551.97865675000037</v>
      </c>
      <c r="O1853" s="58"/>
      <c r="P1853" s="92"/>
      <c r="Q1853" s="7">
        <v>790.66426672892601</v>
      </c>
      <c r="R1853" s="75">
        <f t="shared" si="725"/>
        <v>956.70376274200044</v>
      </c>
      <c r="S1853" s="51"/>
      <c r="T1853" s="48"/>
      <c r="U1853" s="55"/>
      <c r="V1853" s="20"/>
      <c r="W1853" s="20"/>
      <c r="X1853" s="20"/>
      <c r="Y1853" s="20"/>
    </row>
    <row r="1854" spans="1:25" customFormat="1" ht="15.75" customHeight="1" x14ac:dyDescent="0.25">
      <c r="A1854" s="3" t="s">
        <v>972</v>
      </c>
      <c r="B1854" s="3" t="s">
        <v>973</v>
      </c>
      <c r="C1854" s="4">
        <v>44043</v>
      </c>
      <c r="D1854" s="3" t="s">
        <v>2566</v>
      </c>
      <c r="E1854" s="3" t="s">
        <v>2567</v>
      </c>
      <c r="F1854" s="3" t="s">
        <v>3262</v>
      </c>
      <c r="G1854" s="24">
        <v>1561</v>
      </c>
      <c r="H1854" s="25" t="s">
        <v>2568</v>
      </c>
      <c r="I1854" s="5">
        <v>1</v>
      </c>
      <c r="J1854" s="5">
        <v>100.59</v>
      </c>
      <c r="K1854" s="5">
        <f t="shared" si="749"/>
        <v>121.7139</v>
      </c>
      <c r="L1854" s="83">
        <f t="shared" si="727"/>
        <v>121.7139</v>
      </c>
      <c r="M1854" s="79"/>
      <c r="N1854" s="79">
        <f t="shared" si="750"/>
        <v>115.62820499999999</v>
      </c>
      <c r="O1854" s="58"/>
      <c r="P1854" s="92">
        <f>+N1854+N1855+N1856+N1857+N1858+N1859</f>
        <v>1116.8240469999994</v>
      </c>
      <c r="Q1854" s="7">
        <v>142.15378799999999</v>
      </c>
      <c r="R1854" s="75">
        <f t="shared" si="725"/>
        <v>172.00608347999997</v>
      </c>
      <c r="S1854" s="51">
        <f>+R1854+R1855+R1856+R1857+R1858+R1859</f>
        <v>1874.332829221999</v>
      </c>
      <c r="T1854" s="48">
        <v>1874.32</v>
      </c>
      <c r="U1854" s="55">
        <f>+T1854-P1854</f>
        <v>757.49595300000055</v>
      </c>
      <c r="V1854" s="20"/>
      <c r="W1854" s="20"/>
      <c r="X1854" s="20"/>
      <c r="Y1854" s="20"/>
    </row>
    <row r="1855" spans="1:25" customFormat="1" ht="15.75" customHeight="1" x14ac:dyDescent="0.25">
      <c r="A1855" s="3" t="s">
        <v>632</v>
      </c>
      <c r="B1855" s="3" t="s">
        <v>633</v>
      </c>
      <c r="C1855" s="4">
        <v>44043</v>
      </c>
      <c r="D1855" s="3" t="s">
        <v>2566</v>
      </c>
      <c r="E1855" s="3" t="s">
        <v>2567</v>
      </c>
      <c r="F1855" s="3" t="s">
        <v>3262</v>
      </c>
      <c r="G1855" s="24"/>
      <c r="H1855" s="25" t="s">
        <v>2568</v>
      </c>
      <c r="I1855" s="5">
        <v>1</v>
      </c>
      <c r="J1855" s="5">
        <v>232.53272727272699</v>
      </c>
      <c r="K1855" s="5">
        <f t="shared" si="749"/>
        <v>281.36459999999965</v>
      </c>
      <c r="L1855" s="83">
        <f t="shared" si="727"/>
        <v>281.36459999999965</v>
      </c>
      <c r="M1855" s="79">
        <f t="shared" si="747"/>
        <v>239.15990999999971</v>
      </c>
      <c r="N1855" s="79">
        <f>+M1855*0.95</f>
        <v>227.2019144999997</v>
      </c>
      <c r="O1855" s="58"/>
      <c r="P1855" s="92"/>
      <c r="Q1855" s="7">
        <v>325.09703001818099</v>
      </c>
      <c r="R1855" s="75">
        <f t="shared" si="725"/>
        <v>393.367406321999</v>
      </c>
      <c r="S1855" s="51"/>
      <c r="T1855" s="48"/>
      <c r="U1855" s="55"/>
      <c r="V1855" s="20"/>
      <c r="W1855" s="20"/>
      <c r="X1855" s="20"/>
      <c r="Y1855" s="20"/>
    </row>
    <row r="1856" spans="1:25" customFormat="1" ht="15.75" customHeight="1" x14ac:dyDescent="0.25">
      <c r="A1856" s="3" t="s">
        <v>496</v>
      </c>
      <c r="B1856" s="3" t="s">
        <v>497</v>
      </c>
      <c r="C1856" s="4">
        <v>44043</v>
      </c>
      <c r="D1856" s="3" t="s">
        <v>2566</v>
      </c>
      <c r="E1856" s="3" t="s">
        <v>2567</v>
      </c>
      <c r="F1856" s="3" t="s">
        <v>3262</v>
      </c>
      <c r="G1856" s="24"/>
      <c r="H1856" s="25" t="s">
        <v>2568</v>
      </c>
      <c r="I1856" s="5">
        <v>1</v>
      </c>
      <c r="J1856" s="5">
        <v>108.45396694214899</v>
      </c>
      <c r="K1856" s="5">
        <f t="shared" si="749"/>
        <v>131.22930000000028</v>
      </c>
      <c r="L1856" s="83">
        <f t="shared" si="727"/>
        <v>131.22930000000028</v>
      </c>
      <c r="M1856" s="79"/>
      <c r="N1856" s="79">
        <f t="shared" si="750"/>
        <v>124.66783500000025</v>
      </c>
      <c r="O1856" s="58"/>
      <c r="P1856" s="92"/>
      <c r="Q1856" s="7">
        <v>151.999319209091</v>
      </c>
      <c r="R1856" s="75">
        <f t="shared" si="725"/>
        <v>183.91917624300009</v>
      </c>
      <c r="S1856" s="51"/>
      <c r="T1856" s="48"/>
      <c r="U1856" s="55"/>
      <c r="V1856" s="20"/>
      <c r="W1856" s="20"/>
      <c r="X1856" s="20"/>
      <c r="Y1856" s="20"/>
    </row>
    <row r="1857" spans="1:25" customFormat="1" ht="15.75" customHeight="1" x14ac:dyDescent="0.25">
      <c r="A1857" s="3" t="s">
        <v>377</v>
      </c>
      <c r="B1857" s="3" t="s">
        <v>378</v>
      </c>
      <c r="C1857" s="4">
        <v>44043</v>
      </c>
      <c r="D1857" s="3" t="s">
        <v>2566</v>
      </c>
      <c r="E1857" s="3" t="s">
        <v>2567</v>
      </c>
      <c r="F1857" s="3" t="s">
        <v>3262</v>
      </c>
      <c r="G1857" s="24"/>
      <c r="H1857" s="25" t="s">
        <v>2568</v>
      </c>
      <c r="I1857" s="5">
        <v>1</v>
      </c>
      <c r="J1857" s="5">
        <v>148.53363636363599</v>
      </c>
      <c r="K1857" s="5">
        <f t="shared" si="749"/>
        <v>179.72569999999953</v>
      </c>
      <c r="L1857" s="83">
        <f t="shared" si="727"/>
        <v>179.72569999999953</v>
      </c>
      <c r="M1857" s="79">
        <f t="shared" si="747"/>
        <v>152.76684499999959</v>
      </c>
      <c r="N1857" s="79">
        <f t="shared" ref="N1857:N1860" si="751">+M1857*0.95</f>
        <v>145.1285027499996</v>
      </c>
      <c r="O1857" s="58"/>
      <c r="P1857" s="92"/>
      <c r="Q1857" s="7">
        <v>207.26829219090899</v>
      </c>
      <c r="R1857" s="75">
        <f t="shared" si="725"/>
        <v>250.79463355099986</v>
      </c>
      <c r="S1857" s="51"/>
      <c r="T1857" s="48"/>
      <c r="U1857" s="55"/>
      <c r="V1857" s="20"/>
      <c r="W1857" s="20"/>
      <c r="X1857" s="20"/>
      <c r="Y1857" s="20"/>
    </row>
    <row r="1858" spans="1:25" customFormat="1" ht="15.75" customHeight="1" x14ac:dyDescent="0.25">
      <c r="A1858" s="3" t="s">
        <v>147</v>
      </c>
      <c r="B1858" s="3" t="s">
        <v>148</v>
      </c>
      <c r="C1858" s="4">
        <v>44043</v>
      </c>
      <c r="D1858" s="3" t="s">
        <v>2566</v>
      </c>
      <c r="E1858" s="3" t="s">
        <v>2567</v>
      </c>
      <c r="F1858" s="3" t="s">
        <v>3262</v>
      </c>
      <c r="G1858" s="24"/>
      <c r="H1858" s="25" t="s">
        <v>2568</v>
      </c>
      <c r="I1858" s="5">
        <v>1</v>
      </c>
      <c r="J1858" s="5">
        <v>133.117933884298</v>
      </c>
      <c r="K1858" s="5">
        <f t="shared" si="749"/>
        <v>161.07270000000057</v>
      </c>
      <c r="L1858" s="83">
        <f t="shared" si="727"/>
        <v>161.07270000000057</v>
      </c>
      <c r="M1858" s="79">
        <f t="shared" si="747"/>
        <v>136.91179500000047</v>
      </c>
      <c r="N1858" s="79">
        <f t="shared" si="751"/>
        <v>130.06620525000045</v>
      </c>
      <c r="O1858" s="58"/>
      <c r="P1858" s="92"/>
      <c r="Q1858" s="7">
        <v>186.317184981819</v>
      </c>
      <c r="R1858" s="75">
        <f t="shared" ref="R1858:R1921" si="752">+Q1858*1.21</f>
        <v>225.44379382800099</v>
      </c>
      <c r="S1858" s="51"/>
      <c r="T1858" s="48"/>
      <c r="U1858" s="55"/>
      <c r="V1858" s="20"/>
      <c r="W1858" s="20"/>
      <c r="X1858" s="20"/>
      <c r="Y1858" s="20"/>
    </row>
    <row r="1859" spans="1:25" customFormat="1" ht="15.75" customHeight="1" x14ac:dyDescent="0.25">
      <c r="A1859" s="3" t="s">
        <v>2569</v>
      </c>
      <c r="B1859" s="3" t="s">
        <v>2570</v>
      </c>
      <c r="C1859" s="4">
        <v>44043</v>
      </c>
      <c r="D1859" s="3" t="s">
        <v>2566</v>
      </c>
      <c r="E1859" s="3" t="s">
        <v>2567</v>
      </c>
      <c r="F1859" s="3" t="s">
        <v>3262</v>
      </c>
      <c r="G1859" s="24"/>
      <c r="H1859" s="25" t="s">
        <v>2568</v>
      </c>
      <c r="I1859" s="5">
        <v>1</v>
      </c>
      <c r="J1859" s="5">
        <v>382.90958677685899</v>
      </c>
      <c r="K1859" s="5">
        <f t="shared" si="749"/>
        <v>463.32059999999939</v>
      </c>
      <c r="L1859" s="83">
        <f t="shared" si="727"/>
        <v>463.32059999999939</v>
      </c>
      <c r="M1859" s="79">
        <f t="shared" si="747"/>
        <v>393.82250999999945</v>
      </c>
      <c r="N1859" s="79">
        <f t="shared" si="751"/>
        <v>374.13138449999946</v>
      </c>
      <c r="O1859" s="58"/>
      <c r="P1859" s="92"/>
      <c r="Q1859" s="7">
        <v>536.19978165123905</v>
      </c>
      <c r="R1859" s="75">
        <f t="shared" si="752"/>
        <v>648.80173579799919</v>
      </c>
      <c r="S1859" s="51"/>
      <c r="T1859" s="48"/>
      <c r="U1859" s="55"/>
      <c r="V1859" s="20"/>
      <c r="W1859" s="20"/>
      <c r="X1859" s="20"/>
      <c r="Y1859" s="20"/>
    </row>
    <row r="1860" spans="1:25" customFormat="1" ht="15.75" customHeight="1" x14ac:dyDescent="0.25">
      <c r="A1860" s="3" t="s">
        <v>2574</v>
      </c>
      <c r="B1860" s="3" t="s">
        <v>2575</v>
      </c>
      <c r="C1860" s="4">
        <v>44043</v>
      </c>
      <c r="D1860" s="3" t="s">
        <v>2571</v>
      </c>
      <c r="E1860" s="3" t="s">
        <v>2572</v>
      </c>
      <c r="F1860" s="3" t="str">
        <f>+LEFT(H1860,14)</f>
        <v>BDD - 670/1547</v>
      </c>
      <c r="G1860" s="24">
        <v>1547</v>
      </c>
      <c r="H1860" s="25" t="s">
        <v>2573</v>
      </c>
      <c r="I1860" s="5">
        <v>1</v>
      </c>
      <c r="J1860" s="5">
        <v>901.12900826446298</v>
      </c>
      <c r="K1860" s="5">
        <f t="shared" si="749"/>
        <v>1090.3661000000002</v>
      </c>
      <c r="L1860" s="83">
        <f t="shared" ref="L1860:L1921" si="753">+K1860*I1860</f>
        <v>1090.3661000000002</v>
      </c>
      <c r="M1860" s="79">
        <f>+L1860*0.9</f>
        <v>981.32949000000019</v>
      </c>
      <c r="N1860" s="79">
        <f t="shared" si="751"/>
        <v>932.26301550000017</v>
      </c>
      <c r="O1860" s="58"/>
      <c r="P1860" s="92">
        <f>+N1860+N1861+N1862</f>
        <v>984.62642175000008</v>
      </c>
      <c r="Q1860" s="7">
        <v>9.0112900826536405E-2</v>
      </c>
      <c r="R1860" s="75">
        <f t="shared" si="752"/>
        <v>0.10903661000010904</v>
      </c>
      <c r="S1860" s="51">
        <f>+R1860+R1861+R1862</f>
        <v>0.11492480000011492</v>
      </c>
      <c r="T1860" s="48">
        <v>0</v>
      </c>
      <c r="U1860" s="55">
        <f>+T1860-P1860</f>
        <v>-984.62642175000008</v>
      </c>
      <c r="V1860" s="20"/>
      <c r="W1860" s="20"/>
      <c r="X1860" s="20"/>
      <c r="Y1860" s="20"/>
    </row>
    <row r="1861" spans="1:25" customFormat="1" ht="15.75" customHeight="1" x14ac:dyDescent="0.25">
      <c r="A1861" s="3" t="s">
        <v>43</v>
      </c>
      <c r="B1861" s="3" t="s">
        <v>44</v>
      </c>
      <c r="C1861" s="4">
        <v>44043</v>
      </c>
      <c r="D1861" s="3" t="s">
        <v>2571</v>
      </c>
      <c r="E1861" s="3" t="s">
        <v>2572</v>
      </c>
      <c r="F1861" s="3" t="str">
        <f>+LEFT(H1861,14)</f>
        <v>BDD - 670/1547</v>
      </c>
      <c r="G1861" s="24"/>
      <c r="H1861" s="25" t="s">
        <v>2573</v>
      </c>
      <c r="I1861" s="5">
        <v>2</v>
      </c>
      <c r="J1861" s="5">
        <v>13.9662809917355</v>
      </c>
      <c r="K1861" s="5">
        <f t="shared" si="749"/>
        <v>16.899199999999954</v>
      </c>
      <c r="L1861" s="83">
        <f t="shared" si="753"/>
        <v>33.798399999999909</v>
      </c>
      <c r="M1861" s="79"/>
      <c r="N1861" s="79">
        <f t="shared" si="750"/>
        <v>32.108479999999915</v>
      </c>
      <c r="O1861" s="58"/>
      <c r="P1861" s="92"/>
      <c r="Q1861" s="7">
        <v>2.7932561983498899E-3</v>
      </c>
      <c r="R1861" s="75">
        <f t="shared" si="752"/>
        <v>3.3798400000033669E-3</v>
      </c>
      <c r="S1861" s="51"/>
      <c r="T1861" s="48"/>
      <c r="U1861" s="55"/>
      <c r="V1861" s="20"/>
      <c r="W1861" s="20"/>
      <c r="X1861" s="20"/>
      <c r="Y1861" s="20"/>
    </row>
    <row r="1862" spans="1:25" customFormat="1" ht="15.75" customHeight="1" x14ac:dyDescent="0.25">
      <c r="A1862" s="3" t="s">
        <v>96</v>
      </c>
      <c r="B1862" s="3" t="s">
        <v>97</v>
      </c>
      <c r="C1862" s="4">
        <v>44043</v>
      </c>
      <c r="D1862" s="3" t="s">
        <v>2571</v>
      </c>
      <c r="E1862" s="3" t="s">
        <v>2572</v>
      </c>
      <c r="F1862" s="3" t="str">
        <f>+LEFT(H1862,14)</f>
        <v>BDD - 670/1547</v>
      </c>
      <c r="G1862" s="24"/>
      <c r="H1862" s="25" t="s">
        <v>2573</v>
      </c>
      <c r="I1862" s="5">
        <v>1</v>
      </c>
      <c r="J1862" s="5">
        <v>20.730165289256199</v>
      </c>
      <c r="K1862" s="5">
        <f t="shared" si="749"/>
        <v>25.083500000000001</v>
      </c>
      <c r="L1862" s="83">
        <f t="shared" si="753"/>
        <v>25.083500000000001</v>
      </c>
      <c r="M1862" s="79">
        <f t="shared" ref="M1862:M1863" si="754">+L1862*0.85</f>
        <v>21.320975000000001</v>
      </c>
      <c r="N1862" s="79">
        <f t="shared" ref="N1862:N1863" si="755">+M1862*0.95</f>
        <v>20.25492625</v>
      </c>
      <c r="O1862" s="58"/>
      <c r="P1862" s="92"/>
      <c r="Q1862" s="7">
        <v>2.0730165289276898E-3</v>
      </c>
      <c r="R1862" s="75">
        <f t="shared" si="752"/>
        <v>2.5083500000025048E-3</v>
      </c>
      <c r="S1862" s="51"/>
      <c r="T1862" s="48"/>
      <c r="U1862" s="55"/>
      <c r="V1862" s="20"/>
      <c r="W1862" s="20"/>
      <c r="X1862" s="20"/>
      <c r="Y1862" s="20"/>
    </row>
    <row r="1863" spans="1:25" customFormat="1" ht="15.75" customHeight="1" x14ac:dyDescent="0.25">
      <c r="A1863" s="3" t="s">
        <v>149</v>
      </c>
      <c r="B1863" s="3" t="s">
        <v>150</v>
      </c>
      <c r="C1863" s="4">
        <v>44043</v>
      </c>
      <c r="D1863" s="3" t="s">
        <v>2576</v>
      </c>
      <c r="E1863" s="3" t="s">
        <v>894</v>
      </c>
      <c r="F1863" s="3" t="s">
        <v>2865</v>
      </c>
      <c r="G1863" s="24">
        <v>1475</v>
      </c>
      <c r="H1863" s="25" t="s">
        <v>895</v>
      </c>
      <c r="I1863" s="5">
        <v>3</v>
      </c>
      <c r="J1863" s="5">
        <v>176.041818181818</v>
      </c>
      <c r="K1863" s="5">
        <f t="shared" si="749"/>
        <v>213.01059999999978</v>
      </c>
      <c r="L1863" s="83">
        <f t="shared" si="753"/>
        <v>639.03179999999929</v>
      </c>
      <c r="M1863" s="79">
        <f t="shared" si="754"/>
        <v>543.17702999999938</v>
      </c>
      <c r="N1863" s="79">
        <f t="shared" si="755"/>
        <v>516.01817849999941</v>
      </c>
      <c r="O1863" s="58"/>
      <c r="P1863" s="92">
        <f>+N1863+N1864</f>
        <v>972.86918850000006</v>
      </c>
      <c r="Q1863" s="7">
        <v>739.16966743636306</v>
      </c>
      <c r="R1863" s="75">
        <f t="shared" si="752"/>
        <v>894.39529759799927</v>
      </c>
      <c r="S1863" s="51">
        <f>+R1863+R1864</f>
        <v>1603.1876172179998</v>
      </c>
      <c r="T1863" s="48">
        <v>1603.19</v>
      </c>
      <c r="U1863" s="55">
        <f>+T1863-P1863</f>
        <v>630.32081149999999</v>
      </c>
      <c r="V1863" s="20"/>
      <c r="W1863" s="20"/>
      <c r="X1863" s="20"/>
      <c r="Y1863" s="20"/>
    </row>
    <row r="1864" spans="1:25" customFormat="1" ht="15.75" customHeight="1" x14ac:dyDescent="0.25">
      <c r="A1864" s="3" t="s">
        <v>896</v>
      </c>
      <c r="B1864" s="3" t="s">
        <v>897</v>
      </c>
      <c r="C1864" s="4">
        <v>44043</v>
      </c>
      <c r="D1864" s="3" t="s">
        <v>2576</v>
      </c>
      <c r="E1864" s="3" t="s">
        <v>894</v>
      </c>
      <c r="F1864" s="3" t="s">
        <v>2865</v>
      </c>
      <c r="G1864" s="24"/>
      <c r="H1864" s="25" t="s">
        <v>895</v>
      </c>
      <c r="I1864" s="5">
        <v>2</v>
      </c>
      <c r="J1864" s="5">
        <v>198.71727272727301</v>
      </c>
      <c r="K1864" s="5">
        <f t="shared" si="749"/>
        <v>240.44790000000035</v>
      </c>
      <c r="L1864" s="83">
        <f t="shared" si="753"/>
        <v>480.89580000000069</v>
      </c>
      <c r="M1864" s="79"/>
      <c r="N1864" s="79">
        <f t="shared" si="750"/>
        <v>456.85101000000066</v>
      </c>
      <c r="O1864" s="58"/>
      <c r="P1864" s="92"/>
      <c r="Q1864" s="7">
        <v>585.778776545455</v>
      </c>
      <c r="R1864" s="75">
        <f t="shared" si="752"/>
        <v>708.79231962000051</v>
      </c>
      <c r="S1864" s="51"/>
      <c r="T1864" s="48"/>
      <c r="U1864" s="55"/>
      <c r="V1864" s="20"/>
      <c r="W1864" s="20"/>
      <c r="X1864" s="20"/>
      <c r="Y1864" s="20"/>
    </row>
    <row r="1865" spans="1:25" customFormat="1" ht="15.75" customHeight="1" x14ac:dyDescent="0.25">
      <c r="A1865" s="3" t="s">
        <v>2163</v>
      </c>
      <c r="B1865" s="3" t="s">
        <v>2164</v>
      </c>
      <c r="C1865" s="4">
        <v>44043</v>
      </c>
      <c r="D1865" s="3" t="s">
        <v>2577</v>
      </c>
      <c r="E1865" s="3" t="s">
        <v>927</v>
      </c>
      <c r="F1865" s="3" t="s">
        <v>2859</v>
      </c>
      <c r="G1865" s="24">
        <v>1557</v>
      </c>
      <c r="H1865" s="25" t="s">
        <v>928</v>
      </c>
      <c r="I1865" s="5">
        <v>1</v>
      </c>
      <c r="J1865" s="5">
        <v>573.48669421487602</v>
      </c>
      <c r="K1865" s="5">
        <f t="shared" si="749"/>
        <v>693.91890000000001</v>
      </c>
      <c r="L1865" s="83">
        <f t="shared" si="753"/>
        <v>693.91890000000001</v>
      </c>
      <c r="M1865" s="79"/>
      <c r="N1865" s="79">
        <f t="shared" si="750"/>
        <v>659.22295499999996</v>
      </c>
      <c r="O1865" s="58"/>
      <c r="P1865" s="92">
        <f>+N1865+N1866</f>
        <v>1037.0049662499998</v>
      </c>
      <c r="Q1865" s="7">
        <v>802.629037755372</v>
      </c>
      <c r="R1865" s="75">
        <f t="shared" si="752"/>
        <v>971.18113568400008</v>
      </c>
      <c r="S1865" s="51">
        <f>+R1865+R1866</f>
        <v>1626.3837996040002</v>
      </c>
      <c r="T1865" s="48">
        <v>1626.38</v>
      </c>
      <c r="U1865" s="55">
        <f>+T1865-P1865</f>
        <v>589.37503375000028</v>
      </c>
      <c r="V1865" s="20"/>
      <c r="W1865" s="20"/>
      <c r="X1865" s="20"/>
      <c r="Y1865" s="20"/>
    </row>
    <row r="1866" spans="1:25" customFormat="1" ht="15.75" customHeight="1" x14ac:dyDescent="0.25">
      <c r="A1866" s="3" t="s">
        <v>724</v>
      </c>
      <c r="B1866" s="3" t="s">
        <v>725</v>
      </c>
      <c r="C1866" s="4">
        <v>44043</v>
      </c>
      <c r="D1866" s="3" t="s">
        <v>2577</v>
      </c>
      <c r="E1866" s="3" t="s">
        <v>927</v>
      </c>
      <c r="F1866" s="3" t="s">
        <v>2859</v>
      </c>
      <c r="G1866" s="24"/>
      <c r="H1866" s="25" t="s">
        <v>928</v>
      </c>
      <c r="I1866" s="5">
        <v>1</v>
      </c>
      <c r="J1866" s="5">
        <v>386.645867768595</v>
      </c>
      <c r="K1866" s="5">
        <f t="shared" si="749"/>
        <v>467.84149999999994</v>
      </c>
      <c r="L1866" s="83">
        <f t="shared" si="753"/>
        <v>467.84149999999994</v>
      </c>
      <c r="M1866" s="79">
        <f t="shared" ref="M1866" si="756">+L1866*0.85</f>
        <v>397.66527499999995</v>
      </c>
      <c r="N1866" s="79">
        <f>+M1866*0.95</f>
        <v>377.78201124999993</v>
      </c>
      <c r="O1866" s="58"/>
      <c r="P1866" s="92"/>
      <c r="Q1866" s="7">
        <v>541.48980489256201</v>
      </c>
      <c r="R1866" s="75">
        <f t="shared" si="752"/>
        <v>655.20266391999996</v>
      </c>
      <c r="S1866" s="51"/>
      <c r="T1866" s="48"/>
      <c r="U1866" s="55"/>
      <c r="V1866" s="20"/>
      <c r="W1866" s="20"/>
      <c r="X1866" s="20"/>
      <c r="Y1866" s="20"/>
    </row>
    <row r="1867" spans="1:25" s="110" customFormat="1" ht="15.75" customHeight="1" x14ac:dyDescent="0.25">
      <c r="A1867" s="31" t="s">
        <v>2176</v>
      </c>
      <c r="B1867" s="31" t="s">
        <v>2177</v>
      </c>
      <c r="C1867" s="4">
        <v>44043</v>
      </c>
      <c r="D1867" s="3" t="s">
        <v>2578</v>
      </c>
      <c r="E1867" s="3" t="s">
        <v>1006</v>
      </c>
      <c r="F1867" s="3" t="s">
        <v>2888</v>
      </c>
      <c r="G1867" s="107">
        <v>1546</v>
      </c>
      <c r="H1867" s="31" t="s">
        <v>1007</v>
      </c>
      <c r="I1867" s="108">
        <v>2</v>
      </c>
      <c r="J1867" s="108">
        <v>536.35504132231404</v>
      </c>
      <c r="K1867" s="108">
        <v>290</v>
      </c>
      <c r="L1867" s="83">
        <f t="shared" si="753"/>
        <v>580</v>
      </c>
      <c r="M1867" s="79"/>
      <c r="N1867" s="79">
        <v>0</v>
      </c>
      <c r="O1867" s="58"/>
      <c r="P1867" s="109">
        <f>+N1867+N1868+N1869+N1870+N1871+N1872</f>
        <v>2062.0882875000011</v>
      </c>
      <c r="Q1867" s="7">
        <v>858.17879321652902</v>
      </c>
      <c r="R1867" s="75">
        <f t="shared" si="752"/>
        <v>1038.3963397920002</v>
      </c>
      <c r="S1867" s="53">
        <f>+R1867+R1868+R1869+R1870+R1871+R1872</f>
        <v>4236.0906366200015</v>
      </c>
      <c r="T1867" s="50">
        <v>4236.1000000000004</v>
      </c>
      <c r="U1867" s="56">
        <f>+T1867-P1867</f>
        <v>2174.0117124999992</v>
      </c>
      <c r="V1867" s="30"/>
      <c r="W1867" s="30"/>
      <c r="X1867" s="30"/>
      <c r="Y1867" s="30"/>
    </row>
    <row r="1868" spans="1:25" customFormat="1" ht="15.75" customHeight="1" x14ac:dyDescent="0.25">
      <c r="A1868" s="3" t="s">
        <v>1733</v>
      </c>
      <c r="B1868" s="3" t="s">
        <v>1734</v>
      </c>
      <c r="C1868" s="4">
        <v>44043</v>
      </c>
      <c r="D1868" s="3" t="s">
        <v>2578</v>
      </c>
      <c r="E1868" s="3" t="s">
        <v>1006</v>
      </c>
      <c r="F1868" s="3" t="s">
        <v>2888</v>
      </c>
      <c r="G1868" s="24"/>
      <c r="H1868" s="25" t="s">
        <v>1007</v>
      </c>
      <c r="I1868" s="5">
        <v>2</v>
      </c>
      <c r="J1868" s="5">
        <v>334.16462809917402</v>
      </c>
      <c r="K1868" s="5">
        <f t="shared" ref="K1868:K1896" si="757">+J1868*1.21</f>
        <v>404.33920000000057</v>
      </c>
      <c r="L1868" s="83">
        <f t="shared" si="753"/>
        <v>808.67840000000115</v>
      </c>
      <c r="M1868" s="79">
        <f t="shared" ref="M1868" si="758">+L1868*0.85</f>
        <v>687.37664000000098</v>
      </c>
      <c r="N1868" s="79">
        <f>+M1868*0.95</f>
        <v>653.00780800000086</v>
      </c>
      <c r="O1868" s="58"/>
      <c r="P1868" s="92"/>
      <c r="Q1868" s="7">
        <v>936.19562208264597</v>
      </c>
      <c r="R1868" s="75">
        <f t="shared" si="752"/>
        <v>1132.7967027200016</v>
      </c>
      <c r="S1868" s="51"/>
      <c r="T1868" s="48"/>
      <c r="U1868" s="55"/>
      <c r="V1868" s="20"/>
      <c r="W1868" s="20"/>
      <c r="X1868" s="20"/>
      <c r="Y1868" s="20"/>
    </row>
    <row r="1869" spans="1:25" customFormat="1" ht="15.75" customHeight="1" x14ac:dyDescent="0.25">
      <c r="A1869" s="3" t="s">
        <v>373</v>
      </c>
      <c r="B1869" s="3" t="s">
        <v>374</v>
      </c>
      <c r="C1869" s="4">
        <v>44043</v>
      </c>
      <c r="D1869" s="3" t="s">
        <v>2578</v>
      </c>
      <c r="E1869" s="3" t="s">
        <v>1006</v>
      </c>
      <c r="F1869" s="3" t="s">
        <v>2888</v>
      </c>
      <c r="G1869" s="24"/>
      <c r="H1869" s="25" t="s">
        <v>1007</v>
      </c>
      <c r="I1869" s="5">
        <v>1</v>
      </c>
      <c r="J1869" s="5">
        <v>208.65322314049601</v>
      </c>
      <c r="K1869" s="5">
        <f t="shared" si="757"/>
        <v>252.47040000000015</v>
      </c>
      <c r="L1869" s="83">
        <f t="shared" si="753"/>
        <v>252.47040000000015</v>
      </c>
      <c r="M1869" s="79"/>
      <c r="N1869" s="79">
        <f t="shared" ref="N1869:N1892" si="759">+L1869*0.95</f>
        <v>239.84688000000014</v>
      </c>
      <c r="O1869" s="58"/>
      <c r="P1869" s="92"/>
      <c r="Q1869" s="7">
        <v>254.62787432727299</v>
      </c>
      <c r="R1869" s="75">
        <f t="shared" si="752"/>
        <v>308.09972793600031</v>
      </c>
      <c r="S1869" s="51"/>
      <c r="T1869" s="48"/>
      <c r="U1869" s="55"/>
      <c r="V1869" s="20"/>
      <c r="W1869" s="20"/>
      <c r="X1869" s="20"/>
      <c r="Y1869" s="20"/>
    </row>
    <row r="1870" spans="1:25" customFormat="1" ht="15.75" customHeight="1" x14ac:dyDescent="0.25">
      <c r="A1870" s="3" t="s">
        <v>530</v>
      </c>
      <c r="B1870" s="3" t="s">
        <v>531</v>
      </c>
      <c r="C1870" s="4">
        <v>44043</v>
      </c>
      <c r="D1870" s="3" t="s">
        <v>2578</v>
      </c>
      <c r="E1870" s="3" t="s">
        <v>1006</v>
      </c>
      <c r="F1870" s="3" t="s">
        <v>2888</v>
      </c>
      <c r="G1870" s="24"/>
      <c r="H1870" s="25" t="s">
        <v>1007</v>
      </c>
      <c r="I1870" s="5">
        <v>2</v>
      </c>
      <c r="J1870" s="5">
        <v>208.65322314049601</v>
      </c>
      <c r="K1870" s="5">
        <f t="shared" si="757"/>
        <v>252.47040000000015</v>
      </c>
      <c r="L1870" s="83">
        <f t="shared" si="753"/>
        <v>504.94080000000031</v>
      </c>
      <c r="M1870" s="79"/>
      <c r="N1870" s="79">
        <f t="shared" si="759"/>
        <v>479.69376000000028</v>
      </c>
      <c r="O1870" s="58"/>
      <c r="P1870" s="92"/>
      <c r="Q1870" s="7">
        <v>585.48929026115695</v>
      </c>
      <c r="R1870" s="75">
        <f t="shared" si="752"/>
        <v>708.44204121599989</v>
      </c>
      <c r="S1870" s="51"/>
      <c r="T1870" s="48"/>
      <c r="U1870" s="55"/>
      <c r="V1870" s="20"/>
      <c r="W1870" s="20"/>
      <c r="X1870" s="20"/>
      <c r="Y1870" s="20"/>
    </row>
    <row r="1871" spans="1:25" customFormat="1" ht="15.75" customHeight="1" x14ac:dyDescent="0.25">
      <c r="A1871" s="3" t="s">
        <v>1706</v>
      </c>
      <c r="B1871" s="3" t="s">
        <v>1707</v>
      </c>
      <c r="C1871" s="4">
        <v>44043</v>
      </c>
      <c r="D1871" s="3" t="s">
        <v>2578</v>
      </c>
      <c r="E1871" s="3" t="s">
        <v>1006</v>
      </c>
      <c r="F1871" s="3" t="s">
        <v>2888</v>
      </c>
      <c r="G1871" s="24"/>
      <c r="H1871" s="25" t="s">
        <v>1007</v>
      </c>
      <c r="I1871" s="5">
        <v>1</v>
      </c>
      <c r="J1871" s="5">
        <v>525.04760330578495</v>
      </c>
      <c r="K1871" s="5">
        <f t="shared" si="757"/>
        <v>635.30759999999975</v>
      </c>
      <c r="L1871" s="83">
        <f t="shared" si="753"/>
        <v>635.30759999999975</v>
      </c>
      <c r="M1871" s="79"/>
      <c r="N1871" s="79">
        <f t="shared" si="759"/>
        <v>603.5422199999997</v>
      </c>
      <c r="O1871" s="58"/>
      <c r="P1871" s="92"/>
      <c r="Q1871" s="7">
        <v>734.84087415867805</v>
      </c>
      <c r="R1871" s="75">
        <f t="shared" si="752"/>
        <v>889.15745773200047</v>
      </c>
      <c r="S1871" s="51"/>
      <c r="T1871" s="48"/>
      <c r="U1871" s="55"/>
      <c r="V1871" s="20"/>
      <c r="W1871" s="20"/>
      <c r="X1871" s="20"/>
      <c r="Y1871" s="20"/>
    </row>
    <row r="1872" spans="1:25" customFormat="1" ht="15.75" customHeight="1" x14ac:dyDescent="0.25">
      <c r="A1872" s="3" t="s">
        <v>2579</v>
      </c>
      <c r="B1872" s="3" t="s">
        <v>2580</v>
      </c>
      <c r="C1872" s="4">
        <v>44043</v>
      </c>
      <c r="D1872" s="3" t="s">
        <v>2578</v>
      </c>
      <c r="E1872" s="3" t="s">
        <v>1006</v>
      </c>
      <c r="F1872" s="3" t="s">
        <v>2888</v>
      </c>
      <c r="G1872" s="24"/>
      <c r="H1872" s="25" t="s">
        <v>1007</v>
      </c>
      <c r="I1872" s="5">
        <v>1</v>
      </c>
      <c r="J1872" s="5">
        <v>88.015371900826494</v>
      </c>
      <c r="K1872" s="5">
        <f t="shared" si="757"/>
        <v>106.49860000000005</v>
      </c>
      <c r="L1872" s="83">
        <f t="shared" si="753"/>
        <v>106.49860000000005</v>
      </c>
      <c r="M1872" s="79">
        <f t="shared" ref="M1872:M1874" si="760">+L1872*0.85</f>
        <v>90.52381000000004</v>
      </c>
      <c r="N1872" s="79">
        <f t="shared" ref="N1872:N1874" si="761">+M1872*0.95</f>
        <v>85.997619500000027</v>
      </c>
      <c r="O1872" s="58"/>
      <c r="P1872" s="92"/>
      <c r="Q1872" s="7">
        <v>131.568898532231</v>
      </c>
      <c r="R1872" s="75">
        <f t="shared" si="752"/>
        <v>159.1983672239995</v>
      </c>
      <c r="S1872" s="51"/>
      <c r="T1872" s="48"/>
      <c r="U1872" s="55"/>
      <c r="V1872" s="20"/>
      <c r="W1872" s="20"/>
      <c r="X1872" s="20"/>
      <c r="Y1872" s="20"/>
    </row>
    <row r="1873" spans="1:25" customFormat="1" ht="15.75" customHeight="1" x14ac:dyDescent="0.25">
      <c r="A1873" s="3" t="s">
        <v>2365</v>
      </c>
      <c r="B1873" s="3" t="s">
        <v>2366</v>
      </c>
      <c r="C1873" s="4">
        <v>44043</v>
      </c>
      <c r="D1873" s="3" t="s">
        <v>2581</v>
      </c>
      <c r="E1873" s="3" t="s">
        <v>1686</v>
      </c>
      <c r="F1873" s="3" t="s">
        <v>3036</v>
      </c>
      <c r="G1873" s="24">
        <v>1562</v>
      </c>
      <c r="H1873" s="25" t="s">
        <v>1687</v>
      </c>
      <c r="I1873" s="5">
        <v>2</v>
      </c>
      <c r="J1873" s="5">
        <v>168.656611570248</v>
      </c>
      <c r="K1873" s="5">
        <f t="shared" si="757"/>
        <v>204.07450000000009</v>
      </c>
      <c r="L1873" s="83">
        <f t="shared" si="753"/>
        <v>408.14900000000017</v>
      </c>
      <c r="M1873" s="79">
        <f t="shared" si="760"/>
        <v>346.92665000000011</v>
      </c>
      <c r="N1873" s="79">
        <f t="shared" si="761"/>
        <v>329.58031750000009</v>
      </c>
      <c r="O1873" s="58"/>
      <c r="P1873" s="92">
        <f>+N1873+N1874+N1875</f>
        <v>2126.5466044999989</v>
      </c>
      <c r="Q1873" s="7">
        <v>519.26672196694199</v>
      </c>
      <c r="R1873" s="75">
        <f t="shared" si="752"/>
        <v>628.31273357999976</v>
      </c>
      <c r="S1873" s="51">
        <f>+R1873+R1874+R1875</f>
        <v>3544.0464130160026</v>
      </c>
      <c r="T1873" s="48">
        <v>3544.02</v>
      </c>
      <c r="U1873" s="55">
        <f>+T1873-P1873</f>
        <v>1417.4733955000011</v>
      </c>
      <c r="V1873" s="20"/>
      <c r="W1873" s="20"/>
      <c r="X1873" s="20"/>
      <c r="Y1873" s="20"/>
    </row>
    <row r="1874" spans="1:25" customFormat="1" ht="15.75" customHeight="1" x14ac:dyDescent="0.25">
      <c r="A1874" s="3" t="s">
        <v>149</v>
      </c>
      <c r="B1874" s="3" t="s">
        <v>150</v>
      </c>
      <c r="C1874" s="4">
        <v>44043</v>
      </c>
      <c r="D1874" s="3" t="s">
        <v>2581</v>
      </c>
      <c r="E1874" s="3" t="s">
        <v>1686</v>
      </c>
      <c r="F1874" s="3" t="s">
        <v>3036</v>
      </c>
      <c r="G1874" s="24"/>
      <c r="H1874" s="25" t="s">
        <v>1687</v>
      </c>
      <c r="I1874" s="5">
        <v>6</v>
      </c>
      <c r="J1874" s="5">
        <v>176.041818181818</v>
      </c>
      <c r="K1874" s="5">
        <f t="shared" si="757"/>
        <v>213.01059999999978</v>
      </c>
      <c r="L1874" s="83">
        <f t="shared" si="753"/>
        <v>1278.0635999999986</v>
      </c>
      <c r="M1874" s="79">
        <f t="shared" si="760"/>
        <v>1086.3540599999988</v>
      </c>
      <c r="N1874" s="79">
        <f t="shared" si="761"/>
        <v>1032.0363569999988</v>
      </c>
      <c r="O1874" s="58"/>
      <c r="P1874" s="92"/>
      <c r="Q1874" s="7">
        <v>1478.33933487273</v>
      </c>
      <c r="R1874" s="75">
        <f t="shared" si="752"/>
        <v>1788.7905951960033</v>
      </c>
      <c r="S1874" s="51"/>
      <c r="T1874" s="48"/>
      <c r="U1874" s="55"/>
      <c r="V1874" s="20"/>
      <c r="W1874" s="20"/>
      <c r="X1874" s="20"/>
      <c r="Y1874" s="20"/>
    </row>
    <row r="1875" spans="1:25" customFormat="1" ht="15.75" customHeight="1" x14ac:dyDescent="0.25">
      <c r="A1875" s="3" t="s">
        <v>2375</v>
      </c>
      <c r="B1875" s="3" t="s">
        <v>2376</v>
      </c>
      <c r="C1875" s="4">
        <v>44043</v>
      </c>
      <c r="D1875" s="3" t="s">
        <v>2581</v>
      </c>
      <c r="E1875" s="3" t="s">
        <v>1686</v>
      </c>
      <c r="F1875" s="3" t="s">
        <v>3036</v>
      </c>
      <c r="G1875" s="24"/>
      <c r="H1875" s="25" t="s">
        <v>1687</v>
      </c>
      <c r="I1875" s="5">
        <v>1</v>
      </c>
      <c r="J1875" s="5">
        <v>665.44578512396697</v>
      </c>
      <c r="K1875" s="5">
        <f t="shared" si="757"/>
        <v>805.18939999999998</v>
      </c>
      <c r="L1875" s="83">
        <f t="shared" si="753"/>
        <v>805.18939999999998</v>
      </c>
      <c r="M1875" s="79"/>
      <c r="N1875" s="79">
        <f t="shared" si="759"/>
        <v>764.9299299999999</v>
      </c>
      <c r="O1875" s="58"/>
      <c r="P1875" s="92"/>
      <c r="Q1875" s="7">
        <v>931.35792085950402</v>
      </c>
      <c r="R1875" s="75">
        <f t="shared" si="752"/>
        <v>1126.9430842399997</v>
      </c>
      <c r="S1875" s="51"/>
      <c r="T1875" s="48"/>
      <c r="U1875" s="55"/>
      <c r="V1875" s="20"/>
      <c r="W1875" s="20"/>
      <c r="X1875" s="20"/>
      <c r="Y1875" s="20"/>
    </row>
    <row r="1876" spans="1:25" customFormat="1" ht="15.75" customHeight="1" x14ac:dyDescent="0.25">
      <c r="A1876" s="3" t="s">
        <v>2583</v>
      </c>
      <c r="B1876" s="3" t="s">
        <v>2584</v>
      </c>
      <c r="C1876" s="4">
        <v>44043</v>
      </c>
      <c r="D1876" s="3" t="s">
        <v>2582</v>
      </c>
      <c r="E1876" s="3" t="s">
        <v>1731</v>
      </c>
      <c r="F1876" s="3" t="s">
        <v>3049</v>
      </c>
      <c r="G1876" s="24">
        <v>1538</v>
      </c>
      <c r="H1876" s="25" t="s">
        <v>1732</v>
      </c>
      <c r="I1876" s="5">
        <v>1</v>
      </c>
      <c r="J1876" s="5">
        <v>957.87553719008304</v>
      </c>
      <c r="K1876" s="5">
        <f t="shared" si="757"/>
        <v>1159.0294000000004</v>
      </c>
      <c r="L1876" s="83">
        <f t="shared" si="753"/>
        <v>1159.0294000000004</v>
      </c>
      <c r="M1876" s="79"/>
      <c r="N1876" s="79">
        <f t="shared" si="759"/>
        <v>1101.0779300000004</v>
      </c>
      <c r="O1876" s="58"/>
      <c r="P1876" s="92">
        <f>+N1876+N1877+N1878+N1879+N1880</f>
        <v>4295.4562359999973</v>
      </c>
      <c r="Q1876" s="7">
        <v>1340.7383894049599</v>
      </c>
      <c r="R1876" s="75">
        <f t="shared" si="752"/>
        <v>1622.2934511800015</v>
      </c>
      <c r="S1876" s="51">
        <f>+R1876+R1877+R1878+R1879+R1880</f>
        <v>6682.2792869669975</v>
      </c>
      <c r="T1876" s="48">
        <v>6682.28</v>
      </c>
      <c r="U1876" s="55">
        <f>+T1876-P1876</f>
        <v>2386.8237640000025</v>
      </c>
      <c r="V1876" s="20"/>
      <c r="W1876" s="20"/>
      <c r="X1876" s="20"/>
      <c r="Y1876" s="20"/>
    </row>
    <row r="1877" spans="1:25" customFormat="1" ht="15.75" customHeight="1" x14ac:dyDescent="0.25">
      <c r="A1877" s="3" t="s">
        <v>1733</v>
      </c>
      <c r="B1877" s="3" t="s">
        <v>1734</v>
      </c>
      <c r="C1877" s="4">
        <v>44043</v>
      </c>
      <c r="D1877" s="3" t="s">
        <v>2582</v>
      </c>
      <c r="E1877" s="3" t="s">
        <v>1731</v>
      </c>
      <c r="F1877" s="3" t="s">
        <v>3049</v>
      </c>
      <c r="G1877" s="24"/>
      <c r="H1877" s="25" t="s">
        <v>1732</v>
      </c>
      <c r="I1877" s="5">
        <v>1</v>
      </c>
      <c r="J1877" s="5">
        <v>334.16462809917402</v>
      </c>
      <c r="K1877" s="5">
        <f t="shared" si="757"/>
        <v>404.33920000000057</v>
      </c>
      <c r="L1877" s="83">
        <f t="shared" si="753"/>
        <v>404.33920000000057</v>
      </c>
      <c r="M1877" s="79">
        <f t="shared" ref="M1877" si="762">+L1877*0.85</f>
        <v>343.68832000000049</v>
      </c>
      <c r="N1877" s="79">
        <f>+M1877*0.95</f>
        <v>326.50390400000043</v>
      </c>
      <c r="O1877" s="58"/>
      <c r="P1877" s="92"/>
      <c r="Q1877" s="7">
        <v>468.09781104132298</v>
      </c>
      <c r="R1877" s="75">
        <f t="shared" si="752"/>
        <v>566.39835136000079</v>
      </c>
      <c r="S1877" s="51"/>
      <c r="T1877" s="48"/>
      <c r="U1877" s="55"/>
      <c r="V1877" s="20"/>
      <c r="W1877" s="20"/>
      <c r="X1877" s="20"/>
      <c r="Y1877" s="20"/>
    </row>
    <row r="1878" spans="1:25" customFormat="1" ht="15.75" customHeight="1" x14ac:dyDescent="0.25">
      <c r="A1878" s="3" t="s">
        <v>588</v>
      </c>
      <c r="B1878" s="3" t="s">
        <v>589</v>
      </c>
      <c r="C1878" s="4">
        <v>44043</v>
      </c>
      <c r="D1878" s="3" t="s">
        <v>2582</v>
      </c>
      <c r="E1878" s="3" t="s">
        <v>1731</v>
      </c>
      <c r="F1878" s="3" t="s">
        <v>3049</v>
      </c>
      <c r="G1878" s="24"/>
      <c r="H1878" s="25" t="s">
        <v>1732</v>
      </c>
      <c r="I1878" s="5">
        <v>1</v>
      </c>
      <c r="J1878" s="5">
        <v>286.266694214876</v>
      </c>
      <c r="K1878" s="5">
        <f t="shared" si="757"/>
        <v>346.38269999999994</v>
      </c>
      <c r="L1878" s="83">
        <f t="shared" si="753"/>
        <v>346.38269999999994</v>
      </c>
      <c r="M1878" s="79"/>
      <c r="N1878" s="79">
        <f t="shared" si="759"/>
        <v>329.06356499999993</v>
      </c>
      <c r="O1878" s="58"/>
      <c r="P1878" s="92"/>
      <c r="Q1878" s="7">
        <v>400.696079893388</v>
      </c>
      <c r="R1878" s="75">
        <f t="shared" si="752"/>
        <v>484.84225667099946</v>
      </c>
      <c r="S1878" s="51"/>
      <c r="T1878" s="48"/>
      <c r="U1878" s="55"/>
      <c r="V1878" s="20"/>
      <c r="W1878" s="20"/>
      <c r="X1878" s="20"/>
      <c r="Y1878" s="20"/>
    </row>
    <row r="1879" spans="1:25" customFormat="1" ht="15.75" customHeight="1" x14ac:dyDescent="0.25">
      <c r="A1879" s="3" t="s">
        <v>2224</v>
      </c>
      <c r="B1879" s="3" t="s">
        <v>2225</v>
      </c>
      <c r="C1879" s="4">
        <v>44043</v>
      </c>
      <c r="D1879" s="3" t="s">
        <v>2582</v>
      </c>
      <c r="E1879" s="3" t="s">
        <v>1731</v>
      </c>
      <c r="F1879" s="3" t="s">
        <v>3049</v>
      </c>
      <c r="G1879" s="24"/>
      <c r="H1879" s="25" t="s">
        <v>1732</v>
      </c>
      <c r="I1879" s="5">
        <v>1</v>
      </c>
      <c r="J1879" s="5">
        <v>1310.8085950413199</v>
      </c>
      <c r="K1879" s="5">
        <f t="shared" si="757"/>
        <v>1586.0783999999971</v>
      </c>
      <c r="L1879" s="83">
        <f t="shared" si="753"/>
        <v>1586.0783999999971</v>
      </c>
      <c r="M1879" s="79"/>
      <c r="N1879" s="79">
        <f t="shared" si="759"/>
        <v>1506.7744799999973</v>
      </c>
      <c r="O1879" s="58"/>
      <c r="P1879" s="92"/>
      <c r="Q1879" s="7">
        <v>1834.67325004958</v>
      </c>
      <c r="R1879" s="75">
        <f t="shared" si="752"/>
        <v>2219.9546325599918</v>
      </c>
      <c r="S1879" s="51"/>
      <c r="T1879" s="48"/>
      <c r="U1879" s="55"/>
      <c r="V1879" s="20"/>
      <c r="W1879" s="20"/>
      <c r="X1879" s="20"/>
      <c r="Y1879" s="20"/>
    </row>
    <row r="1880" spans="1:25" customFormat="1" ht="15.75" customHeight="1" x14ac:dyDescent="0.25">
      <c r="A1880" s="3" t="s">
        <v>149</v>
      </c>
      <c r="B1880" s="3" t="s">
        <v>150</v>
      </c>
      <c r="C1880" s="4">
        <v>44043</v>
      </c>
      <c r="D1880" s="3" t="s">
        <v>2582</v>
      </c>
      <c r="E1880" s="3" t="s">
        <v>1731</v>
      </c>
      <c r="F1880" s="3" t="s">
        <v>3049</v>
      </c>
      <c r="G1880" s="24"/>
      <c r="H1880" s="25" t="s">
        <v>1732</v>
      </c>
      <c r="I1880" s="5">
        <v>6</v>
      </c>
      <c r="J1880" s="5">
        <v>176.041818181818</v>
      </c>
      <c r="K1880" s="5">
        <f t="shared" si="757"/>
        <v>213.01059999999978</v>
      </c>
      <c r="L1880" s="83">
        <f t="shared" si="753"/>
        <v>1278.0635999999986</v>
      </c>
      <c r="M1880" s="79">
        <f t="shared" ref="M1880:M1885" si="763">+L1880*0.85</f>
        <v>1086.3540599999988</v>
      </c>
      <c r="N1880" s="79">
        <f t="shared" ref="N1880:N1885" si="764">+M1880*0.95</f>
        <v>1032.0363569999988</v>
      </c>
      <c r="O1880" s="58"/>
      <c r="P1880" s="92"/>
      <c r="Q1880" s="7">
        <v>1478.33933487273</v>
      </c>
      <c r="R1880" s="75">
        <f t="shared" si="752"/>
        <v>1788.7905951960033</v>
      </c>
      <c r="S1880" s="51"/>
      <c r="T1880" s="48"/>
      <c r="U1880" s="55"/>
      <c r="V1880" s="20"/>
      <c r="W1880" s="20"/>
      <c r="X1880" s="20"/>
      <c r="Y1880" s="20"/>
    </row>
    <row r="1881" spans="1:25" customFormat="1" ht="15.75" customHeight="1" x14ac:dyDescent="0.25">
      <c r="A1881" s="3" t="s">
        <v>699</v>
      </c>
      <c r="B1881" s="3" t="s">
        <v>700</v>
      </c>
      <c r="C1881" s="4">
        <v>44043</v>
      </c>
      <c r="D1881" s="3" t="s">
        <v>2585</v>
      </c>
      <c r="E1881" s="3" t="s">
        <v>1959</v>
      </c>
      <c r="F1881" s="3" t="s">
        <v>3099</v>
      </c>
      <c r="G1881" s="24">
        <v>1527</v>
      </c>
      <c r="H1881" s="25" t="s">
        <v>1960</v>
      </c>
      <c r="I1881" s="5">
        <v>1</v>
      </c>
      <c r="J1881" s="5">
        <v>412.61280991735498</v>
      </c>
      <c r="K1881" s="5">
        <f t="shared" si="757"/>
        <v>499.2614999999995</v>
      </c>
      <c r="L1881" s="83">
        <f t="shared" si="753"/>
        <v>499.2614999999995</v>
      </c>
      <c r="M1881" s="79">
        <f t="shared" si="763"/>
        <v>424.37227499999955</v>
      </c>
      <c r="N1881" s="79">
        <f t="shared" si="764"/>
        <v>403.15366124999957</v>
      </c>
      <c r="O1881" s="58"/>
      <c r="P1881" s="92">
        <f>+N1881+N1882+N1883</f>
        <v>1082.3370662499997</v>
      </c>
      <c r="Q1881" s="7">
        <v>577.447501351239</v>
      </c>
      <c r="R1881" s="75">
        <f t="shared" si="752"/>
        <v>698.71147663499914</v>
      </c>
      <c r="S1881" s="51">
        <f>+R1881+R1882+R1883</f>
        <v>1875.2043270949989</v>
      </c>
      <c r="T1881" s="48">
        <v>1875.2</v>
      </c>
      <c r="U1881" s="55">
        <f>+T1881-P1881</f>
        <v>792.86293375000037</v>
      </c>
      <c r="V1881" s="20"/>
      <c r="W1881" s="20"/>
      <c r="X1881" s="20"/>
      <c r="Y1881" s="20"/>
    </row>
    <row r="1882" spans="1:25" customFormat="1" ht="15.75" customHeight="1" x14ac:dyDescent="0.25">
      <c r="A1882" s="3" t="s">
        <v>326</v>
      </c>
      <c r="B1882" s="3" t="s">
        <v>327</v>
      </c>
      <c r="C1882" s="4">
        <v>44043</v>
      </c>
      <c r="D1882" s="3" t="s">
        <v>2585</v>
      </c>
      <c r="E1882" s="3" t="s">
        <v>1959</v>
      </c>
      <c r="F1882" s="3" t="s">
        <v>3099</v>
      </c>
      <c r="G1882" s="24"/>
      <c r="H1882" s="25" t="s">
        <v>1960</v>
      </c>
      <c r="I1882" s="5">
        <v>1</v>
      </c>
      <c r="J1882" s="5">
        <v>269.56991735537201</v>
      </c>
      <c r="K1882" s="5">
        <f t="shared" si="757"/>
        <v>326.17960000000011</v>
      </c>
      <c r="L1882" s="83">
        <f t="shared" si="753"/>
        <v>326.17960000000011</v>
      </c>
      <c r="M1882" s="79">
        <f t="shared" si="763"/>
        <v>277.25266000000011</v>
      </c>
      <c r="N1882" s="79">
        <f t="shared" si="764"/>
        <v>263.39002700000009</v>
      </c>
      <c r="O1882" s="58"/>
      <c r="P1882" s="92"/>
      <c r="Q1882" s="7">
        <v>376.726655203306</v>
      </c>
      <c r="R1882" s="75">
        <f t="shared" si="752"/>
        <v>455.83925279600027</v>
      </c>
      <c r="S1882" s="51"/>
      <c r="T1882" s="48"/>
      <c r="U1882" s="55"/>
      <c r="V1882" s="20"/>
      <c r="W1882" s="20"/>
      <c r="X1882" s="20"/>
      <c r="Y1882" s="20"/>
    </row>
    <row r="1883" spans="1:25" customFormat="1" ht="15.75" customHeight="1" x14ac:dyDescent="0.25">
      <c r="A1883" s="3" t="s">
        <v>361</v>
      </c>
      <c r="B1883" s="3" t="s">
        <v>362</v>
      </c>
      <c r="C1883" s="4">
        <v>44043</v>
      </c>
      <c r="D1883" s="3" t="s">
        <v>2585</v>
      </c>
      <c r="E1883" s="3" t="s">
        <v>1959</v>
      </c>
      <c r="F1883" s="3" t="s">
        <v>3099</v>
      </c>
      <c r="G1883" s="24"/>
      <c r="H1883" s="25" t="s">
        <v>1960</v>
      </c>
      <c r="I1883" s="5">
        <v>1</v>
      </c>
      <c r="J1883" s="5">
        <v>425.54909090909098</v>
      </c>
      <c r="K1883" s="5">
        <f t="shared" si="757"/>
        <v>514.91440000000011</v>
      </c>
      <c r="L1883" s="83">
        <f t="shared" si="753"/>
        <v>514.91440000000011</v>
      </c>
      <c r="M1883" s="79">
        <f t="shared" si="763"/>
        <v>437.6772400000001</v>
      </c>
      <c r="N1883" s="79">
        <f t="shared" si="764"/>
        <v>415.79337800000008</v>
      </c>
      <c r="O1883" s="58"/>
      <c r="P1883" s="92"/>
      <c r="Q1883" s="7">
        <v>595.58148567272701</v>
      </c>
      <c r="R1883" s="75">
        <f t="shared" si="752"/>
        <v>720.65359766399968</v>
      </c>
      <c r="S1883" s="51"/>
      <c r="T1883" s="48"/>
      <c r="U1883" s="55"/>
      <c r="V1883" s="20"/>
      <c r="W1883" s="20"/>
      <c r="X1883" s="20"/>
      <c r="Y1883" s="20"/>
    </row>
    <row r="1884" spans="1:25" customFormat="1" ht="15.75" customHeight="1" x14ac:dyDescent="0.25">
      <c r="A1884" s="3" t="s">
        <v>1870</v>
      </c>
      <c r="B1884" s="3" t="s">
        <v>1871</v>
      </c>
      <c r="C1884" s="4">
        <v>44043</v>
      </c>
      <c r="D1884" s="3" t="s">
        <v>2586</v>
      </c>
      <c r="E1884" s="3" t="s">
        <v>2107</v>
      </c>
      <c r="F1884" s="3" t="s">
        <v>3132</v>
      </c>
      <c r="G1884" s="24">
        <v>1558</v>
      </c>
      <c r="H1884" s="25" t="s">
        <v>2108</v>
      </c>
      <c r="I1884" s="5">
        <v>1</v>
      </c>
      <c r="J1884" s="5">
        <v>661.93033057851198</v>
      </c>
      <c r="K1884" s="5">
        <f t="shared" si="757"/>
        <v>800.93569999999943</v>
      </c>
      <c r="L1884" s="83">
        <f t="shared" si="753"/>
        <v>800.93569999999943</v>
      </c>
      <c r="M1884" s="79">
        <f t="shared" si="763"/>
        <v>680.79534499999954</v>
      </c>
      <c r="N1884" s="79">
        <f t="shared" si="764"/>
        <v>646.75557774999959</v>
      </c>
      <c r="O1884" s="58"/>
      <c r="P1884" s="92">
        <f>+N1884</f>
        <v>646.75557774999959</v>
      </c>
      <c r="Q1884" s="7">
        <v>926.93413842561904</v>
      </c>
      <c r="R1884" s="75">
        <f t="shared" si="752"/>
        <v>1121.590307494999</v>
      </c>
      <c r="S1884" s="51">
        <f>+R1884</f>
        <v>1121.590307494999</v>
      </c>
      <c r="T1884" s="48">
        <v>1121.5999999999999</v>
      </c>
      <c r="U1884" s="55">
        <f>+T1884-P1884</f>
        <v>474.84442225000032</v>
      </c>
      <c r="V1884" s="20"/>
      <c r="W1884" s="20"/>
      <c r="X1884" s="20"/>
      <c r="Y1884" s="20"/>
    </row>
    <row r="1885" spans="1:25" customFormat="1" ht="15.75" customHeight="1" x14ac:dyDescent="0.25">
      <c r="A1885" s="3" t="s">
        <v>149</v>
      </c>
      <c r="B1885" s="3" t="s">
        <v>150</v>
      </c>
      <c r="C1885" s="4">
        <v>44043</v>
      </c>
      <c r="D1885" s="3" t="s">
        <v>2587</v>
      </c>
      <c r="E1885" s="3" t="s">
        <v>2146</v>
      </c>
      <c r="F1885" s="3" t="s">
        <v>3142</v>
      </c>
      <c r="G1885" s="24">
        <v>1560</v>
      </c>
      <c r="H1885" s="25" t="s">
        <v>2147</v>
      </c>
      <c r="I1885" s="5">
        <v>1</v>
      </c>
      <c r="J1885" s="5">
        <v>176.041818181818</v>
      </c>
      <c r="K1885" s="5">
        <f t="shared" si="757"/>
        <v>213.01059999999978</v>
      </c>
      <c r="L1885" s="83">
        <f t="shared" si="753"/>
        <v>213.01059999999978</v>
      </c>
      <c r="M1885" s="79">
        <f t="shared" si="763"/>
        <v>181.0590099999998</v>
      </c>
      <c r="N1885" s="79">
        <f t="shared" si="764"/>
        <v>172.00605949999979</v>
      </c>
      <c r="O1885" s="58"/>
      <c r="P1885" s="92">
        <f>+N1885+N1886</f>
        <v>630.78756450000003</v>
      </c>
      <c r="Q1885" s="7">
        <v>246.38988914545399</v>
      </c>
      <c r="R1885" s="75">
        <f t="shared" si="752"/>
        <v>298.13176586599934</v>
      </c>
      <c r="S1885" s="51">
        <f>+R1885+R1886</f>
        <v>974.11975244899986</v>
      </c>
      <c r="T1885" s="48">
        <v>974.12</v>
      </c>
      <c r="U1885" s="55">
        <f>+T1885-P1885</f>
        <v>343.33243549999997</v>
      </c>
      <c r="V1885" s="20"/>
      <c r="W1885" s="20"/>
      <c r="X1885" s="20"/>
      <c r="Y1885" s="20"/>
    </row>
    <row r="1886" spans="1:25" customFormat="1" ht="15.75" customHeight="1" x14ac:dyDescent="0.25">
      <c r="A1886" s="3" t="s">
        <v>2412</v>
      </c>
      <c r="B1886" s="3" t="s">
        <v>2413</v>
      </c>
      <c r="C1886" s="4">
        <v>44043</v>
      </c>
      <c r="D1886" s="3" t="s">
        <v>2587</v>
      </c>
      <c r="E1886" s="3" t="s">
        <v>2146</v>
      </c>
      <c r="F1886" s="3" t="s">
        <v>3142</v>
      </c>
      <c r="G1886" s="24"/>
      <c r="H1886" s="25" t="s">
        <v>2147</v>
      </c>
      <c r="I1886" s="5">
        <v>1</v>
      </c>
      <c r="J1886" s="5">
        <v>399.11396694214898</v>
      </c>
      <c r="K1886" s="5">
        <f t="shared" si="757"/>
        <v>482.92790000000025</v>
      </c>
      <c r="L1886" s="83">
        <f t="shared" si="753"/>
        <v>482.92790000000025</v>
      </c>
      <c r="M1886" s="79"/>
      <c r="N1886" s="79">
        <f t="shared" si="759"/>
        <v>458.78150500000021</v>
      </c>
      <c r="O1886" s="58"/>
      <c r="P1886" s="92"/>
      <c r="Q1886" s="7">
        <v>558.66775750661202</v>
      </c>
      <c r="R1886" s="75">
        <f t="shared" si="752"/>
        <v>675.98798658300052</v>
      </c>
      <c r="S1886" s="51"/>
      <c r="T1886" s="48"/>
      <c r="U1886" s="55"/>
      <c r="V1886" s="20"/>
      <c r="W1886" s="20"/>
      <c r="X1886" s="20"/>
      <c r="Y1886" s="20"/>
    </row>
    <row r="1887" spans="1:25" customFormat="1" ht="15.75" customHeight="1" x14ac:dyDescent="0.25">
      <c r="A1887" s="3" t="s">
        <v>149</v>
      </c>
      <c r="B1887" s="3" t="s">
        <v>150</v>
      </c>
      <c r="C1887" s="4">
        <v>44043</v>
      </c>
      <c r="D1887" s="3" t="s">
        <v>2588</v>
      </c>
      <c r="E1887" s="3" t="s">
        <v>2156</v>
      </c>
      <c r="F1887" s="3" t="s">
        <v>3143</v>
      </c>
      <c r="G1887" s="24">
        <v>1551</v>
      </c>
      <c r="H1887" s="25" t="s">
        <v>2157</v>
      </c>
      <c r="I1887" s="5">
        <v>5</v>
      </c>
      <c r="J1887" s="5">
        <v>176.041818181818</v>
      </c>
      <c r="K1887" s="5">
        <f t="shared" si="757"/>
        <v>213.01059999999978</v>
      </c>
      <c r="L1887" s="83">
        <f t="shared" si="753"/>
        <v>1065.052999999999</v>
      </c>
      <c r="M1887" s="79">
        <f t="shared" ref="M1887" si="765">+L1887*0.85</f>
        <v>905.29504999999915</v>
      </c>
      <c r="N1887" s="79">
        <f>+M1887*0.95</f>
        <v>860.03029749999916</v>
      </c>
      <c r="O1887" s="58"/>
      <c r="P1887" s="92">
        <f>+N1887</f>
        <v>860.03029749999916</v>
      </c>
      <c r="Q1887" s="7">
        <v>1231.9494457272699</v>
      </c>
      <c r="R1887" s="75">
        <f t="shared" si="752"/>
        <v>1490.6588293299965</v>
      </c>
      <c r="S1887" s="51">
        <f>+R1887</f>
        <v>1490.6588293299965</v>
      </c>
      <c r="T1887" s="48">
        <v>1490.65</v>
      </c>
      <c r="U1887" s="55">
        <f>+T1887-P1887</f>
        <v>630.61970250000093</v>
      </c>
      <c r="V1887" s="20"/>
      <c r="W1887" s="20"/>
      <c r="X1887" s="20"/>
      <c r="Y1887" s="20"/>
    </row>
    <row r="1888" spans="1:25" customFormat="1" ht="15.75" customHeight="1" x14ac:dyDescent="0.25">
      <c r="A1888" s="3" t="s">
        <v>1587</v>
      </c>
      <c r="B1888" s="3" t="s">
        <v>1588</v>
      </c>
      <c r="C1888" s="4">
        <v>44043</v>
      </c>
      <c r="D1888" s="3" t="s">
        <v>2589</v>
      </c>
      <c r="E1888" s="3" t="s">
        <v>2368</v>
      </c>
      <c r="F1888" s="3" t="s">
        <v>3183</v>
      </c>
      <c r="G1888" s="24">
        <v>1586</v>
      </c>
      <c r="H1888" s="25" t="s">
        <v>2369</v>
      </c>
      <c r="I1888" s="5">
        <v>1</v>
      </c>
      <c r="J1888" s="5">
        <v>853.29380165289297</v>
      </c>
      <c r="K1888" s="5">
        <f t="shared" si="757"/>
        <v>1032.4855000000005</v>
      </c>
      <c r="L1888" s="83">
        <f t="shared" si="753"/>
        <v>1032.4855000000005</v>
      </c>
      <c r="M1888" s="79"/>
      <c r="N1888" s="79">
        <f t="shared" si="759"/>
        <v>980.86122500000033</v>
      </c>
      <c r="O1888" s="58"/>
      <c r="P1888" s="92">
        <f>+N1888</f>
        <v>980.86122500000033</v>
      </c>
      <c r="Q1888" s="7">
        <v>1194.2529389173601</v>
      </c>
      <c r="R1888" s="75">
        <f t="shared" si="752"/>
        <v>1445.0460560900058</v>
      </c>
      <c r="S1888" s="51">
        <f>+R1888</f>
        <v>1445.0460560900058</v>
      </c>
      <c r="T1888" s="48">
        <v>1445.05</v>
      </c>
      <c r="U1888" s="55">
        <f>+T1888-P1888</f>
        <v>464.18877499999962</v>
      </c>
      <c r="V1888" s="20"/>
      <c r="W1888" s="20"/>
      <c r="X1888" s="20"/>
      <c r="Y1888" s="20"/>
    </row>
    <row r="1889" spans="1:25" customFormat="1" ht="15.75" customHeight="1" x14ac:dyDescent="0.25">
      <c r="A1889" s="3" t="s">
        <v>1639</v>
      </c>
      <c r="B1889" s="3" t="s">
        <v>1640</v>
      </c>
      <c r="C1889" s="4">
        <v>44043</v>
      </c>
      <c r="D1889" s="3" t="s">
        <v>2591</v>
      </c>
      <c r="E1889" s="3" t="s">
        <v>2592</v>
      </c>
      <c r="F1889" s="3" t="s">
        <v>3244</v>
      </c>
      <c r="G1889" s="24">
        <v>1501</v>
      </c>
      <c r="H1889" s="25" t="s">
        <v>2593</v>
      </c>
      <c r="I1889" s="5">
        <v>1</v>
      </c>
      <c r="J1889" s="5">
        <v>220.055041322314</v>
      </c>
      <c r="K1889" s="5">
        <f t="shared" si="757"/>
        <v>266.26659999999993</v>
      </c>
      <c r="L1889" s="83">
        <f t="shared" si="753"/>
        <v>266.26659999999993</v>
      </c>
      <c r="M1889" s="79">
        <f t="shared" ref="M1889" si="766">+L1889*0.85</f>
        <v>226.32660999999993</v>
      </c>
      <c r="N1889" s="79">
        <f>+M1889*0.95</f>
        <v>215.01027949999991</v>
      </c>
      <c r="O1889" s="58"/>
      <c r="P1889" s="92">
        <f>+SUM(N1889:N1897)</f>
        <v>1789.9739259999997</v>
      </c>
      <c r="Q1889" s="7">
        <v>308.09466225454503</v>
      </c>
      <c r="R1889" s="75">
        <f t="shared" si="752"/>
        <v>372.79454132799947</v>
      </c>
      <c r="S1889" s="51">
        <f>+SUM(R1889:R1897)</f>
        <v>3045.0322770079997</v>
      </c>
      <c r="T1889" s="48">
        <v>3045.03</v>
      </c>
      <c r="U1889" s="55">
        <f>+T1889-P1889</f>
        <v>1255.0560740000005</v>
      </c>
      <c r="V1889" s="20"/>
      <c r="W1889" s="20"/>
      <c r="X1889" s="20"/>
      <c r="Y1889" s="20"/>
    </row>
    <row r="1890" spans="1:25" customFormat="1" ht="15.75" customHeight="1" x14ac:dyDescent="0.25">
      <c r="A1890" s="3" t="s">
        <v>140</v>
      </c>
      <c r="B1890" s="3" t="s">
        <v>141</v>
      </c>
      <c r="C1890" s="4">
        <v>44043</v>
      </c>
      <c r="D1890" s="3" t="s">
        <v>2591</v>
      </c>
      <c r="E1890" s="3" t="s">
        <v>2592</v>
      </c>
      <c r="F1890" s="3" t="s">
        <v>3244</v>
      </c>
      <c r="G1890" s="24"/>
      <c r="H1890" s="25" t="s">
        <v>2593</v>
      </c>
      <c r="I1890" s="5">
        <v>1</v>
      </c>
      <c r="J1890" s="5">
        <v>119.985619834711</v>
      </c>
      <c r="K1890" s="5">
        <f t="shared" si="757"/>
        <v>145.18260000000032</v>
      </c>
      <c r="L1890" s="83">
        <f t="shared" si="753"/>
        <v>145.18260000000032</v>
      </c>
      <c r="M1890" s="79"/>
      <c r="N1890" s="79">
        <f t="shared" si="759"/>
        <v>137.92347000000029</v>
      </c>
      <c r="O1890" s="58"/>
      <c r="P1890" s="92"/>
      <c r="Q1890" s="7">
        <v>156.366459624794</v>
      </c>
      <c r="R1890" s="75">
        <f t="shared" si="752"/>
        <v>189.20341614600073</v>
      </c>
      <c r="S1890" s="51"/>
      <c r="T1890" s="48"/>
      <c r="U1890" s="55"/>
      <c r="V1890" s="20"/>
      <c r="W1890" s="20"/>
      <c r="X1890" s="20"/>
      <c r="Y1890" s="20"/>
    </row>
    <row r="1891" spans="1:25" customFormat="1" ht="15.75" customHeight="1" x14ac:dyDescent="0.25">
      <c r="A1891" s="3" t="s">
        <v>337</v>
      </c>
      <c r="B1891" s="3" t="s">
        <v>338</v>
      </c>
      <c r="C1891" s="4">
        <v>44043</v>
      </c>
      <c r="D1891" s="3" t="s">
        <v>2591</v>
      </c>
      <c r="E1891" s="3" t="s">
        <v>2592</v>
      </c>
      <c r="F1891" s="3" t="s">
        <v>3244</v>
      </c>
      <c r="G1891" s="24"/>
      <c r="H1891" s="25" t="s">
        <v>2593</v>
      </c>
      <c r="I1891" s="5">
        <v>1</v>
      </c>
      <c r="J1891" s="5">
        <v>66.008760330578497</v>
      </c>
      <c r="K1891" s="5">
        <f t="shared" si="757"/>
        <v>79.870599999999982</v>
      </c>
      <c r="L1891" s="83">
        <f t="shared" si="753"/>
        <v>79.870599999999982</v>
      </c>
      <c r="M1891" s="79">
        <f t="shared" ref="M1891" si="767">+L1891*0.85</f>
        <v>67.89000999999999</v>
      </c>
      <c r="N1891" s="79">
        <f>+M1891*0.95</f>
        <v>64.495509499999983</v>
      </c>
      <c r="O1891" s="58"/>
      <c r="P1891" s="92"/>
      <c r="Q1891" s="7">
        <v>101.819172897521</v>
      </c>
      <c r="R1891" s="75">
        <f t="shared" si="752"/>
        <v>123.20119920600041</v>
      </c>
      <c r="S1891" s="51"/>
      <c r="T1891" s="48"/>
      <c r="U1891" s="55"/>
      <c r="V1891" s="20"/>
      <c r="W1891" s="20"/>
      <c r="X1891" s="20"/>
      <c r="Y1891" s="20"/>
    </row>
    <row r="1892" spans="1:25" customFormat="1" ht="15.75" customHeight="1" x14ac:dyDescent="0.25">
      <c r="A1892" s="3" t="s">
        <v>126</v>
      </c>
      <c r="B1892" s="3" t="s">
        <v>127</v>
      </c>
      <c r="C1892" s="4">
        <v>44043</v>
      </c>
      <c r="D1892" s="3" t="s">
        <v>2591</v>
      </c>
      <c r="E1892" s="3" t="s">
        <v>2592</v>
      </c>
      <c r="F1892" s="3" t="s">
        <v>3244</v>
      </c>
      <c r="G1892" s="24"/>
      <c r="H1892" s="25" t="s">
        <v>2593</v>
      </c>
      <c r="I1892" s="5">
        <v>1</v>
      </c>
      <c r="J1892" s="5">
        <v>63.696694214875997</v>
      </c>
      <c r="K1892" s="5">
        <f t="shared" si="757"/>
        <v>77.072999999999951</v>
      </c>
      <c r="L1892" s="83">
        <f t="shared" si="753"/>
        <v>77.072999999999951</v>
      </c>
      <c r="M1892" s="79"/>
      <c r="N1892" s="79">
        <f t="shared" si="759"/>
        <v>73.219349999999949</v>
      </c>
      <c r="O1892" s="58"/>
      <c r="P1892" s="92"/>
      <c r="Q1892" s="7">
        <v>89.152441090908994</v>
      </c>
      <c r="R1892" s="75">
        <f t="shared" si="752"/>
        <v>107.87445371999988</v>
      </c>
      <c r="S1892" s="51"/>
      <c r="T1892" s="48"/>
      <c r="U1892" s="55"/>
      <c r="V1892" s="20"/>
      <c r="W1892" s="20"/>
      <c r="X1892" s="20"/>
      <c r="Y1892" s="20"/>
    </row>
    <row r="1893" spans="1:25" customFormat="1" ht="15.75" customHeight="1" x14ac:dyDescent="0.25">
      <c r="A1893" s="3" t="s">
        <v>1014</v>
      </c>
      <c r="B1893" s="3" t="s">
        <v>1015</v>
      </c>
      <c r="C1893" s="4">
        <v>44043</v>
      </c>
      <c r="D1893" s="3" t="s">
        <v>2591</v>
      </c>
      <c r="E1893" s="3" t="s">
        <v>2592</v>
      </c>
      <c r="F1893" s="3" t="s">
        <v>3244</v>
      </c>
      <c r="G1893" s="24"/>
      <c r="H1893" s="25" t="s">
        <v>2593</v>
      </c>
      <c r="I1893" s="5">
        <v>1</v>
      </c>
      <c r="J1893" s="5">
        <v>195.84768595041299</v>
      </c>
      <c r="K1893" s="5">
        <f t="shared" si="757"/>
        <v>236.9756999999997</v>
      </c>
      <c r="L1893" s="83">
        <f t="shared" si="753"/>
        <v>236.9756999999997</v>
      </c>
      <c r="M1893" s="79">
        <f t="shared" ref="M1893:M1900" si="768">+L1893*0.85</f>
        <v>201.42934499999976</v>
      </c>
      <c r="N1893" s="79">
        <f t="shared" ref="N1893:N1900" si="769">+M1893*0.95</f>
        <v>191.35787774999977</v>
      </c>
      <c r="O1893" s="58"/>
      <c r="P1893" s="92"/>
      <c r="Q1893" s="7">
        <v>274.10254582561998</v>
      </c>
      <c r="R1893" s="75">
        <f t="shared" si="752"/>
        <v>331.66408044900015</v>
      </c>
      <c r="S1893" s="51"/>
      <c r="T1893" s="48"/>
      <c r="U1893" s="55"/>
      <c r="V1893" s="20"/>
      <c r="W1893" s="20"/>
      <c r="X1893" s="20"/>
      <c r="Y1893" s="20"/>
    </row>
    <row r="1894" spans="1:25" customFormat="1" ht="15.75" customHeight="1" x14ac:dyDescent="0.25">
      <c r="A1894" s="3" t="s">
        <v>361</v>
      </c>
      <c r="B1894" s="3" t="s">
        <v>362</v>
      </c>
      <c r="C1894" s="4">
        <v>44043</v>
      </c>
      <c r="D1894" s="3" t="s">
        <v>2591</v>
      </c>
      <c r="E1894" s="3" t="s">
        <v>2592</v>
      </c>
      <c r="F1894" s="3" t="s">
        <v>3244</v>
      </c>
      <c r="G1894" s="24"/>
      <c r="H1894" s="25" t="s">
        <v>2593</v>
      </c>
      <c r="I1894" s="5">
        <v>1</v>
      </c>
      <c r="J1894" s="5">
        <v>425.54909090909098</v>
      </c>
      <c r="K1894" s="5">
        <f t="shared" si="757"/>
        <v>514.91440000000011</v>
      </c>
      <c r="L1894" s="83">
        <f t="shared" si="753"/>
        <v>514.91440000000011</v>
      </c>
      <c r="M1894" s="79">
        <f t="shared" si="768"/>
        <v>437.6772400000001</v>
      </c>
      <c r="N1894" s="79">
        <f t="shared" si="769"/>
        <v>415.79337800000008</v>
      </c>
      <c r="O1894" s="58"/>
      <c r="P1894" s="92"/>
      <c r="Q1894" s="7">
        <v>595.58148567272701</v>
      </c>
      <c r="R1894" s="75">
        <f t="shared" si="752"/>
        <v>720.65359766399968</v>
      </c>
      <c r="S1894" s="51"/>
      <c r="T1894" s="48"/>
      <c r="U1894" s="55"/>
      <c r="V1894" s="20"/>
      <c r="W1894" s="20"/>
      <c r="X1894" s="20"/>
      <c r="Y1894" s="20"/>
    </row>
    <row r="1895" spans="1:25" customFormat="1" ht="15.75" customHeight="1" x14ac:dyDescent="0.25">
      <c r="A1895" s="3" t="s">
        <v>96</v>
      </c>
      <c r="B1895" s="3" t="s">
        <v>97</v>
      </c>
      <c r="C1895" s="4">
        <v>44043</v>
      </c>
      <c r="D1895" s="3" t="s">
        <v>2591</v>
      </c>
      <c r="E1895" s="3" t="s">
        <v>2592</v>
      </c>
      <c r="F1895" s="3" t="s">
        <v>3244</v>
      </c>
      <c r="G1895" s="24"/>
      <c r="H1895" s="25" t="s">
        <v>2593</v>
      </c>
      <c r="I1895" s="5">
        <v>1</v>
      </c>
      <c r="J1895" s="5">
        <v>20.730165289256199</v>
      </c>
      <c r="K1895" s="5">
        <f t="shared" si="757"/>
        <v>25.083500000000001</v>
      </c>
      <c r="L1895" s="83">
        <f t="shared" si="753"/>
        <v>25.083500000000001</v>
      </c>
      <c r="M1895" s="79">
        <f t="shared" si="768"/>
        <v>21.320975000000001</v>
      </c>
      <c r="N1895" s="79">
        <f t="shared" si="769"/>
        <v>20.25492625</v>
      </c>
      <c r="O1895" s="58"/>
      <c r="P1895" s="92"/>
      <c r="Q1895" s="7">
        <v>29.012280925619802</v>
      </c>
      <c r="R1895" s="75">
        <f t="shared" si="752"/>
        <v>35.10485991999996</v>
      </c>
      <c r="S1895" s="51"/>
      <c r="T1895" s="48"/>
      <c r="U1895" s="55"/>
      <c r="V1895" s="20"/>
      <c r="W1895" s="20"/>
      <c r="X1895" s="20"/>
      <c r="Y1895" s="20"/>
    </row>
    <row r="1896" spans="1:25" customFormat="1" ht="15.75" customHeight="1" x14ac:dyDescent="0.25">
      <c r="A1896" s="3" t="s">
        <v>699</v>
      </c>
      <c r="B1896" s="3" t="s">
        <v>700</v>
      </c>
      <c r="C1896" s="4">
        <v>44043</v>
      </c>
      <c r="D1896" s="3" t="s">
        <v>2591</v>
      </c>
      <c r="E1896" s="3" t="s">
        <v>2592</v>
      </c>
      <c r="F1896" s="3" t="s">
        <v>3244</v>
      </c>
      <c r="G1896" s="24"/>
      <c r="H1896" s="25" t="s">
        <v>2593</v>
      </c>
      <c r="I1896" s="5">
        <v>1</v>
      </c>
      <c r="J1896" s="5">
        <v>412.61280991735498</v>
      </c>
      <c r="K1896" s="5">
        <f t="shared" si="757"/>
        <v>499.2614999999995</v>
      </c>
      <c r="L1896" s="83">
        <f t="shared" si="753"/>
        <v>499.2614999999995</v>
      </c>
      <c r="M1896" s="79">
        <f t="shared" si="768"/>
        <v>424.37227499999955</v>
      </c>
      <c r="N1896" s="79">
        <f t="shared" si="769"/>
        <v>403.15366124999957</v>
      </c>
      <c r="O1896" s="58"/>
      <c r="P1896" s="92"/>
      <c r="Q1896" s="7">
        <v>577.447501351239</v>
      </c>
      <c r="R1896" s="75">
        <f t="shared" si="752"/>
        <v>698.71147663499914</v>
      </c>
      <c r="S1896" s="51"/>
      <c r="T1896" s="48"/>
      <c r="U1896" s="55"/>
      <c r="V1896" s="20"/>
      <c r="W1896" s="20"/>
      <c r="X1896" s="20"/>
      <c r="Y1896" s="20"/>
    </row>
    <row r="1897" spans="1:25" customFormat="1" ht="15.75" customHeight="1" x14ac:dyDescent="0.25">
      <c r="A1897" s="3" t="s">
        <v>259</v>
      </c>
      <c r="B1897" s="3" t="s">
        <v>260</v>
      </c>
      <c r="C1897" s="4">
        <v>44043</v>
      </c>
      <c r="D1897" s="3" t="s">
        <v>2591</v>
      </c>
      <c r="E1897" s="3" t="s">
        <v>2592</v>
      </c>
      <c r="F1897" s="3" t="s">
        <v>3244</v>
      </c>
      <c r="G1897" s="24"/>
      <c r="H1897" s="25" t="s">
        <v>2593</v>
      </c>
      <c r="I1897" s="5">
        <v>1</v>
      </c>
      <c r="J1897" s="5">
        <v>275.07148760330602</v>
      </c>
      <c r="K1897" s="5">
        <f t="shared" ref="K1897:K1929" si="770">+J1897*1.21</f>
        <v>332.83650000000029</v>
      </c>
      <c r="L1897" s="83">
        <f t="shared" si="753"/>
        <v>332.83650000000029</v>
      </c>
      <c r="M1897" s="79">
        <f t="shared" si="768"/>
        <v>282.91102500000022</v>
      </c>
      <c r="N1897" s="79">
        <f t="shared" si="769"/>
        <v>268.76547375000018</v>
      </c>
      <c r="O1897" s="58"/>
      <c r="P1897" s="92"/>
      <c r="Q1897" s="7">
        <v>384.979051190083</v>
      </c>
      <c r="R1897" s="75">
        <f t="shared" si="752"/>
        <v>465.82465194000042</v>
      </c>
      <c r="S1897" s="51"/>
      <c r="T1897" s="48"/>
      <c r="U1897" s="55"/>
      <c r="V1897" s="20"/>
      <c r="W1897" s="20"/>
      <c r="X1897" s="20"/>
      <c r="Y1897" s="20"/>
    </row>
    <row r="1898" spans="1:25" customFormat="1" ht="15.75" customHeight="1" x14ac:dyDescent="0.25">
      <c r="A1898" s="3" t="s">
        <v>1951</v>
      </c>
      <c r="B1898" s="3" t="s">
        <v>1952</v>
      </c>
      <c r="C1898" s="4">
        <v>44043</v>
      </c>
      <c r="D1898" s="3" t="s">
        <v>2594</v>
      </c>
      <c r="E1898" s="3" t="s">
        <v>2592</v>
      </c>
      <c r="F1898" s="3" t="s">
        <v>3244</v>
      </c>
      <c r="G1898" s="24">
        <v>1511</v>
      </c>
      <c r="H1898" s="25" t="s">
        <v>2593</v>
      </c>
      <c r="I1898" s="5">
        <v>1</v>
      </c>
      <c r="J1898" s="5">
        <v>530.43289256198398</v>
      </c>
      <c r="K1898" s="5">
        <f>+J1898*1.21</f>
        <v>641.82380000000057</v>
      </c>
      <c r="L1898" s="83">
        <f>+K1898*I1898</f>
        <v>641.82380000000057</v>
      </c>
      <c r="M1898" s="79">
        <f t="shared" si="768"/>
        <v>545.55023000000051</v>
      </c>
      <c r="N1898" s="79">
        <f t="shared" si="769"/>
        <v>518.27271850000045</v>
      </c>
      <c r="O1898" s="58"/>
      <c r="P1898" s="92">
        <f>+N1898</f>
        <v>518.27271850000045</v>
      </c>
      <c r="Q1898" s="7">
        <v>742.39387642975305</v>
      </c>
      <c r="R1898" s="75">
        <f t="shared" si="752"/>
        <v>898.29659048000121</v>
      </c>
      <c r="S1898" s="51">
        <f>+R1898</f>
        <v>898.29659048000121</v>
      </c>
      <c r="T1898" s="48">
        <v>898.29</v>
      </c>
      <c r="U1898" s="55">
        <f>+T1898-P1898</f>
        <v>380.01728149999951</v>
      </c>
      <c r="V1898" s="20"/>
      <c r="W1898" s="20"/>
      <c r="X1898" s="20"/>
      <c r="Y1898" s="20"/>
    </row>
    <row r="1899" spans="1:25" customFormat="1" ht="15.75" customHeight="1" x14ac:dyDescent="0.25">
      <c r="A1899" s="3" t="s">
        <v>353</v>
      </c>
      <c r="B1899" s="3" t="s">
        <v>354</v>
      </c>
      <c r="C1899" s="4">
        <v>44043</v>
      </c>
      <c r="D1899" s="3" t="s">
        <v>2595</v>
      </c>
      <c r="E1899" s="3" t="s">
        <v>2592</v>
      </c>
      <c r="F1899" s="3" t="s">
        <v>3244</v>
      </c>
      <c r="G1899" s="24"/>
      <c r="H1899" s="25" t="s">
        <v>2593</v>
      </c>
      <c r="I1899" s="5">
        <v>1</v>
      </c>
      <c r="J1899" s="5">
        <v>187.72842975206601</v>
      </c>
      <c r="K1899" s="5">
        <f t="shared" si="770"/>
        <v>227.15139999999985</v>
      </c>
      <c r="L1899" s="83">
        <f t="shared" si="753"/>
        <v>227.15139999999985</v>
      </c>
      <c r="M1899" s="79">
        <f t="shared" si="768"/>
        <v>193.07868999999988</v>
      </c>
      <c r="N1899" s="79">
        <f t="shared" si="769"/>
        <v>183.42475549999989</v>
      </c>
      <c r="O1899" s="58"/>
      <c r="P1899" s="92"/>
      <c r="Q1899" s="7">
        <v>263.14269455206602</v>
      </c>
      <c r="R1899" s="75">
        <f t="shared" si="752"/>
        <v>318.40266040799986</v>
      </c>
      <c r="S1899" s="51"/>
      <c r="T1899" s="48"/>
      <c r="U1899" s="55"/>
      <c r="V1899" s="20"/>
      <c r="W1899" s="20"/>
      <c r="X1899" s="20"/>
      <c r="Y1899" s="20"/>
    </row>
    <row r="1900" spans="1:25" customFormat="1" ht="15.75" customHeight="1" x14ac:dyDescent="0.25">
      <c r="A1900" s="3" t="s">
        <v>259</v>
      </c>
      <c r="B1900" s="3" t="s">
        <v>260</v>
      </c>
      <c r="C1900" s="4">
        <v>44043</v>
      </c>
      <c r="D1900" s="3" t="s">
        <v>2595</v>
      </c>
      <c r="E1900" s="3" t="s">
        <v>2592</v>
      </c>
      <c r="F1900" s="3" t="s">
        <v>3244</v>
      </c>
      <c r="G1900" s="24"/>
      <c r="H1900" s="25" t="s">
        <v>2593</v>
      </c>
      <c r="I1900" s="5">
        <v>1</v>
      </c>
      <c r="J1900" s="5">
        <v>275.07148760330602</v>
      </c>
      <c r="K1900" s="5">
        <f t="shared" si="770"/>
        <v>332.83650000000029</v>
      </c>
      <c r="L1900" s="83">
        <f t="shared" si="753"/>
        <v>332.83650000000029</v>
      </c>
      <c r="M1900" s="79">
        <f t="shared" si="768"/>
        <v>282.91102500000022</v>
      </c>
      <c r="N1900" s="79">
        <f t="shared" si="769"/>
        <v>268.76547375000018</v>
      </c>
      <c r="O1900" s="58"/>
      <c r="P1900" s="92"/>
      <c r="Q1900" s="7">
        <v>384.979051190083</v>
      </c>
      <c r="R1900" s="75">
        <f t="shared" si="752"/>
        <v>465.82465194000042</v>
      </c>
      <c r="S1900" s="51"/>
      <c r="T1900" s="48"/>
      <c r="U1900" s="55"/>
      <c r="V1900" s="20"/>
      <c r="W1900" s="20"/>
      <c r="X1900" s="20"/>
      <c r="Y1900" s="20"/>
    </row>
    <row r="1901" spans="1:25" customFormat="1" ht="15.75" customHeight="1" x14ac:dyDescent="0.25">
      <c r="A1901" s="3" t="s">
        <v>50</v>
      </c>
      <c r="B1901" s="3" t="s">
        <v>51</v>
      </c>
      <c r="C1901" s="4">
        <v>44043</v>
      </c>
      <c r="D1901" s="3" t="s">
        <v>2595</v>
      </c>
      <c r="E1901" s="3" t="s">
        <v>2592</v>
      </c>
      <c r="F1901" s="3" t="s">
        <v>3244</v>
      </c>
      <c r="G1901" s="24"/>
      <c r="H1901" s="25" t="s">
        <v>2593</v>
      </c>
      <c r="I1901" s="5">
        <v>1</v>
      </c>
      <c r="J1901" s="5">
        <v>206.79719008264499</v>
      </c>
      <c r="K1901" s="5">
        <f t="shared" si="770"/>
        <v>250.22460000000044</v>
      </c>
      <c r="L1901" s="83">
        <f t="shared" si="753"/>
        <v>250.22460000000044</v>
      </c>
      <c r="M1901" s="79"/>
      <c r="N1901" s="79">
        <f t="shared" ref="N1901:N1928" si="771">+L1901*0.95</f>
        <v>237.7133700000004</v>
      </c>
      <c r="O1901" s="58"/>
      <c r="P1901" s="92"/>
      <c r="Q1901" s="7">
        <v>289.59258107603398</v>
      </c>
      <c r="R1901" s="75">
        <f t="shared" si="752"/>
        <v>350.40702310200112</v>
      </c>
      <c r="S1901" s="51"/>
      <c r="T1901" s="48"/>
      <c r="U1901" s="55"/>
      <c r="V1901" s="20"/>
      <c r="W1901" s="20"/>
      <c r="X1901" s="20"/>
      <c r="Y1901" s="20"/>
    </row>
    <row r="1902" spans="1:25" customFormat="1" ht="15.75" customHeight="1" x14ac:dyDescent="0.25">
      <c r="A1902" s="3" t="s">
        <v>2165</v>
      </c>
      <c r="B1902" s="3" t="s">
        <v>2166</v>
      </c>
      <c r="C1902" s="4">
        <v>44043</v>
      </c>
      <c r="D1902" s="3" t="s">
        <v>2595</v>
      </c>
      <c r="E1902" s="3" t="s">
        <v>2592</v>
      </c>
      <c r="F1902" s="3" t="s">
        <v>3244</v>
      </c>
      <c r="G1902" s="24"/>
      <c r="H1902" s="25" t="s">
        <v>2593</v>
      </c>
      <c r="I1902" s="5">
        <v>1</v>
      </c>
      <c r="J1902" s="5">
        <v>194.05867768594999</v>
      </c>
      <c r="K1902" s="5">
        <f t="shared" si="770"/>
        <v>234.81099999999947</v>
      </c>
      <c r="L1902" s="83">
        <f t="shared" si="753"/>
        <v>234.81099999999947</v>
      </c>
      <c r="M1902" s="79"/>
      <c r="N1902" s="79">
        <f t="shared" si="771"/>
        <v>223.07044999999948</v>
      </c>
      <c r="O1902" s="58"/>
      <c r="P1902" s="92"/>
      <c r="Q1902" s="7">
        <v>192.39753540495801</v>
      </c>
      <c r="R1902" s="75">
        <f t="shared" si="752"/>
        <v>232.80101783999919</v>
      </c>
      <c r="S1902" s="51"/>
      <c r="T1902" s="48"/>
      <c r="U1902" s="55"/>
      <c r="V1902" s="20"/>
      <c r="W1902" s="20"/>
      <c r="X1902" s="20"/>
      <c r="Y1902" s="20"/>
    </row>
    <row r="1903" spans="1:25" customFormat="1" ht="15.75" customHeight="1" x14ac:dyDescent="0.25">
      <c r="A1903" s="3" t="s">
        <v>500</v>
      </c>
      <c r="B1903" s="3" t="s">
        <v>501</v>
      </c>
      <c r="C1903" s="4">
        <v>44043</v>
      </c>
      <c r="D1903" s="3" t="s">
        <v>2596</v>
      </c>
      <c r="E1903" s="3" t="s">
        <v>2597</v>
      </c>
      <c r="F1903" s="3" t="s">
        <v>3245</v>
      </c>
      <c r="G1903" s="24">
        <v>1502</v>
      </c>
      <c r="H1903" s="25" t="s">
        <v>2598</v>
      </c>
      <c r="I1903" s="5">
        <v>1</v>
      </c>
      <c r="J1903" s="5">
        <v>574.50520661156997</v>
      </c>
      <c r="K1903" s="5">
        <f t="shared" si="770"/>
        <v>695.15129999999965</v>
      </c>
      <c r="L1903" s="83">
        <f t="shared" si="753"/>
        <v>695.15129999999965</v>
      </c>
      <c r="M1903" s="79">
        <f t="shared" ref="M1903:M1907" si="772">+L1903*0.85</f>
        <v>590.87860499999965</v>
      </c>
      <c r="N1903" s="79">
        <f t="shared" ref="N1903:N1907" si="773">+M1903*0.95</f>
        <v>561.33467474999964</v>
      </c>
      <c r="O1903" s="58"/>
      <c r="P1903" s="92">
        <f>+SUM(N1903:N1909)</f>
        <v>2301.2279922499988</v>
      </c>
      <c r="Q1903" s="7">
        <v>804.06025201735497</v>
      </c>
      <c r="R1903" s="75">
        <f t="shared" si="752"/>
        <v>972.91290494099951</v>
      </c>
      <c r="S1903" s="51">
        <f>+SUM(R1903:R1909)</f>
        <v>3826.4453316589979</v>
      </c>
      <c r="T1903" s="48">
        <v>3826.43</v>
      </c>
      <c r="U1903" s="55">
        <f>+T1903-P1903</f>
        <v>1525.202007750001</v>
      </c>
      <c r="V1903" s="20"/>
      <c r="W1903" s="20"/>
      <c r="X1903" s="20"/>
      <c r="Y1903" s="20"/>
    </row>
    <row r="1904" spans="1:25" customFormat="1" ht="15.75" customHeight="1" x14ac:dyDescent="0.25">
      <c r="A1904" s="3" t="s">
        <v>1846</v>
      </c>
      <c r="B1904" s="3" t="s">
        <v>1847</v>
      </c>
      <c r="C1904" s="4">
        <v>44043</v>
      </c>
      <c r="D1904" s="3" t="s">
        <v>2596</v>
      </c>
      <c r="E1904" s="3" t="s">
        <v>2597</v>
      </c>
      <c r="F1904" s="3" t="s">
        <v>3245</v>
      </c>
      <c r="G1904" s="24"/>
      <c r="H1904" s="25" t="s">
        <v>2598</v>
      </c>
      <c r="I1904" s="5">
        <v>1</v>
      </c>
      <c r="J1904" s="5">
        <v>465.07652892561998</v>
      </c>
      <c r="K1904" s="5">
        <f t="shared" si="770"/>
        <v>562.74260000000015</v>
      </c>
      <c r="L1904" s="83">
        <f t="shared" si="753"/>
        <v>562.74260000000015</v>
      </c>
      <c r="M1904" s="79">
        <f t="shared" si="772"/>
        <v>478.33121000000011</v>
      </c>
      <c r="N1904" s="79">
        <f t="shared" si="773"/>
        <v>454.41464950000011</v>
      </c>
      <c r="O1904" s="58"/>
      <c r="P1904" s="92"/>
      <c r="Q1904" s="7">
        <v>650.97691906776902</v>
      </c>
      <c r="R1904" s="75">
        <f t="shared" si="752"/>
        <v>787.68207207200044</v>
      </c>
      <c r="S1904" s="51"/>
      <c r="T1904" s="48"/>
      <c r="U1904" s="55"/>
      <c r="V1904" s="20"/>
      <c r="W1904" s="20"/>
      <c r="X1904" s="20"/>
      <c r="Y1904" s="20"/>
    </row>
    <row r="1905" spans="1:25" customFormat="1" ht="15.75" customHeight="1" x14ac:dyDescent="0.25">
      <c r="A1905" s="3" t="s">
        <v>1680</v>
      </c>
      <c r="B1905" s="3" t="s">
        <v>1681</v>
      </c>
      <c r="C1905" s="4">
        <v>44043</v>
      </c>
      <c r="D1905" s="3" t="s">
        <v>2596</v>
      </c>
      <c r="E1905" s="3" t="s">
        <v>2597</v>
      </c>
      <c r="F1905" s="3" t="s">
        <v>3245</v>
      </c>
      <c r="G1905" s="24"/>
      <c r="H1905" s="25" t="s">
        <v>2598</v>
      </c>
      <c r="I1905" s="5">
        <v>2</v>
      </c>
      <c r="J1905" s="5">
        <v>232.53272727272699</v>
      </c>
      <c r="K1905" s="5">
        <f t="shared" si="770"/>
        <v>281.36459999999965</v>
      </c>
      <c r="L1905" s="83">
        <f t="shared" si="753"/>
        <v>562.72919999999931</v>
      </c>
      <c r="M1905" s="79">
        <f t="shared" si="772"/>
        <v>478.31981999999942</v>
      </c>
      <c r="N1905" s="79">
        <f t="shared" si="773"/>
        <v>454.4038289999994</v>
      </c>
      <c r="O1905" s="58"/>
      <c r="P1905" s="92"/>
      <c r="Q1905" s="7">
        <v>650.194060036363</v>
      </c>
      <c r="R1905" s="75">
        <f t="shared" si="752"/>
        <v>786.73481264399925</v>
      </c>
      <c r="S1905" s="51"/>
      <c r="T1905" s="48"/>
      <c r="U1905" s="55"/>
      <c r="V1905" s="20"/>
      <c r="W1905" s="20"/>
      <c r="X1905" s="20"/>
      <c r="Y1905" s="20"/>
    </row>
    <row r="1906" spans="1:25" customFormat="1" ht="15.75" customHeight="1" x14ac:dyDescent="0.25">
      <c r="A1906" s="3" t="s">
        <v>678</v>
      </c>
      <c r="B1906" s="3" t="s">
        <v>679</v>
      </c>
      <c r="C1906" s="4">
        <v>44043</v>
      </c>
      <c r="D1906" s="3" t="s">
        <v>2596</v>
      </c>
      <c r="E1906" s="3" t="s">
        <v>2597</v>
      </c>
      <c r="F1906" s="3" t="s">
        <v>3245</v>
      </c>
      <c r="G1906" s="24"/>
      <c r="H1906" s="25" t="s">
        <v>2598</v>
      </c>
      <c r="I1906" s="5">
        <v>1</v>
      </c>
      <c r="J1906" s="5">
        <v>88.015371900826494</v>
      </c>
      <c r="K1906" s="5">
        <f t="shared" si="770"/>
        <v>106.49860000000005</v>
      </c>
      <c r="L1906" s="83">
        <f t="shared" si="753"/>
        <v>106.49860000000005</v>
      </c>
      <c r="M1906" s="79">
        <f t="shared" si="772"/>
        <v>90.52381000000004</v>
      </c>
      <c r="N1906" s="79">
        <f t="shared" si="773"/>
        <v>85.997619500000027</v>
      </c>
      <c r="O1906" s="58"/>
      <c r="P1906" s="92"/>
      <c r="Q1906" s="7">
        <v>122.907305783471</v>
      </c>
      <c r="R1906" s="75">
        <f t="shared" si="752"/>
        <v>148.7178399979999</v>
      </c>
      <c r="S1906" s="51"/>
      <c r="T1906" s="48"/>
      <c r="U1906" s="55"/>
      <c r="V1906" s="20"/>
      <c r="W1906" s="20"/>
      <c r="X1906" s="20"/>
      <c r="Y1906" s="20"/>
    </row>
    <row r="1907" spans="1:25" customFormat="1" ht="15.75" customHeight="1" x14ac:dyDescent="0.25">
      <c r="A1907" s="3" t="s">
        <v>2599</v>
      </c>
      <c r="B1907" s="3" t="s">
        <v>2580</v>
      </c>
      <c r="C1907" s="4">
        <v>44043</v>
      </c>
      <c r="D1907" s="3" t="s">
        <v>2596</v>
      </c>
      <c r="E1907" s="3" t="s">
        <v>2597</v>
      </c>
      <c r="F1907" s="3" t="s">
        <v>3245</v>
      </c>
      <c r="G1907" s="24"/>
      <c r="H1907" s="25" t="s">
        <v>2598</v>
      </c>
      <c r="I1907" s="5">
        <v>1</v>
      </c>
      <c r="J1907" s="5">
        <v>88.015371900826494</v>
      </c>
      <c r="K1907" s="5">
        <f t="shared" si="770"/>
        <v>106.49860000000005</v>
      </c>
      <c r="L1907" s="83">
        <f t="shared" si="753"/>
        <v>106.49860000000005</v>
      </c>
      <c r="M1907" s="79">
        <f t="shared" si="772"/>
        <v>90.52381000000004</v>
      </c>
      <c r="N1907" s="79">
        <f t="shared" si="773"/>
        <v>85.997619500000027</v>
      </c>
      <c r="O1907" s="58"/>
      <c r="P1907" s="92"/>
      <c r="Q1907" s="7">
        <v>131.568898532231</v>
      </c>
      <c r="R1907" s="75">
        <f t="shared" si="752"/>
        <v>159.1983672239995</v>
      </c>
      <c r="S1907" s="51"/>
      <c r="T1907" s="48"/>
      <c r="U1907" s="55"/>
      <c r="V1907" s="20"/>
      <c r="W1907" s="20"/>
      <c r="X1907" s="20"/>
      <c r="Y1907" s="20"/>
    </row>
    <row r="1908" spans="1:25" customFormat="1" ht="15.75" customHeight="1" x14ac:dyDescent="0.25">
      <c r="A1908" s="3" t="s">
        <v>1075</v>
      </c>
      <c r="B1908" s="3" t="s">
        <v>1076</v>
      </c>
      <c r="C1908" s="4">
        <v>44043</v>
      </c>
      <c r="D1908" s="3" t="s">
        <v>2596</v>
      </c>
      <c r="E1908" s="3" t="s">
        <v>2597</v>
      </c>
      <c r="F1908" s="3" t="s">
        <v>3245</v>
      </c>
      <c r="G1908" s="24"/>
      <c r="H1908" s="25" t="s">
        <v>2598</v>
      </c>
      <c r="I1908" s="5">
        <v>1</v>
      </c>
      <c r="J1908" s="5">
        <v>246.48429752066099</v>
      </c>
      <c r="K1908" s="5">
        <f t="shared" si="770"/>
        <v>298.24599999999981</v>
      </c>
      <c r="L1908" s="83">
        <f t="shared" si="753"/>
        <v>298.24599999999981</v>
      </c>
      <c r="M1908" s="79"/>
      <c r="N1908" s="79">
        <f t="shared" si="771"/>
        <v>283.33369999999979</v>
      </c>
      <c r="O1908" s="58"/>
      <c r="P1908" s="92"/>
      <c r="Q1908" s="7">
        <v>345.11991885950403</v>
      </c>
      <c r="R1908" s="75">
        <f t="shared" si="752"/>
        <v>417.59510181999985</v>
      </c>
      <c r="S1908" s="51"/>
      <c r="T1908" s="48"/>
      <c r="U1908" s="55"/>
      <c r="V1908" s="20"/>
      <c r="W1908" s="20"/>
      <c r="X1908" s="20"/>
      <c r="Y1908" s="20"/>
    </row>
    <row r="1909" spans="1:25" customFormat="1" ht="15.75" customHeight="1" x14ac:dyDescent="0.25">
      <c r="A1909" s="3" t="s">
        <v>2600</v>
      </c>
      <c r="B1909" s="3" t="s">
        <v>2601</v>
      </c>
      <c r="C1909" s="4">
        <v>44043</v>
      </c>
      <c r="D1909" s="3" t="s">
        <v>2596</v>
      </c>
      <c r="E1909" s="3" t="s">
        <v>2597</v>
      </c>
      <c r="F1909" s="3" t="s">
        <v>3245</v>
      </c>
      <c r="G1909" s="24"/>
      <c r="H1909" s="25" t="s">
        <v>2598</v>
      </c>
      <c r="I1909" s="5">
        <v>1</v>
      </c>
      <c r="J1909" s="5">
        <v>326.87768595041302</v>
      </c>
      <c r="K1909" s="5">
        <f t="shared" si="770"/>
        <v>395.52199999999976</v>
      </c>
      <c r="L1909" s="83">
        <f t="shared" si="753"/>
        <v>395.52199999999976</v>
      </c>
      <c r="M1909" s="79"/>
      <c r="N1909" s="79">
        <f t="shared" si="771"/>
        <v>375.74589999999978</v>
      </c>
      <c r="O1909" s="58"/>
      <c r="P1909" s="92"/>
      <c r="Q1909" s="7">
        <v>457.52415947107397</v>
      </c>
      <c r="R1909" s="75">
        <f t="shared" si="752"/>
        <v>553.60423295999954</v>
      </c>
      <c r="S1909" s="51"/>
      <c r="T1909" s="48"/>
      <c r="U1909" s="55"/>
      <c r="V1909" s="20"/>
      <c r="W1909" s="20"/>
      <c r="X1909" s="20"/>
      <c r="Y1909" s="20"/>
    </row>
    <row r="1910" spans="1:25" customFormat="1" ht="15.75" customHeight="1" x14ac:dyDescent="0.25">
      <c r="A1910" s="3" t="s">
        <v>36</v>
      </c>
      <c r="B1910" s="3" t="s">
        <v>37</v>
      </c>
      <c r="C1910" s="4">
        <v>44043</v>
      </c>
      <c r="D1910" s="3" t="s">
        <v>2602</v>
      </c>
      <c r="E1910" s="3" t="s">
        <v>2603</v>
      </c>
      <c r="F1910" s="3" t="s">
        <v>3231</v>
      </c>
      <c r="G1910" s="24">
        <v>1503</v>
      </c>
      <c r="H1910" s="25" t="s">
        <v>2604</v>
      </c>
      <c r="I1910" s="5">
        <v>1</v>
      </c>
      <c r="J1910" s="5">
        <v>184.70140495867801</v>
      </c>
      <c r="K1910" s="5">
        <f t="shared" si="770"/>
        <v>223.48870000000039</v>
      </c>
      <c r="L1910" s="83">
        <f t="shared" si="753"/>
        <v>223.48870000000039</v>
      </c>
      <c r="M1910" s="79">
        <f t="shared" ref="M1910:M1911" si="774">+L1910*0.85</f>
        <v>189.96539500000034</v>
      </c>
      <c r="N1910" s="79">
        <f t="shared" ref="N1910:N1911" si="775">+M1910*0.95</f>
        <v>180.46712525000032</v>
      </c>
      <c r="O1910" s="58"/>
      <c r="P1910" s="92">
        <f>+N1910+N1911+N1912</f>
        <v>650.29770975000054</v>
      </c>
      <c r="Q1910" s="7">
        <v>309.21785711157099</v>
      </c>
      <c r="R1910" s="75">
        <f t="shared" si="752"/>
        <v>374.1536071050009</v>
      </c>
      <c r="S1910" s="51">
        <f>+R1910+R1911+R1912</f>
        <v>1197.1305608960006</v>
      </c>
      <c r="T1910" s="48">
        <v>1197.1300000000001</v>
      </c>
      <c r="U1910" s="55">
        <f>+T1910-P1910</f>
        <v>546.83229024999957</v>
      </c>
      <c r="V1910" s="20"/>
      <c r="W1910" s="20"/>
      <c r="X1910" s="20"/>
      <c r="Y1910" s="20"/>
    </row>
    <row r="1911" spans="1:25" customFormat="1" ht="15.75" customHeight="1" x14ac:dyDescent="0.25">
      <c r="A1911" s="3" t="s">
        <v>149</v>
      </c>
      <c r="B1911" s="3" t="s">
        <v>150</v>
      </c>
      <c r="C1911" s="4">
        <v>44043</v>
      </c>
      <c r="D1911" s="3" t="s">
        <v>2602</v>
      </c>
      <c r="E1911" s="3" t="s">
        <v>2603</v>
      </c>
      <c r="F1911" s="3" t="s">
        <v>3231</v>
      </c>
      <c r="G1911" s="24"/>
      <c r="H1911" s="25" t="s">
        <v>2604</v>
      </c>
      <c r="I1911" s="5">
        <v>1</v>
      </c>
      <c r="J1911" s="5">
        <v>176.041818181818</v>
      </c>
      <c r="K1911" s="5">
        <f t="shared" si="770"/>
        <v>213.01059999999978</v>
      </c>
      <c r="L1911" s="83">
        <f t="shared" si="753"/>
        <v>213.01059999999978</v>
      </c>
      <c r="M1911" s="79">
        <f t="shared" si="774"/>
        <v>181.0590099999998</v>
      </c>
      <c r="N1911" s="79">
        <f t="shared" si="775"/>
        <v>172.00605949999979</v>
      </c>
      <c r="O1911" s="58"/>
      <c r="P1911" s="92"/>
      <c r="Q1911" s="7">
        <v>246.38988914545399</v>
      </c>
      <c r="R1911" s="75">
        <f t="shared" si="752"/>
        <v>298.13176586599934</v>
      </c>
      <c r="S1911" s="51"/>
      <c r="T1911" s="48"/>
      <c r="U1911" s="55"/>
      <c r="V1911" s="20"/>
      <c r="W1911" s="20"/>
      <c r="X1911" s="20"/>
      <c r="Y1911" s="20"/>
    </row>
    <row r="1912" spans="1:25" customFormat="1" ht="15.75" customHeight="1" x14ac:dyDescent="0.25">
      <c r="A1912" s="3" t="s">
        <v>34</v>
      </c>
      <c r="B1912" s="3" t="s">
        <v>35</v>
      </c>
      <c r="C1912" s="4">
        <v>44043</v>
      </c>
      <c r="D1912" s="3" t="s">
        <v>2602</v>
      </c>
      <c r="E1912" s="3" t="s">
        <v>2603</v>
      </c>
      <c r="F1912" s="3" t="s">
        <v>3231</v>
      </c>
      <c r="G1912" s="24"/>
      <c r="H1912" s="25" t="s">
        <v>2604</v>
      </c>
      <c r="I1912" s="5">
        <v>1</v>
      </c>
      <c r="J1912" s="5">
        <v>259.09049586776899</v>
      </c>
      <c r="K1912" s="5">
        <f t="shared" si="770"/>
        <v>313.49950000000047</v>
      </c>
      <c r="L1912" s="83">
        <f t="shared" si="753"/>
        <v>313.49950000000047</v>
      </c>
      <c r="M1912" s="79"/>
      <c r="N1912" s="79">
        <f t="shared" si="771"/>
        <v>297.82452500000045</v>
      </c>
      <c r="O1912" s="58"/>
      <c r="P1912" s="92"/>
      <c r="Q1912" s="7">
        <v>433.75635365702499</v>
      </c>
      <c r="R1912" s="75">
        <f t="shared" si="752"/>
        <v>524.84518792500023</v>
      </c>
      <c r="S1912" s="51"/>
      <c r="T1912" s="48"/>
      <c r="U1912" s="55"/>
      <c r="V1912" s="20"/>
      <c r="W1912" s="20"/>
      <c r="X1912" s="20"/>
      <c r="Y1912" s="20"/>
    </row>
    <row r="1913" spans="1:25" customFormat="1" ht="15.75" customHeight="1" x14ac:dyDescent="0.25">
      <c r="A1913" s="3" t="s">
        <v>482</v>
      </c>
      <c r="B1913" s="3" t="s">
        <v>483</v>
      </c>
      <c r="C1913" s="4">
        <v>44043</v>
      </c>
      <c r="D1913" s="3" t="s">
        <v>2605</v>
      </c>
      <c r="E1913" s="3" t="s">
        <v>2606</v>
      </c>
      <c r="F1913" s="3" t="s">
        <v>3232</v>
      </c>
      <c r="G1913" s="24">
        <v>1504</v>
      </c>
      <c r="H1913" s="25" t="s">
        <v>2607</v>
      </c>
      <c r="I1913" s="5">
        <v>1</v>
      </c>
      <c r="J1913" s="5">
        <v>48.514462809917397</v>
      </c>
      <c r="K1913" s="5">
        <f t="shared" si="770"/>
        <v>58.70250000000005</v>
      </c>
      <c r="L1913" s="83">
        <f t="shared" si="753"/>
        <v>58.70250000000005</v>
      </c>
      <c r="M1913" s="79"/>
      <c r="N1913" s="79">
        <f t="shared" si="771"/>
        <v>55.767375000000044</v>
      </c>
      <c r="O1913" s="58"/>
      <c r="P1913" s="92">
        <f>+N1913+N1914+N1915</f>
        <v>749.70122575000005</v>
      </c>
      <c r="Q1913" s="7">
        <v>58.804380371900898</v>
      </c>
      <c r="R1913" s="75">
        <f t="shared" si="752"/>
        <v>71.153300250000086</v>
      </c>
      <c r="S1913" s="51">
        <f>+R1913+R1914+R1915</f>
        <v>1145.5879295019995</v>
      </c>
      <c r="T1913" s="48">
        <v>1145.5899999999999</v>
      </c>
      <c r="U1913" s="55">
        <f>+T1913-P1913</f>
        <v>395.88877424999987</v>
      </c>
      <c r="V1913" s="20"/>
      <c r="W1913" s="20"/>
      <c r="X1913" s="20"/>
      <c r="Y1913" s="20"/>
    </row>
    <row r="1914" spans="1:25" customFormat="1" ht="15.75" customHeight="1" x14ac:dyDescent="0.25">
      <c r="A1914" s="3" t="s">
        <v>1465</v>
      </c>
      <c r="B1914" s="3" t="s">
        <v>1466</v>
      </c>
      <c r="C1914" s="4">
        <v>44043</v>
      </c>
      <c r="D1914" s="3" t="s">
        <v>2605</v>
      </c>
      <c r="E1914" s="3" t="s">
        <v>2606</v>
      </c>
      <c r="F1914" s="3" t="s">
        <v>3232</v>
      </c>
      <c r="G1914" s="24"/>
      <c r="H1914" s="25" t="s">
        <v>2607</v>
      </c>
      <c r="I1914" s="5">
        <v>1</v>
      </c>
      <c r="J1914" s="5">
        <v>204.80008264462799</v>
      </c>
      <c r="K1914" s="5">
        <f t="shared" si="770"/>
        <v>247.80809999999985</v>
      </c>
      <c r="L1914" s="83">
        <f t="shared" si="753"/>
        <v>247.80809999999985</v>
      </c>
      <c r="M1914" s="79">
        <f t="shared" ref="M1914" si="776">+L1914*0.85</f>
        <v>210.63688499999986</v>
      </c>
      <c r="N1914" s="79">
        <f>+M1914*0.95</f>
        <v>200.10504074999986</v>
      </c>
      <c r="O1914" s="58"/>
      <c r="P1914" s="92"/>
      <c r="Q1914" s="7">
        <v>286.634099667768</v>
      </c>
      <c r="R1914" s="75">
        <f t="shared" si="752"/>
        <v>346.82726059799927</v>
      </c>
      <c r="S1914" s="51"/>
      <c r="T1914" s="48"/>
      <c r="U1914" s="55"/>
      <c r="V1914" s="20"/>
      <c r="W1914" s="20"/>
      <c r="X1914" s="20"/>
      <c r="Y1914" s="20"/>
    </row>
    <row r="1915" spans="1:25" customFormat="1" ht="15.75" customHeight="1" x14ac:dyDescent="0.25">
      <c r="A1915" s="3" t="s">
        <v>1080</v>
      </c>
      <c r="B1915" s="3" t="s">
        <v>1081</v>
      </c>
      <c r="C1915" s="4">
        <v>44043</v>
      </c>
      <c r="D1915" s="3" t="s">
        <v>2605</v>
      </c>
      <c r="E1915" s="3" t="s">
        <v>2606</v>
      </c>
      <c r="F1915" s="3" t="s">
        <v>3232</v>
      </c>
      <c r="G1915" s="24"/>
      <c r="H1915" s="25" t="s">
        <v>2607</v>
      </c>
      <c r="I1915" s="5">
        <v>1</v>
      </c>
      <c r="J1915" s="5">
        <v>429.60314049586799</v>
      </c>
      <c r="K1915" s="5">
        <f t="shared" si="770"/>
        <v>519.81980000000021</v>
      </c>
      <c r="L1915" s="83">
        <f t="shared" si="753"/>
        <v>519.81980000000021</v>
      </c>
      <c r="M1915" s="79"/>
      <c r="N1915" s="79">
        <f t="shared" si="771"/>
        <v>493.8288100000002</v>
      </c>
      <c r="O1915" s="58"/>
      <c r="P1915" s="92"/>
      <c r="Q1915" s="7">
        <v>601.32840384628105</v>
      </c>
      <c r="R1915" s="75">
        <f t="shared" si="752"/>
        <v>727.60736865400008</v>
      </c>
      <c r="S1915" s="51"/>
      <c r="T1915" s="48"/>
      <c r="U1915" s="55"/>
      <c r="V1915" s="20"/>
      <c r="W1915" s="20"/>
      <c r="X1915" s="20"/>
      <c r="Y1915" s="20"/>
    </row>
    <row r="1916" spans="1:25" customFormat="1" ht="15.75" customHeight="1" x14ac:dyDescent="0.25">
      <c r="A1916" s="3" t="s">
        <v>2546</v>
      </c>
      <c r="B1916" s="3" t="s">
        <v>2547</v>
      </c>
      <c r="C1916" s="4">
        <v>44043</v>
      </c>
      <c r="D1916" s="3" t="s">
        <v>2608</v>
      </c>
      <c r="E1916" s="3" t="s">
        <v>2609</v>
      </c>
      <c r="F1916" s="3" t="s">
        <v>3233</v>
      </c>
      <c r="G1916" s="24">
        <v>1505</v>
      </c>
      <c r="H1916" s="25" t="s">
        <v>2610</v>
      </c>
      <c r="I1916" s="5">
        <v>1</v>
      </c>
      <c r="J1916" s="5">
        <v>1513.95702479339</v>
      </c>
      <c r="K1916" s="5">
        <f t="shared" si="770"/>
        <v>1831.888000000002</v>
      </c>
      <c r="L1916" s="83">
        <f t="shared" si="753"/>
        <v>1831.888000000002</v>
      </c>
      <c r="M1916" s="79">
        <f>+L1916*0.9</f>
        <v>1648.6992000000018</v>
      </c>
      <c r="N1916" s="79">
        <f>+M1916*0.95</f>
        <v>1566.2642400000016</v>
      </c>
      <c r="O1916" s="58"/>
      <c r="P1916" s="92">
        <f>+N1916</f>
        <v>1566.2642400000016</v>
      </c>
      <c r="Q1916" s="7">
        <v>2384.4823140495901</v>
      </c>
      <c r="R1916" s="75">
        <f t="shared" si="752"/>
        <v>2885.2236000000039</v>
      </c>
      <c r="S1916" s="52">
        <f>+R1916</f>
        <v>2885.2236000000039</v>
      </c>
      <c r="T1916" s="49">
        <v>3620.22</v>
      </c>
      <c r="U1916" s="55">
        <f>+T1916-P1916</f>
        <v>2053.955759999998</v>
      </c>
      <c r="V1916" s="20"/>
      <c r="W1916" s="20"/>
      <c r="X1916" s="20"/>
      <c r="Y1916" s="20"/>
    </row>
    <row r="1917" spans="1:25" customFormat="1" ht="15.75" customHeight="1" x14ac:dyDescent="0.25">
      <c r="A1917" s="3" t="s">
        <v>1706</v>
      </c>
      <c r="B1917" s="3" t="s">
        <v>1707</v>
      </c>
      <c r="C1917" s="4">
        <v>44043</v>
      </c>
      <c r="D1917" s="3" t="s">
        <v>2611</v>
      </c>
      <c r="E1917" s="3" t="s">
        <v>2612</v>
      </c>
      <c r="F1917" s="3" t="s">
        <v>3246</v>
      </c>
      <c r="G1917" s="24">
        <v>1506</v>
      </c>
      <c r="H1917" s="25" t="s">
        <v>2613</v>
      </c>
      <c r="I1917" s="5">
        <v>1</v>
      </c>
      <c r="J1917" s="5">
        <v>525.04760330578495</v>
      </c>
      <c r="K1917" s="5">
        <f t="shared" si="770"/>
        <v>635.30759999999975</v>
      </c>
      <c r="L1917" s="83">
        <f t="shared" si="753"/>
        <v>635.30759999999975</v>
      </c>
      <c r="M1917" s="79"/>
      <c r="N1917" s="79">
        <f t="shared" si="771"/>
        <v>603.5422199999997</v>
      </c>
      <c r="O1917" s="58"/>
      <c r="P1917" s="92">
        <f>+N1917</f>
        <v>603.5422199999997</v>
      </c>
      <c r="Q1917" s="7">
        <v>734.84087415867805</v>
      </c>
      <c r="R1917" s="75">
        <f t="shared" si="752"/>
        <v>889.15745773200047</v>
      </c>
      <c r="S1917" s="51">
        <f>+R1917</f>
        <v>889.15745773200047</v>
      </c>
      <c r="T1917" s="48">
        <v>889.16</v>
      </c>
      <c r="U1917" s="55">
        <f>+T1917-P1917</f>
        <v>285.61778000000027</v>
      </c>
      <c r="V1917" s="20"/>
      <c r="W1917" s="20"/>
      <c r="X1917" s="20"/>
      <c r="Y1917" s="20"/>
    </row>
    <row r="1918" spans="1:25" customFormat="1" ht="15.75" customHeight="1" x14ac:dyDescent="0.25">
      <c r="A1918" s="3" t="s">
        <v>648</v>
      </c>
      <c r="B1918" s="3" t="s">
        <v>649</v>
      </c>
      <c r="C1918" s="4">
        <v>44043</v>
      </c>
      <c r="D1918" s="3" t="s">
        <v>2614</v>
      </c>
      <c r="E1918" s="3" t="s">
        <v>2615</v>
      </c>
      <c r="F1918" s="3" t="s">
        <v>3247</v>
      </c>
      <c r="G1918" s="24">
        <v>1508</v>
      </c>
      <c r="H1918" s="25" t="s">
        <v>2616</v>
      </c>
      <c r="I1918" s="5">
        <v>1</v>
      </c>
      <c r="J1918" s="5">
        <v>984.68388429752099</v>
      </c>
      <c r="K1918" s="5">
        <f t="shared" si="770"/>
        <v>1191.4675000000004</v>
      </c>
      <c r="L1918" s="83">
        <f t="shared" si="753"/>
        <v>1191.4675000000004</v>
      </c>
      <c r="M1918" s="79"/>
      <c r="N1918" s="79">
        <f t="shared" si="771"/>
        <v>1131.8941250000003</v>
      </c>
      <c r="O1918" s="58"/>
      <c r="P1918" s="92">
        <f>+N1918</f>
        <v>1131.8941250000003</v>
      </c>
      <c r="Q1918" s="7">
        <v>1378.57713169422</v>
      </c>
      <c r="R1918" s="75">
        <f t="shared" si="752"/>
        <v>1668.0783293500062</v>
      </c>
      <c r="S1918" s="51">
        <f>+R1918</f>
        <v>1668.0783293500062</v>
      </c>
      <c r="T1918" s="48">
        <v>1668.08</v>
      </c>
      <c r="U1918" s="55">
        <f>+T1918-P1918</f>
        <v>536.18587499999967</v>
      </c>
      <c r="V1918" s="20"/>
      <c r="W1918" s="20"/>
      <c r="X1918" s="20"/>
      <c r="Y1918" s="20"/>
    </row>
    <row r="1919" spans="1:25" customFormat="1" ht="15.75" customHeight="1" x14ac:dyDescent="0.25">
      <c r="A1919" s="3" t="s">
        <v>593</v>
      </c>
      <c r="B1919" s="3" t="s">
        <v>594</v>
      </c>
      <c r="C1919" s="4">
        <v>44043</v>
      </c>
      <c r="D1919" s="3" t="s">
        <v>2617</v>
      </c>
      <c r="E1919" s="3" t="s">
        <v>2618</v>
      </c>
      <c r="F1919" s="3" t="s">
        <v>3248</v>
      </c>
      <c r="G1919" s="24">
        <v>1512</v>
      </c>
      <c r="H1919" s="25" t="s">
        <v>2619</v>
      </c>
      <c r="I1919" s="5">
        <v>1</v>
      </c>
      <c r="J1919" s="5">
        <v>564.92966942148803</v>
      </c>
      <c r="K1919" s="5">
        <f t="shared" si="770"/>
        <v>683.56490000000053</v>
      </c>
      <c r="L1919" s="83">
        <f t="shared" si="753"/>
        <v>683.56490000000053</v>
      </c>
      <c r="M1919" s="79">
        <f t="shared" ref="M1919:M1920" si="777">+L1919*0.85</f>
        <v>581.03016500000047</v>
      </c>
      <c r="N1919" s="79">
        <f t="shared" ref="N1919:N1920" si="778">+M1919*0.95</f>
        <v>551.97865675000037</v>
      </c>
      <c r="O1919" s="58"/>
      <c r="P1919" s="92">
        <f>+N1919+N1920</f>
        <v>873.28121099999987</v>
      </c>
      <c r="Q1919" s="7">
        <v>790.66426672892601</v>
      </c>
      <c r="R1919" s="75">
        <f t="shared" si="752"/>
        <v>956.70376274200044</v>
      </c>
      <c r="S1919" s="51">
        <f>+R1919+R1920</f>
        <v>1513.7289909099998</v>
      </c>
      <c r="T1919" s="48">
        <v>1513.73</v>
      </c>
      <c r="U1919" s="55">
        <f>+T1919-P1919</f>
        <v>640.44878900000015</v>
      </c>
      <c r="V1919" s="20"/>
      <c r="W1919" s="20"/>
      <c r="X1919" s="20"/>
      <c r="Y1919" s="20"/>
    </row>
    <row r="1920" spans="1:25" customFormat="1" ht="15.75" customHeight="1" x14ac:dyDescent="0.25">
      <c r="A1920" s="3" t="s">
        <v>384</v>
      </c>
      <c r="B1920" s="3" t="s">
        <v>385</v>
      </c>
      <c r="C1920" s="4">
        <v>44043</v>
      </c>
      <c r="D1920" s="3" t="s">
        <v>2617</v>
      </c>
      <c r="E1920" s="3" t="s">
        <v>2618</v>
      </c>
      <c r="F1920" s="3" t="s">
        <v>3248</v>
      </c>
      <c r="G1920" s="24"/>
      <c r="H1920" s="25" t="s">
        <v>2619</v>
      </c>
      <c r="I1920" s="5">
        <v>1</v>
      </c>
      <c r="J1920" s="5">
        <v>328.84123966942099</v>
      </c>
      <c r="K1920" s="5">
        <f t="shared" si="770"/>
        <v>397.89789999999937</v>
      </c>
      <c r="L1920" s="83">
        <f t="shared" si="753"/>
        <v>397.89789999999937</v>
      </c>
      <c r="M1920" s="79">
        <f t="shared" si="777"/>
        <v>338.21321499999948</v>
      </c>
      <c r="N1920" s="79">
        <f t="shared" si="778"/>
        <v>321.3025542499995</v>
      </c>
      <c r="O1920" s="58"/>
      <c r="P1920" s="92"/>
      <c r="Q1920" s="7">
        <v>460.35142823801601</v>
      </c>
      <c r="R1920" s="75">
        <f t="shared" si="752"/>
        <v>557.02522816799933</v>
      </c>
      <c r="S1920" s="51"/>
      <c r="T1920" s="48"/>
      <c r="U1920" s="55"/>
      <c r="V1920" s="20"/>
      <c r="W1920" s="20"/>
      <c r="X1920" s="20"/>
      <c r="Y1920" s="20"/>
    </row>
    <row r="1921" spans="1:25" customFormat="1" ht="15.75" customHeight="1" x14ac:dyDescent="0.25">
      <c r="A1921" s="38" t="s">
        <v>2625</v>
      </c>
      <c r="B1921" s="38" t="s">
        <v>2626</v>
      </c>
      <c r="C1921" s="39">
        <v>44043</v>
      </c>
      <c r="D1921" s="38" t="s">
        <v>2620</v>
      </c>
      <c r="E1921" s="38" t="s">
        <v>2621</v>
      </c>
      <c r="F1921" s="40" t="s">
        <v>3249</v>
      </c>
      <c r="G1921" s="41">
        <v>1513</v>
      </c>
      <c r="H1921" s="38" t="s">
        <v>2622</v>
      </c>
      <c r="I1921" s="42">
        <v>1</v>
      </c>
      <c r="J1921" s="43">
        <v>135.75</v>
      </c>
      <c r="K1921" s="42">
        <f t="shared" si="770"/>
        <v>164.25749999999999</v>
      </c>
      <c r="L1921" s="83">
        <f t="shared" si="753"/>
        <v>164.25749999999999</v>
      </c>
      <c r="M1921" s="79"/>
      <c r="N1921" s="79">
        <f t="shared" si="771"/>
        <v>156.044625</v>
      </c>
      <c r="O1921" s="58"/>
      <c r="P1921" s="92">
        <f>+N1921+N1922+N1923</f>
        <v>1292.9504750000003</v>
      </c>
      <c r="Q1921" s="7">
        <v>313.60112400000003</v>
      </c>
      <c r="R1921" s="75">
        <f t="shared" si="752"/>
        <v>379.45736004000003</v>
      </c>
      <c r="S1921" s="51">
        <f>+R1921+R1922+R1923</f>
        <v>2170.1014282080059</v>
      </c>
      <c r="T1921" s="48">
        <v>2170.09</v>
      </c>
      <c r="U1921" s="55">
        <f>+T1921-P1921</f>
        <v>877.13952499999982</v>
      </c>
      <c r="V1921" s="20"/>
      <c r="W1921" s="20"/>
      <c r="X1921" s="20"/>
      <c r="Y1921" s="20"/>
    </row>
    <row r="1922" spans="1:25" customFormat="1" ht="15.75" customHeight="1" x14ac:dyDescent="0.25">
      <c r="A1922" s="40" t="s">
        <v>1587</v>
      </c>
      <c r="B1922" s="40" t="s">
        <v>1588</v>
      </c>
      <c r="C1922" s="44">
        <v>44043</v>
      </c>
      <c r="D1922" s="40" t="s">
        <v>2620</v>
      </c>
      <c r="E1922" s="40" t="s">
        <v>2621</v>
      </c>
      <c r="F1922" s="40" t="s">
        <v>3249</v>
      </c>
      <c r="G1922" s="41"/>
      <c r="H1922" s="40" t="s">
        <v>2622</v>
      </c>
      <c r="I1922" s="42">
        <v>1</v>
      </c>
      <c r="J1922" s="42">
        <v>853.29380165289297</v>
      </c>
      <c r="K1922" s="42">
        <f t="shared" si="770"/>
        <v>1032.4855000000005</v>
      </c>
      <c r="L1922" s="83">
        <f t="shared" ref="L1922:L1985" si="779">+K1922*I1922</f>
        <v>1032.4855000000005</v>
      </c>
      <c r="M1922" s="79"/>
      <c r="N1922" s="79">
        <f t="shared" si="771"/>
        <v>980.86122500000033</v>
      </c>
      <c r="O1922" s="58"/>
      <c r="P1922" s="92"/>
      <c r="Q1922" s="7">
        <v>1194.2529389173601</v>
      </c>
      <c r="R1922" s="75">
        <f t="shared" ref="R1922:R1985" si="780">+Q1922*1.21</f>
        <v>1445.0460560900058</v>
      </c>
      <c r="S1922" s="51"/>
      <c r="T1922" s="48"/>
      <c r="U1922" s="55"/>
      <c r="V1922" s="20"/>
      <c r="W1922" s="20"/>
      <c r="X1922" s="20"/>
      <c r="Y1922" s="20"/>
    </row>
    <row r="1923" spans="1:25" customFormat="1" ht="15.75" customHeight="1" x14ac:dyDescent="0.25">
      <c r="A1923" s="38" t="s">
        <v>2623</v>
      </c>
      <c r="B1923" s="38" t="s">
        <v>2624</v>
      </c>
      <c r="C1923" s="39">
        <v>44043</v>
      </c>
      <c r="D1923" s="38" t="s">
        <v>2620</v>
      </c>
      <c r="E1923" s="38" t="s">
        <v>2621</v>
      </c>
      <c r="F1923" s="40" t="s">
        <v>3249</v>
      </c>
      <c r="G1923" s="41"/>
      <c r="H1923" s="38" t="s">
        <v>2622</v>
      </c>
      <c r="I1923" s="45">
        <v>1</v>
      </c>
      <c r="J1923" s="46">
        <v>135.75</v>
      </c>
      <c r="K1923" s="45">
        <f t="shared" si="770"/>
        <v>164.25749999999999</v>
      </c>
      <c r="L1923" s="83">
        <f t="shared" si="779"/>
        <v>164.25749999999999</v>
      </c>
      <c r="M1923" s="79"/>
      <c r="N1923" s="79">
        <f t="shared" si="771"/>
        <v>156.044625</v>
      </c>
      <c r="O1923" s="58"/>
      <c r="P1923" s="92"/>
      <c r="Q1923" s="7">
        <v>285.61819179999998</v>
      </c>
      <c r="R1923" s="75">
        <f t="shared" si="780"/>
        <v>345.59801207799995</v>
      </c>
      <c r="S1923" s="51"/>
      <c r="T1923" s="48"/>
      <c r="U1923" s="55"/>
      <c r="V1923" s="20"/>
      <c r="W1923" s="20"/>
      <c r="X1923" s="20"/>
      <c r="Y1923" s="20"/>
    </row>
    <row r="1924" spans="1:25" customFormat="1" ht="15.75" customHeight="1" x14ac:dyDescent="0.25">
      <c r="A1924" s="3" t="s">
        <v>101</v>
      </c>
      <c r="B1924" s="3" t="s">
        <v>102</v>
      </c>
      <c r="C1924" s="4">
        <v>44043</v>
      </c>
      <c r="D1924" s="3" t="s">
        <v>2627</v>
      </c>
      <c r="E1924" s="3" t="s">
        <v>2628</v>
      </c>
      <c r="F1924" s="3" t="s">
        <v>3236</v>
      </c>
      <c r="G1924" s="24">
        <v>1515</v>
      </c>
      <c r="H1924" s="25" t="s">
        <v>2629</v>
      </c>
      <c r="I1924" s="5">
        <v>1</v>
      </c>
      <c r="J1924" s="5">
        <v>429.11768595041298</v>
      </c>
      <c r="K1924" s="5">
        <f t="shared" si="770"/>
        <v>519.23239999999964</v>
      </c>
      <c r="L1924" s="83">
        <f t="shared" si="779"/>
        <v>519.23239999999964</v>
      </c>
      <c r="M1924" s="79">
        <f t="shared" ref="M1924" si="781">+L1924*0.85</f>
        <v>441.3475399999997</v>
      </c>
      <c r="N1924" s="79">
        <f>+M1924*0.95</f>
        <v>419.28016299999967</v>
      </c>
      <c r="O1924" s="58"/>
      <c r="P1924" s="92">
        <f>+N1924+N1925</f>
        <v>518.9857029999996</v>
      </c>
      <c r="Q1924" s="7">
        <v>600.66606326280896</v>
      </c>
      <c r="R1924" s="75">
        <f t="shared" si="780"/>
        <v>726.80593654799884</v>
      </c>
      <c r="S1924" s="51">
        <f>+R1924+R1925</f>
        <v>842.45911528799877</v>
      </c>
      <c r="T1924" s="48">
        <v>842.45</v>
      </c>
      <c r="U1924" s="55">
        <f>+T1924-P1924</f>
        <v>323.46429700000044</v>
      </c>
      <c r="V1924" s="20"/>
      <c r="W1924" s="20"/>
      <c r="X1924" s="20"/>
      <c r="Y1924" s="20"/>
    </row>
    <row r="1925" spans="1:25" customFormat="1" ht="15.75" customHeight="1" x14ac:dyDescent="0.25">
      <c r="A1925" s="3" t="s">
        <v>92</v>
      </c>
      <c r="B1925" s="3" t="s">
        <v>93</v>
      </c>
      <c r="C1925" s="4">
        <v>44043</v>
      </c>
      <c r="D1925" s="3" t="s">
        <v>2627</v>
      </c>
      <c r="E1925" s="3" t="s">
        <v>2628</v>
      </c>
      <c r="F1925" s="3" t="s">
        <v>3236</v>
      </c>
      <c r="G1925" s="24"/>
      <c r="H1925" s="25" t="s">
        <v>2629</v>
      </c>
      <c r="I1925" s="5">
        <v>1</v>
      </c>
      <c r="J1925" s="5">
        <v>86.738181818181801</v>
      </c>
      <c r="K1925" s="5">
        <f t="shared" si="770"/>
        <v>104.95319999999998</v>
      </c>
      <c r="L1925" s="83">
        <f t="shared" si="779"/>
        <v>104.95319999999998</v>
      </c>
      <c r="M1925" s="79"/>
      <c r="N1925" s="79">
        <f t="shared" si="771"/>
        <v>99.705539999999971</v>
      </c>
      <c r="O1925" s="58"/>
      <c r="P1925" s="92"/>
      <c r="Q1925" s="7">
        <v>95.581139454545394</v>
      </c>
      <c r="R1925" s="75">
        <f t="shared" si="780"/>
        <v>115.65317873999992</v>
      </c>
      <c r="S1925" s="51"/>
      <c r="T1925" s="48"/>
      <c r="U1925" s="55"/>
      <c r="V1925" s="20"/>
      <c r="W1925" s="20"/>
      <c r="X1925" s="20"/>
      <c r="Y1925" s="20"/>
    </row>
    <row r="1926" spans="1:25" customFormat="1" ht="15.75" customHeight="1" x14ac:dyDescent="0.25">
      <c r="A1926" s="3" t="s">
        <v>659</v>
      </c>
      <c r="B1926" s="3" t="s">
        <v>660</v>
      </c>
      <c r="C1926" s="4">
        <v>44043</v>
      </c>
      <c r="D1926" s="3" t="s">
        <v>2630</v>
      </c>
      <c r="E1926" s="3" t="s">
        <v>2631</v>
      </c>
      <c r="F1926" s="3" t="s">
        <v>3250</v>
      </c>
      <c r="G1926" s="24">
        <v>1516</v>
      </c>
      <c r="H1926" s="25" t="s">
        <v>2632</v>
      </c>
      <c r="I1926" s="5">
        <v>1</v>
      </c>
      <c r="J1926" s="5">
        <v>433.50826446281002</v>
      </c>
      <c r="K1926" s="5">
        <f t="shared" si="770"/>
        <v>524.54500000000007</v>
      </c>
      <c r="L1926" s="83">
        <f t="shared" si="779"/>
        <v>524.54500000000007</v>
      </c>
      <c r="M1926" s="79"/>
      <c r="N1926" s="79">
        <f t="shared" si="771"/>
        <v>498.31775000000005</v>
      </c>
      <c r="O1926" s="58"/>
      <c r="P1926" s="92">
        <f>+N1926+N1927+N1928+N1929</f>
        <v>2004.3854585000008</v>
      </c>
      <c r="Q1926" s="7">
        <v>468.42735516528899</v>
      </c>
      <c r="R1926" s="75">
        <f t="shared" si="780"/>
        <v>566.79709974999969</v>
      </c>
      <c r="S1926" s="51">
        <f>+R1926+R1927+R1928+R1929</f>
        <v>2833.5595373260066</v>
      </c>
      <c r="T1926" s="48">
        <v>2833.56</v>
      </c>
      <c r="U1926" s="55">
        <f>+T1926-P1926</f>
        <v>829.17454149999912</v>
      </c>
      <c r="V1926" s="20"/>
      <c r="W1926" s="20"/>
      <c r="X1926" s="20"/>
      <c r="Y1926" s="20"/>
    </row>
    <row r="1927" spans="1:25" customFormat="1" ht="15.75" customHeight="1" x14ac:dyDescent="0.25">
      <c r="A1927" s="3" t="s">
        <v>246</v>
      </c>
      <c r="B1927" s="3" t="s">
        <v>247</v>
      </c>
      <c r="C1927" s="4">
        <v>44043</v>
      </c>
      <c r="D1927" s="3" t="s">
        <v>2630</v>
      </c>
      <c r="E1927" s="3" t="s">
        <v>2631</v>
      </c>
      <c r="F1927" s="3" t="s">
        <v>3250</v>
      </c>
      <c r="G1927" s="24"/>
      <c r="H1927" s="25" t="s">
        <v>2632</v>
      </c>
      <c r="I1927" s="5">
        <v>1</v>
      </c>
      <c r="J1927" s="5">
        <v>119.985619834711</v>
      </c>
      <c r="K1927" s="5">
        <f t="shared" si="770"/>
        <v>145.18260000000032</v>
      </c>
      <c r="L1927" s="83">
        <f t="shared" si="779"/>
        <v>145.18260000000032</v>
      </c>
      <c r="M1927" s="79"/>
      <c r="N1927" s="79">
        <f t="shared" si="771"/>
        <v>137.92347000000029</v>
      </c>
      <c r="O1927" s="58"/>
      <c r="P1927" s="92"/>
      <c r="Q1927" s="7">
        <v>156.366459624794</v>
      </c>
      <c r="R1927" s="75">
        <f t="shared" si="780"/>
        <v>189.20341614600073</v>
      </c>
      <c r="S1927" s="51"/>
      <c r="T1927" s="48"/>
      <c r="U1927" s="55"/>
      <c r="V1927" s="20"/>
      <c r="W1927" s="20"/>
      <c r="X1927" s="20"/>
      <c r="Y1927" s="20"/>
    </row>
    <row r="1928" spans="1:25" customFormat="1" ht="15.75" customHeight="1" x14ac:dyDescent="0.25">
      <c r="A1928" s="3" t="s">
        <v>648</v>
      </c>
      <c r="B1928" s="3" t="s">
        <v>649</v>
      </c>
      <c r="C1928" s="4">
        <v>44043</v>
      </c>
      <c r="D1928" s="3" t="s">
        <v>2630</v>
      </c>
      <c r="E1928" s="3" t="s">
        <v>2631</v>
      </c>
      <c r="F1928" s="3" t="s">
        <v>3250</v>
      </c>
      <c r="G1928" s="24"/>
      <c r="H1928" s="25" t="s">
        <v>2632</v>
      </c>
      <c r="I1928" s="5">
        <v>1</v>
      </c>
      <c r="J1928" s="5">
        <v>984.68388429752099</v>
      </c>
      <c r="K1928" s="5">
        <f t="shared" si="770"/>
        <v>1191.4675000000004</v>
      </c>
      <c r="L1928" s="83">
        <f t="shared" si="779"/>
        <v>1191.4675000000004</v>
      </c>
      <c r="M1928" s="79"/>
      <c r="N1928" s="79">
        <f t="shared" si="771"/>
        <v>1131.8941250000003</v>
      </c>
      <c r="O1928" s="58"/>
      <c r="P1928" s="92"/>
      <c r="Q1928" s="7">
        <v>1378.57713169422</v>
      </c>
      <c r="R1928" s="75">
        <f t="shared" si="780"/>
        <v>1668.0783293500062</v>
      </c>
      <c r="S1928" s="51"/>
      <c r="T1928" s="48"/>
      <c r="U1928" s="55"/>
      <c r="V1928" s="20"/>
      <c r="W1928" s="20"/>
      <c r="X1928" s="20"/>
      <c r="Y1928" s="20"/>
    </row>
    <row r="1929" spans="1:25" customFormat="1" ht="15.75" customHeight="1" x14ac:dyDescent="0.25">
      <c r="A1929" s="3" t="s">
        <v>1961</v>
      </c>
      <c r="B1929" s="3" t="s">
        <v>1962</v>
      </c>
      <c r="C1929" s="4">
        <v>44043</v>
      </c>
      <c r="D1929" s="3" t="s">
        <v>2630</v>
      </c>
      <c r="E1929" s="3" t="s">
        <v>2631</v>
      </c>
      <c r="F1929" s="3" t="s">
        <v>3250</v>
      </c>
      <c r="G1929" s="24"/>
      <c r="H1929" s="25" t="s">
        <v>2632</v>
      </c>
      <c r="I1929" s="5">
        <v>1</v>
      </c>
      <c r="J1929" s="5">
        <v>241.793223140496</v>
      </c>
      <c r="K1929" s="5">
        <f t="shared" si="770"/>
        <v>292.56980000000016</v>
      </c>
      <c r="L1929" s="83">
        <f t="shared" si="779"/>
        <v>292.56980000000016</v>
      </c>
      <c r="M1929" s="79">
        <f t="shared" ref="M1929" si="782">+L1929*0.85</f>
        <v>248.68433000000013</v>
      </c>
      <c r="N1929" s="79">
        <f>+M1929*0.95</f>
        <v>236.25011350000011</v>
      </c>
      <c r="O1929" s="58"/>
      <c r="P1929" s="92"/>
      <c r="Q1929" s="7">
        <v>338.41379510743798</v>
      </c>
      <c r="R1929" s="75">
        <f t="shared" si="780"/>
        <v>409.48069207999993</v>
      </c>
      <c r="S1929" s="51"/>
      <c r="T1929" s="48"/>
      <c r="U1929" s="55"/>
      <c r="V1929" s="20"/>
      <c r="W1929" s="20"/>
      <c r="X1929" s="20"/>
      <c r="Y1929" s="20"/>
    </row>
    <row r="1930" spans="1:25" customFormat="1" ht="15.75" customHeight="1" x14ac:dyDescent="0.25">
      <c r="A1930" s="3" t="s">
        <v>2636</v>
      </c>
      <c r="B1930" s="3" t="s">
        <v>2637</v>
      </c>
      <c r="C1930" s="4">
        <v>44043</v>
      </c>
      <c r="D1930" s="3" t="s">
        <v>2633</v>
      </c>
      <c r="E1930" s="3" t="s">
        <v>2634</v>
      </c>
      <c r="F1930" s="3" t="s">
        <v>3237</v>
      </c>
      <c r="G1930" s="24">
        <v>1517</v>
      </c>
      <c r="H1930" s="25" t="s">
        <v>2635</v>
      </c>
      <c r="I1930" s="5">
        <v>1</v>
      </c>
      <c r="J1930" s="5">
        <v>853.29380165289297</v>
      </c>
      <c r="K1930" s="5">
        <f t="shared" ref="K1930:K1947" si="783">+J1930*1.21</f>
        <v>1032.4855000000005</v>
      </c>
      <c r="L1930" s="83">
        <f t="shared" si="779"/>
        <v>1032.4855000000005</v>
      </c>
      <c r="M1930" s="79"/>
      <c r="N1930" s="79">
        <f t="shared" ref="N1930:N1944" si="784">+L1930*0.95</f>
        <v>980.86122500000033</v>
      </c>
      <c r="O1930" s="58"/>
      <c r="P1930" s="92">
        <f>+N1930+N1931</f>
        <v>1961.7224500000007</v>
      </c>
      <c r="Q1930" s="7">
        <v>1194.2529389173601</v>
      </c>
      <c r="R1930" s="75">
        <f t="shared" si="780"/>
        <v>1445.0460560900058</v>
      </c>
      <c r="S1930" s="51">
        <f>+R1930+R1931</f>
        <v>2890.0921121800116</v>
      </c>
      <c r="T1930" s="48">
        <v>2890.1</v>
      </c>
      <c r="U1930" s="55">
        <f>+T1930-P1930</f>
        <v>928.37754999999925</v>
      </c>
      <c r="V1930" s="20"/>
      <c r="W1930" s="20"/>
      <c r="X1930" s="20"/>
      <c r="Y1930" s="20"/>
    </row>
    <row r="1931" spans="1:25" customFormat="1" ht="15.75" customHeight="1" x14ac:dyDescent="0.25">
      <c r="A1931" s="3" t="s">
        <v>1106</v>
      </c>
      <c r="B1931" s="3" t="s">
        <v>1107</v>
      </c>
      <c r="C1931" s="4">
        <v>44043</v>
      </c>
      <c r="D1931" s="3" t="s">
        <v>2633</v>
      </c>
      <c r="E1931" s="3" t="s">
        <v>2634</v>
      </c>
      <c r="F1931" s="3" t="s">
        <v>3237</v>
      </c>
      <c r="G1931" s="24"/>
      <c r="H1931" s="25" t="s">
        <v>2635</v>
      </c>
      <c r="I1931" s="5">
        <v>1</v>
      </c>
      <c r="J1931" s="5">
        <v>853.29380165289297</v>
      </c>
      <c r="K1931" s="5">
        <f t="shared" si="783"/>
        <v>1032.4855000000005</v>
      </c>
      <c r="L1931" s="83">
        <f t="shared" si="779"/>
        <v>1032.4855000000005</v>
      </c>
      <c r="M1931" s="79"/>
      <c r="N1931" s="79">
        <f t="shared" si="784"/>
        <v>980.86122500000033</v>
      </c>
      <c r="O1931" s="58"/>
      <c r="P1931" s="92"/>
      <c r="Q1931" s="7">
        <v>1194.2529389173601</v>
      </c>
      <c r="R1931" s="75">
        <f t="shared" si="780"/>
        <v>1445.0460560900058</v>
      </c>
      <c r="S1931" s="51"/>
      <c r="T1931" s="48"/>
      <c r="U1931" s="55"/>
      <c r="V1931" s="20"/>
      <c r="W1931" s="20"/>
      <c r="X1931" s="20"/>
      <c r="Y1931" s="20"/>
    </row>
    <row r="1932" spans="1:25" customFormat="1" ht="15.75" customHeight="1" x14ac:dyDescent="0.25">
      <c r="A1932" s="3" t="s">
        <v>1321</v>
      </c>
      <c r="B1932" s="3" t="s">
        <v>1322</v>
      </c>
      <c r="C1932" s="4">
        <v>44043</v>
      </c>
      <c r="D1932" s="3" t="s">
        <v>2638</v>
      </c>
      <c r="E1932" s="3" t="s">
        <v>2639</v>
      </c>
      <c r="F1932" s="3" t="s">
        <v>3251</v>
      </c>
      <c r="G1932" s="24">
        <v>1518</v>
      </c>
      <c r="H1932" s="25" t="s">
        <v>2640</v>
      </c>
      <c r="I1932" s="5">
        <v>1</v>
      </c>
      <c r="J1932" s="5">
        <v>641.48140495867801</v>
      </c>
      <c r="K1932" s="5">
        <f t="shared" si="783"/>
        <v>776.19250000000034</v>
      </c>
      <c r="L1932" s="83">
        <f t="shared" si="779"/>
        <v>776.19250000000034</v>
      </c>
      <c r="M1932" s="79">
        <f t="shared" ref="M1932:M1937" si="785">+L1932*0.85</f>
        <v>659.76362500000027</v>
      </c>
      <c r="N1932" s="79">
        <f t="shared" ref="N1932:N1937" si="786">+M1932*0.95</f>
        <v>626.77544375000025</v>
      </c>
      <c r="O1932" s="58"/>
      <c r="P1932" s="92">
        <f>+SUM(N1932:N1938)</f>
        <v>3190.3737614999995</v>
      </c>
      <c r="Q1932" s="7">
        <v>898.51658911157097</v>
      </c>
      <c r="R1932" s="75">
        <f t="shared" si="780"/>
        <v>1087.2050728250008</v>
      </c>
      <c r="S1932" s="51">
        <f>+SUM(R1932:R1938)</f>
        <v>5425.8151190539957</v>
      </c>
      <c r="T1932" s="48">
        <v>5425.81</v>
      </c>
      <c r="U1932" s="55">
        <f>+T1932-P1932</f>
        <v>2235.4362385000009</v>
      </c>
      <c r="V1932" s="20"/>
      <c r="W1932" s="20"/>
      <c r="X1932" s="20"/>
      <c r="Y1932" s="20"/>
    </row>
    <row r="1933" spans="1:25" customFormat="1" ht="15.75" customHeight="1" x14ac:dyDescent="0.25">
      <c r="A1933" s="3" t="s">
        <v>66</v>
      </c>
      <c r="B1933" s="3" t="s">
        <v>67</v>
      </c>
      <c r="C1933" s="4">
        <v>44043</v>
      </c>
      <c r="D1933" s="3" t="s">
        <v>2638</v>
      </c>
      <c r="E1933" s="3" t="s">
        <v>2639</v>
      </c>
      <c r="F1933" s="3" t="s">
        <v>3251</v>
      </c>
      <c r="G1933" s="24"/>
      <c r="H1933" s="25" t="s">
        <v>2640</v>
      </c>
      <c r="I1933" s="5">
        <v>1</v>
      </c>
      <c r="J1933" s="5">
        <v>256.70702479338797</v>
      </c>
      <c r="K1933" s="5">
        <f t="shared" si="783"/>
        <v>310.61549999999943</v>
      </c>
      <c r="L1933" s="83">
        <f t="shared" si="779"/>
        <v>310.61549999999943</v>
      </c>
      <c r="M1933" s="79">
        <f t="shared" si="785"/>
        <v>264.02317499999953</v>
      </c>
      <c r="N1933" s="79">
        <f t="shared" si="786"/>
        <v>250.82201624999954</v>
      </c>
      <c r="O1933" s="58"/>
      <c r="P1933" s="92"/>
      <c r="Q1933" s="7">
        <v>356.358124747933</v>
      </c>
      <c r="R1933" s="75">
        <f t="shared" si="780"/>
        <v>431.19333094499893</v>
      </c>
      <c r="S1933" s="51"/>
      <c r="T1933" s="48"/>
      <c r="U1933" s="55"/>
      <c r="V1933" s="20"/>
      <c r="W1933" s="20"/>
      <c r="X1933" s="20"/>
      <c r="Y1933" s="20"/>
    </row>
    <row r="1934" spans="1:25" customFormat="1" ht="15.75" customHeight="1" x14ac:dyDescent="0.25">
      <c r="A1934" s="3" t="s">
        <v>2641</v>
      </c>
      <c r="B1934" s="3" t="s">
        <v>2642</v>
      </c>
      <c r="C1934" s="4">
        <v>44043</v>
      </c>
      <c r="D1934" s="3" t="s">
        <v>2638</v>
      </c>
      <c r="E1934" s="3" t="s">
        <v>2639</v>
      </c>
      <c r="F1934" s="3" t="s">
        <v>3251</v>
      </c>
      <c r="G1934" s="24"/>
      <c r="H1934" s="25" t="s">
        <v>2640</v>
      </c>
      <c r="I1934" s="5">
        <v>1</v>
      </c>
      <c r="J1934" s="5">
        <v>483.68314049586797</v>
      </c>
      <c r="K1934" s="5">
        <f t="shared" si="783"/>
        <v>585.25660000000028</v>
      </c>
      <c r="L1934" s="83">
        <f t="shared" si="779"/>
        <v>585.25660000000028</v>
      </c>
      <c r="M1934" s="79">
        <f t="shared" si="785"/>
        <v>497.46811000000019</v>
      </c>
      <c r="N1934" s="79">
        <f t="shared" si="786"/>
        <v>472.59470450000015</v>
      </c>
      <c r="O1934" s="58"/>
      <c r="P1934" s="92"/>
      <c r="Q1934" s="7">
        <v>677.02096541487595</v>
      </c>
      <c r="R1934" s="75">
        <f t="shared" si="780"/>
        <v>819.1953681519999</v>
      </c>
      <c r="S1934" s="51"/>
      <c r="T1934" s="48"/>
      <c r="U1934" s="55"/>
      <c r="V1934" s="20"/>
      <c r="W1934" s="20"/>
      <c r="X1934" s="20"/>
      <c r="Y1934" s="20"/>
    </row>
    <row r="1935" spans="1:25" customFormat="1" ht="15.75" customHeight="1" x14ac:dyDescent="0.25">
      <c r="A1935" s="3" t="s">
        <v>640</v>
      </c>
      <c r="B1935" s="3" t="s">
        <v>641</v>
      </c>
      <c r="C1935" s="4">
        <v>44043</v>
      </c>
      <c r="D1935" s="3" t="s">
        <v>2638</v>
      </c>
      <c r="E1935" s="3" t="s">
        <v>2639</v>
      </c>
      <c r="F1935" s="3" t="s">
        <v>3251</v>
      </c>
      <c r="G1935" s="24"/>
      <c r="H1935" s="25" t="s">
        <v>2640</v>
      </c>
      <c r="I1935" s="5">
        <v>2</v>
      </c>
      <c r="J1935" s="5">
        <v>232.52867768594999</v>
      </c>
      <c r="K1935" s="5">
        <f t="shared" si="783"/>
        <v>281.35969999999946</v>
      </c>
      <c r="L1935" s="83">
        <f t="shared" si="779"/>
        <v>562.71939999999893</v>
      </c>
      <c r="M1935" s="79">
        <f t="shared" si="785"/>
        <v>478.31148999999908</v>
      </c>
      <c r="N1935" s="79">
        <f t="shared" si="786"/>
        <v>454.39591549999909</v>
      </c>
      <c r="O1935" s="58"/>
      <c r="P1935" s="92"/>
      <c r="Q1935" s="7">
        <v>650.18273682479196</v>
      </c>
      <c r="R1935" s="75">
        <f t="shared" si="780"/>
        <v>786.72111155799826</v>
      </c>
      <c r="S1935" s="51"/>
      <c r="T1935" s="48"/>
      <c r="U1935" s="55"/>
      <c r="V1935" s="20"/>
      <c r="W1935" s="20"/>
      <c r="X1935" s="20"/>
      <c r="Y1935" s="20"/>
    </row>
    <row r="1936" spans="1:25" customFormat="1" ht="15.75" customHeight="1" x14ac:dyDescent="0.25">
      <c r="A1936" s="3" t="s">
        <v>565</v>
      </c>
      <c r="B1936" s="3" t="s">
        <v>566</v>
      </c>
      <c r="C1936" s="4">
        <v>44043</v>
      </c>
      <c r="D1936" s="3" t="s">
        <v>2638</v>
      </c>
      <c r="E1936" s="3" t="s">
        <v>2639</v>
      </c>
      <c r="F1936" s="3" t="s">
        <v>3251</v>
      </c>
      <c r="G1936" s="24"/>
      <c r="H1936" s="25" t="s">
        <v>2640</v>
      </c>
      <c r="I1936" s="5">
        <v>1</v>
      </c>
      <c r="J1936" s="5">
        <v>844.91041322314095</v>
      </c>
      <c r="K1936" s="5">
        <f t="shared" si="783"/>
        <v>1022.3416000000005</v>
      </c>
      <c r="L1936" s="83">
        <f t="shared" si="779"/>
        <v>1022.3416000000005</v>
      </c>
      <c r="M1936" s="79">
        <f t="shared" si="785"/>
        <v>868.99036000000046</v>
      </c>
      <c r="N1936" s="79">
        <f t="shared" si="786"/>
        <v>825.54084200000045</v>
      </c>
      <c r="O1936" s="58"/>
      <c r="P1936" s="92"/>
      <c r="Q1936" s="7">
        <v>1182.81543478347</v>
      </c>
      <c r="R1936" s="75">
        <f t="shared" si="780"/>
        <v>1431.2066760879986</v>
      </c>
      <c r="S1936" s="51"/>
      <c r="T1936" s="48"/>
      <c r="U1936" s="55"/>
      <c r="V1936" s="20"/>
      <c r="W1936" s="20"/>
      <c r="X1936" s="20"/>
      <c r="Y1936" s="20"/>
    </row>
    <row r="1937" spans="1:25" customFormat="1" ht="15.75" customHeight="1" x14ac:dyDescent="0.25">
      <c r="A1937" s="3" t="s">
        <v>149</v>
      </c>
      <c r="B1937" s="3" t="s">
        <v>150</v>
      </c>
      <c r="C1937" s="4">
        <v>44043</v>
      </c>
      <c r="D1937" s="3" t="s">
        <v>2638</v>
      </c>
      <c r="E1937" s="3" t="s">
        <v>2639</v>
      </c>
      <c r="F1937" s="3" t="s">
        <v>3251</v>
      </c>
      <c r="G1937" s="24"/>
      <c r="H1937" s="25" t="s">
        <v>2640</v>
      </c>
      <c r="I1937" s="5">
        <v>1</v>
      </c>
      <c r="J1937" s="5">
        <v>176.041818181818</v>
      </c>
      <c r="K1937" s="5">
        <f t="shared" si="783"/>
        <v>213.01059999999978</v>
      </c>
      <c r="L1937" s="83">
        <f t="shared" si="779"/>
        <v>213.01059999999978</v>
      </c>
      <c r="M1937" s="79">
        <f t="shared" si="785"/>
        <v>181.0590099999998</v>
      </c>
      <c r="N1937" s="79">
        <f t="shared" si="786"/>
        <v>172.00605949999979</v>
      </c>
      <c r="O1937" s="58"/>
      <c r="P1937" s="92"/>
      <c r="Q1937" s="7">
        <v>246.38988914545399</v>
      </c>
      <c r="R1937" s="75">
        <f t="shared" si="780"/>
        <v>298.13176586599934</v>
      </c>
      <c r="S1937" s="51"/>
      <c r="T1937" s="48"/>
      <c r="U1937" s="55"/>
      <c r="V1937" s="20"/>
      <c r="W1937" s="20"/>
      <c r="X1937" s="20"/>
      <c r="Y1937" s="20"/>
    </row>
    <row r="1938" spans="1:25" customFormat="1" ht="15.75" customHeight="1" x14ac:dyDescent="0.25">
      <c r="A1938" s="3" t="s">
        <v>1656</v>
      </c>
      <c r="B1938" s="3" t="s">
        <v>1657</v>
      </c>
      <c r="C1938" s="4">
        <v>44043</v>
      </c>
      <c r="D1938" s="3" t="s">
        <v>2638</v>
      </c>
      <c r="E1938" s="3" t="s">
        <v>2639</v>
      </c>
      <c r="F1938" s="3" t="s">
        <v>3251</v>
      </c>
      <c r="G1938" s="24"/>
      <c r="H1938" s="25" t="s">
        <v>2640</v>
      </c>
      <c r="I1938" s="5">
        <v>1</v>
      </c>
      <c r="J1938" s="5">
        <v>337.74578512396698</v>
      </c>
      <c r="K1938" s="5">
        <f t="shared" si="783"/>
        <v>408.67240000000004</v>
      </c>
      <c r="L1938" s="83">
        <f t="shared" si="779"/>
        <v>408.67240000000004</v>
      </c>
      <c r="M1938" s="79"/>
      <c r="N1938" s="79">
        <f t="shared" si="784"/>
        <v>388.23878000000002</v>
      </c>
      <c r="O1938" s="58"/>
      <c r="P1938" s="92"/>
      <c r="Q1938" s="7">
        <v>472.86098646280999</v>
      </c>
      <c r="R1938" s="75">
        <f t="shared" si="780"/>
        <v>572.16179362000003</v>
      </c>
      <c r="S1938" s="51"/>
      <c r="T1938" s="48"/>
      <c r="U1938" s="55"/>
      <c r="V1938" s="20"/>
      <c r="W1938" s="20"/>
      <c r="X1938" s="20"/>
      <c r="Y1938" s="20"/>
    </row>
    <row r="1939" spans="1:25" customFormat="1" ht="15.75" customHeight="1" x14ac:dyDescent="0.25">
      <c r="A1939" s="87" t="s">
        <v>463</v>
      </c>
      <c r="B1939" s="87" t="s">
        <v>464</v>
      </c>
      <c r="C1939" s="11">
        <v>44043</v>
      </c>
      <c r="D1939" s="10" t="s">
        <v>2643</v>
      </c>
      <c r="E1939" s="10" t="s">
        <v>2644</v>
      </c>
      <c r="F1939" s="3" t="s">
        <v>3253</v>
      </c>
      <c r="G1939" s="24">
        <v>1520</v>
      </c>
      <c r="H1939" s="27" t="s">
        <v>2645</v>
      </c>
      <c r="I1939" s="5">
        <v>2</v>
      </c>
      <c r="J1939" s="12">
        <v>172.94</v>
      </c>
      <c r="K1939" s="5">
        <f t="shared" si="783"/>
        <v>209.25739999999999</v>
      </c>
      <c r="L1939" s="83">
        <f t="shared" si="779"/>
        <v>418.51479999999998</v>
      </c>
      <c r="M1939" s="79"/>
      <c r="N1939" s="79">
        <f t="shared" si="784"/>
        <v>397.58905999999996</v>
      </c>
      <c r="O1939" s="58"/>
      <c r="P1939" s="92">
        <f>+N1939</f>
        <v>397.58905999999996</v>
      </c>
      <c r="Q1939" s="7">
        <v>726.59223122975095</v>
      </c>
      <c r="R1939" s="75">
        <f t="shared" si="780"/>
        <v>879.17659978799861</v>
      </c>
      <c r="S1939" s="51">
        <f>+R1939</f>
        <v>879.17659978799861</v>
      </c>
      <c r="T1939" s="48">
        <v>879.18</v>
      </c>
      <c r="U1939" s="55">
        <f>+T1939-P1939</f>
        <v>481.59093999999999</v>
      </c>
      <c r="V1939" s="20"/>
      <c r="W1939" s="20"/>
      <c r="X1939" s="20"/>
      <c r="Y1939" s="20"/>
    </row>
    <row r="1940" spans="1:25" customFormat="1" ht="15.75" customHeight="1" x14ac:dyDescent="0.25">
      <c r="A1940" s="87" t="s">
        <v>77</v>
      </c>
      <c r="B1940" s="87" t="s">
        <v>78</v>
      </c>
      <c r="C1940" s="11">
        <v>44043</v>
      </c>
      <c r="D1940" s="10" t="s">
        <v>2646</v>
      </c>
      <c r="E1940" s="10" t="s">
        <v>2647</v>
      </c>
      <c r="F1940" s="3" t="s">
        <v>3254</v>
      </c>
      <c r="G1940" s="24">
        <v>1521</v>
      </c>
      <c r="H1940" s="27" t="s">
        <v>2648</v>
      </c>
      <c r="I1940" s="5">
        <v>1</v>
      </c>
      <c r="J1940" s="12">
        <v>135.75</v>
      </c>
      <c r="K1940" s="5">
        <f t="shared" si="783"/>
        <v>164.25749999999999</v>
      </c>
      <c r="L1940" s="83">
        <f t="shared" si="779"/>
        <v>164.25749999999999</v>
      </c>
      <c r="M1940" s="79"/>
      <c r="N1940" s="79">
        <f t="shared" si="784"/>
        <v>156.044625</v>
      </c>
      <c r="O1940" s="58"/>
      <c r="P1940" s="92">
        <f>+SUM(N1940:N1949)</f>
        <v>2044.3199577499997</v>
      </c>
      <c r="Q1940" s="7">
        <v>313.60112400000003</v>
      </c>
      <c r="R1940" s="75">
        <f t="shared" si="780"/>
        <v>379.45736004000003</v>
      </c>
      <c r="S1940" s="51">
        <f>+SUM(R1940:R1949)</f>
        <v>3891.4924425919999</v>
      </c>
      <c r="T1940" s="48">
        <v>3891.51</v>
      </c>
      <c r="U1940" s="55">
        <f>+T1940-P1940</f>
        <v>1847.1900422500005</v>
      </c>
      <c r="V1940" s="20"/>
      <c r="W1940" s="20"/>
      <c r="X1940" s="20"/>
      <c r="Y1940" s="20"/>
    </row>
    <row r="1941" spans="1:25" customFormat="1" ht="15.75" customHeight="1" x14ac:dyDescent="0.25">
      <c r="A1941" s="3" t="s">
        <v>87</v>
      </c>
      <c r="B1941" s="3" t="s">
        <v>88</v>
      </c>
      <c r="C1941" s="4">
        <v>44043</v>
      </c>
      <c r="D1941" s="3" t="s">
        <v>2646</v>
      </c>
      <c r="E1941" s="3" t="s">
        <v>2647</v>
      </c>
      <c r="F1941" s="3" t="s">
        <v>3254</v>
      </c>
      <c r="G1941" s="24"/>
      <c r="H1941" s="25" t="s">
        <v>2648</v>
      </c>
      <c r="I1941" s="5">
        <v>1</v>
      </c>
      <c r="J1941" s="5">
        <v>181.74231404958701</v>
      </c>
      <c r="K1941" s="5">
        <f t="shared" si="783"/>
        <v>219.90820000000028</v>
      </c>
      <c r="L1941" s="83">
        <f t="shared" si="779"/>
        <v>219.90820000000028</v>
      </c>
      <c r="M1941" s="79"/>
      <c r="N1941" s="79">
        <f t="shared" si="784"/>
        <v>208.91279000000026</v>
      </c>
      <c r="O1941" s="58"/>
      <c r="P1941" s="92"/>
      <c r="Q1941" s="7">
        <v>254.54283278842999</v>
      </c>
      <c r="R1941" s="75">
        <f t="shared" si="780"/>
        <v>307.99682767400026</v>
      </c>
      <c r="S1941" s="51"/>
      <c r="T1941" s="48"/>
      <c r="U1941" s="55"/>
      <c r="V1941" s="20"/>
      <c r="W1941" s="20"/>
      <c r="X1941" s="20"/>
      <c r="Y1941" s="20"/>
    </row>
    <row r="1942" spans="1:25" customFormat="1" ht="15.75" customHeight="1" x14ac:dyDescent="0.25">
      <c r="A1942" s="3" t="s">
        <v>2649</v>
      </c>
      <c r="B1942" s="3" t="s">
        <v>2650</v>
      </c>
      <c r="C1942" s="4">
        <v>44043</v>
      </c>
      <c r="D1942" s="3" t="s">
        <v>2646</v>
      </c>
      <c r="E1942" s="3" t="s">
        <v>2647</v>
      </c>
      <c r="F1942" s="3" t="s">
        <v>3254</v>
      </c>
      <c r="G1942" s="24"/>
      <c r="H1942" s="25" t="s">
        <v>2648</v>
      </c>
      <c r="I1942" s="5">
        <v>1</v>
      </c>
      <c r="J1942" s="5">
        <v>295.59157024793399</v>
      </c>
      <c r="K1942" s="5">
        <f t="shared" si="783"/>
        <v>357.6658000000001</v>
      </c>
      <c r="L1942" s="83">
        <f t="shared" si="779"/>
        <v>357.6658000000001</v>
      </c>
      <c r="M1942" s="79"/>
      <c r="N1942" s="79">
        <f t="shared" si="784"/>
        <v>339.78251000000006</v>
      </c>
      <c r="O1942" s="58"/>
      <c r="P1942" s="92"/>
      <c r="Q1942" s="7">
        <v>394.69751192066099</v>
      </c>
      <c r="R1942" s="75">
        <f t="shared" si="780"/>
        <v>477.58398942399975</v>
      </c>
      <c r="S1942" s="51"/>
      <c r="T1942" s="48"/>
      <c r="U1942" s="55"/>
      <c r="V1942" s="20"/>
      <c r="W1942" s="20"/>
      <c r="X1942" s="20"/>
      <c r="Y1942" s="20"/>
    </row>
    <row r="1943" spans="1:25" customFormat="1" ht="15.75" customHeight="1" x14ac:dyDescent="0.25">
      <c r="A1943" s="3" t="s">
        <v>2651</v>
      </c>
      <c r="B1943" s="3" t="s">
        <v>1193</v>
      </c>
      <c r="C1943" s="4">
        <v>44043</v>
      </c>
      <c r="D1943" s="3" t="s">
        <v>2646</v>
      </c>
      <c r="E1943" s="3" t="s">
        <v>2647</v>
      </c>
      <c r="F1943" s="3" t="s">
        <v>3254</v>
      </c>
      <c r="G1943" s="24"/>
      <c r="H1943" s="25" t="s">
        <v>2648</v>
      </c>
      <c r="I1943" s="5">
        <v>1</v>
      </c>
      <c r="J1943" s="5">
        <v>391.22446280991699</v>
      </c>
      <c r="K1943" s="5">
        <f t="shared" si="783"/>
        <v>473.38159999999954</v>
      </c>
      <c r="L1943" s="83">
        <f t="shared" si="779"/>
        <v>473.38159999999954</v>
      </c>
      <c r="M1943" s="79"/>
      <c r="N1943" s="79">
        <f t="shared" si="784"/>
        <v>449.71251999999953</v>
      </c>
      <c r="O1943" s="58"/>
      <c r="P1943" s="92"/>
      <c r="Q1943" s="7">
        <v>521.65478646611496</v>
      </c>
      <c r="R1943" s="75">
        <f t="shared" si="780"/>
        <v>631.20229162399903</v>
      </c>
      <c r="S1943" s="51"/>
      <c r="T1943" s="48"/>
      <c r="U1943" s="55"/>
      <c r="V1943" s="20"/>
      <c r="W1943" s="20"/>
      <c r="X1943" s="20"/>
      <c r="Y1943" s="20"/>
    </row>
    <row r="1944" spans="1:25" customFormat="1" ht="15.75" customHeight="1" x14ac:dyDescent="0.25">
      <c r="A1944" s="3" t="s">
        <v>1631</v>
      </c>
      <c r="B1944" s="3" t="s">
        <v>1632</v>
      </c>
      <c r="C1944" s="4">
        <v>44043</v>
      </c>
      <c r="D1944" s="3" t="s">
        <v>2646</v>
      </c>
      <c r="E1944" s="3" t="s">
        <v>2647</v>
      </c>
      <c r="F1944" s="3" t="s">
        <v>3254</v>
      </c>
      <c r="G1944" s="24"/>
      <c r="H1944" s="25" t="s">
        <v>2648</v>
      </c>
      <c r="I1944" s="5">
        <v>2</v>
      </c>
      <c r="J1944" s="5">
        <v>90.772727272727295</v>
      </c>
      <c r="K1944" s="5">
        <f t="shared" si="783"/>
        <v>109.83500000000002</v>
      </c>
      <c r="L1944" s="83">
        <f t="shared" si="779"/>
        <v>219.67000000000004</v>
      </c>
      <c r="M1944" s="79"/>
      <c r="N1944" s="79">
        <f t="shared" si="784"/>
        <v>208.68650000000002</v>
      </c>
      <c r="O1944" s="58"/>
      <c r="P1944" s="92"/>
      <c r="Q1944" s="7">
        <v>236.68262454545501</v>
      </c>
      <c r="R1944" s="75">
        <f t="shared" si="780"/>
        <v>286.38597570000059</v>
      </c>
      <c r="S1944" s="51"/>
      <c r="T1944" s="48"/>
      <c r="U1944" s="55"/>
      <c r="V1944" s="20"/>
      <c r="W1944" s="20"/>
      <c r="X1944" s="20"/>
      <c r="Y1944" s="20"/>
    </row>
    <row r="1945" spans="1:25" customFormat="1" ht="15.75" customHeight="1" x14ac:dyDescent="0.25">
      <c r="A1945" s="3" t="s">
        <v>1014</v>
      </c>
      <c r="B1945" s="3" t="s">
        <v>1015</v>
      </c>
      <c r="C1945" s="4">
        <v>44043</v>
      </c>
      <c r="D1945" s="3" t="s">
        <v>2646</v>
      </c>
      <c r="E1945" s="3" t="s">
        <v>2647</v>
      </c>
      <c r="F1945" s="3" t="s">
        <v>3254</v>
      </c>
      <c r="G1945" s="24"/>
      <c r="H1945" s="25" t="s">
        <v>2648</v>
      </c>
      <c r="I1945" s="5">
        <v>1</v>
      </c>
      <c r="J1945" s="5">
        <v>195.84768595041299</v>
      </c>
      <c r="K1945" s="5">
        <f t="shared" si="783"/>
        <v>236.9756999999997</v>
      </c>
      <c r="L1945" s="83">
        <f t="shared" si="779"/>
        <v>236.9756999999997</v>
      </c>
      <c r="M1945" s="79">
        <f t="shared" ref="M1945:M1947" si="787">+L1945*0.85</f>
        <v>201.42934499999976</v>
      </c>
      <c r="N1945" s="79">
        <f t="shared" ref="N1945:N1947" si="788">+M1945*0.95</f>
        <v>191.35787774999977</v>
      </c>
      <c r="O1945" s="58"/>
      <c r="P1945" s="92"/>
      <c r="Q1945" s="7">
        <v>274.10254582561998</v>
      </c>
      <c r="R1945" s="75">
        <f t="shared" si="780"/>
        <v>331.66408044900015</v>
      </c>
      <c r="S1945" s="51"/>
      <c r="T1945" s="48"/>
      <c r="U1945" s="55"/>
      <c r="V1945" s="20"/>
      <c r="W1945" s="20"/>
      <c r="X1945" s="20"/>
      <c r="Y1945" s="20"/>
    </row>
    <row r="1946" spans="1:25" customFormat="1" ht="15.75" customHeight="1" x14ac:dyDescent="0.25">
      <c r="A1946" s="3" t="s">
        <v>259</v>
      </c>
      <c r="B1946" s="3" t="s">
        <v>260</v>
      </c>
      <c r="C1946" s="4">
        <v>44043</v>
      </c>
      <c r="D1946" s="3" t="s">
        <v>2646</v>
      </c>
      <c r="E1946" s="3" t="s">
        <v>2647</v>
      </c>
      <c r="F1946" s="3" t="s">
        <v>3254</v>
      </c>
      <c r="G1946" s="24"/>
      <c r="H1946" s="25" t="s">
        <v>2648</v>
      </c>
      <c r="I1946" s="5">
        <v>1</v>
      </c>
      <c r="J1946" s="5">
        <v>275.07148760330602</v>
      </c>
      <c r="K1946" s="5">
        <f t="shared" si="783"/>
        <v>332.83650000000029</v>
      </c>
      <c r="L1946" s="83">
        <f t="shared" si="779"/>
        <v>332.83650000000029</v>
      </c>
      <c r="M1946" s="79">
        <f t="shared" si="787"/>
        <v>282.91102500000022</v>
      </c>
      <c r="N1946" s="79">
        <f t="shared" si="788"/>
        <v>268.76547375000018</v>
      </c>
      <c r="O1946" s="58"/>
      <c r="P1946" s="92"/>
      <c r="Q1946" s="7">
        <v>384.979051190083</v>
      </c>
      <c r="R1946" s="75">
        <f t="shared" si="780"/>
        <v>465.82465194000042</v>
      </c>
      <c r="S1946" s="51"/>
      <c r="T1946" s="48"/>
      <c r="U1946" s="55"/>
      <c r="V1946" s="20"/>
      <c r="W1946" s="20"/>
      <c r="X1946" s="20"/>
      <c r="Y1946" s="20"/>
    </row>
    <row r="1947" spans="1:25" customFormat="1" ht="15.75" customHeight="1" x14ac:dyDescent="0.25">
      <c r="A1947" s="3" t="s">
        <v>878</v>
      </c>
      <c r="B1947" s="3" t="s">
        <v>879</v>
      </c>
      <c r="C1947" s="4">
        <v>44043</v>
      </c>
      <c r="D1947" s="3" t="s">
        <v>2646</v>
      </c>
      <c r="E1947" s="3" t="s">
        <v>2647</v>
      </c>
      <c r="F1947" s="3" t="s">
        <v>3254</v>
      </c>
      <c r="G1947" s="24"/>
      <c r="H1947" s="25" t="s">
        <v>2648</v>
      </c>
      <c r="I1947" s="5">
        <v>1</v>
      </c>
      <c r="J1947" s="5">
        <v>66.538429752066094</v>
      </c>
      <c r="K1947" s="5">
        <f t="shared" si="783"/>
        <v>80.51149999999997</v>
      </c>
      <c r="L1947" s="83">
        <f t="shared" si="779"/>
        <v>80.51149999999997</v>
      </c>
      <c r="M1947" s="79">
        <f t="shared" si="787"/>
        <v>68.434774999999973</v>
      </c>
      <c r="N1947" s="79">
        <f t="shared" si="788"/>
        <v>65.013036249999971</v>
      </c>
      <c r="O1947" s="58"/>
      <c r="P1947" s="92"/>
      <c r="Q1947" s="7">
        <v>93.158459342975206</v>
      </c>
      <c r="R1947" s="75">
        <f t="shared" si="780"/>
        <v>112.72173580499999</v>
      </c>
      <c r="S1947" s="51"/>
      <c r="T1947" s="48"/>
      <c r="U1947" s="55"/>
      <c r="V1947" s="20"/>
      <c r="W1947" s="20"/>
      <c r="X1947" s="20"/>
      <c r="Y1947" s="20"/>
    </row>
    <row r="1948" spans="1:25" s="110" customFormat="1" ht="15.75" customHeight="1" x14ac:dyDescent="0.25">
      <c r="A1948" s="31" t="s">
        <v>2176</v>
      </c>
      <c r="B1948" s="31" t="s">
        <v>2177</v>
      </c>
      <c r="C1948" s="4">
        <v>44043</v>
      </c>
      <c r="D1948" s="3" t="s">
        <v>2646</v>
      </c>
      <c r="E1948" s="3" t="s">
        <v>2647</v>
      </c>
      <c r="F1948" s="3" t="s">
        <v>3254</v>
      </c>
      <c r="G1948" s="107"/>
      <c r="H1948" s="31" t="s">
        <v>2648</v>
      </c>
      <c r="I1948" s="108">
        <v>1</v>
      </c>
      <c r="J1948" s="108">
        <v>239.66</v>
      </c>
      <c r="K1948" s="108">
        <f>+J1948*1.21</f>
        <v>289.98859999999996</v>
      </c>
      <c r="L1948" s="83">
        <f t="shared" si="779"/>
        <v>289.98859999999996</v>
      </c>
      <c r="M1948" s="79"/>
      <c r="N1948" s="79">
        <v>0</v>
      </c>
      <c r="O1948" s="58"/>
      <c r="P1948" s="109"/>
      <c r="Q1948" s="7">
        <v>429.089396608264</v>
      </c>
      <c r="R1948" s="75">
        <f t="shared" si="780"/>
        <v>519.1981698959994</v>
      </c>
      <c r="S1948" s="53"/>
      <c r="T1948" s="50"/>
      <c r="U1948" s="56"/>
      <c r="V1948" s="30"/>
      <c r="W1948" s="30"/>
      <c r="X1948" s="30"/>
      <c r="Y1948" s="30"/>
    </row>
    <row r="1949" spans="1:25" customFormat="1" ht="15.75" customHeight="1" x14ac:dyDescent="0.25">
      <c r="A1949" s="27" t="s">
        <v>2652</v>
      </c>
      <c r="B1949" s="27" t="s">
        <v>2653</v>
      </c>
      <c r="C1949" s="35">
        <v>44043</v>
      </c>
      <c r="D1949" s="27" t="s">
        <v>2646</v>
      </c>
      <c r="E1949" s="27" t="s">
        <v>2647</v>
      </c>
      <c r="F1949" s="25" t="s">
        <v>3254</v>
      </c>
      <c r="G1949" s="24"/>
      <c r="H1949" s="27" t="s">
        <v>2648</v>
      </c>
      <c r="I1949" s="36">
        <v>1</v>
      </c>
      <c r="J1949" s="37">
        <v>135.75</v>
      </c>
      <c r="K1949" s="36">
        <f t="shared" ref="K1949:K1990" si="789">+J1949*1.21</f>
        <v>164.25749999999999</v>
      </c>
      <c r="L1949" s="83">
        <f t="shared" si="779"/>
        <v>164.25749999999999</v>
      </c>
      <c r="M1949" s="79"/>
      <c r="N1949" s="79">
        <f t="shared" ref="N1949:N1990" si="790">+L1949*0.95</f>
        <v>156.044625</v>
      </c>
      <c r="O1949" s="58"/>
      <c r="P1949" s="92"/>
      <c r="Q1949" s="7">
        <v>313.60112400000003</v>
      </c>
      <c r="R1949" s="75">
        <f t="shared" si="780"/>
        <v>379.45736004000003</v>
      </c>
      <c r="S1949" s="51"/>
      <c r="T1949" s="48"/>
      <c r="U1949" s="55"/>
      <c r="V1949" s="20"/>
      <c r="W1949" s="20"/>
      <c r="X1949" s="20"/>
      <c r="Y1949" s="20"/>
    </row>
    <row r="1950" spans="1:25" customFormat="1" ht="15.75" customHeight="1" x14ac:dyDescent="0.25">
      <c r="A1950" s="3" t="s">
        <v>432</v>
      </c>
      <c r="B1950" s="3" t="s">
        <v>433</v>
      </c>
      <c r="C1950" s="4">
        <v>44043</v>
      </c>
      <c r="D1950" s="3" t="s">
        <v>2657</v>
      </c>
      <c r="E1950" s="3" t="s">
        <v>2655</v>
      </c>
      <c r="F1950" s="3" t="s">
        <v>3230</v>
      </c>
      <c r="G1950" s="24">
        <v>1522</v>
      </c>
      <c r="H1950" s="25" t="s">
        <v>2656</v>
      </c>
      <c r="I1950" s="5">
        <v>1</v>
      </c>
      <c r="J1950" s="5">
        <v>660.18702479338799</v>
      </c>
      <c r="K1950" s="5">
        <f t="shared" si="789"/>
        <v>798.82629999999949</v>
      </c>
      <c r="L1950" s="83">
        <f t="shared" si="779"/>
        <v>798.82629999999949</v>
      </c>
      <c r="M1950" s="79">
        <f t="shared" ref="M1950:M1953" si="791">+L1950*0.85</f>
        <v>679.00235499999951</v>
      </c>
      <c r="N1950" s="79">
        <f t="shared" ref="N1950:N1953" si="792">+M1950*0.95</f>
        <v>645.05223724999951</v>
      </c>
      <c r="O1950" s="58"/>
      <c r="P1950" s="92">
        <f>+N1950+N1951+N1952</f>
        <v>645.05223724999951</v>
      </c>
      <c r="Q1950" s="7">
        <v>1014.70085523719</v>
      </c>
      <c r="R1950" s="75">
        <f t="shared" si="780"/>
        <v>1227.7880348369999</v>
      </c>
      <c r="S1950" s="51">
        <f>+R1950+R1951+R1952</f>
        <v>1227.7880348369999</v>
      </c>
      <c r="T1950" s="48">
        <v>1227.79</v>
      </c>
      <c r="U1950" s="55">
        <f>+T1950-P1950</f>
        <v>582.73776275000046</v>
      </c>
      <c r="V1950" s="20"/>
      <c r="W1950" s="20"/>
      <c r="X1950" s="20"/>
      <c r="Y1950" s="20"/>
    </row>
    <row r="1951" spans="1:25" customFormat="1" ht="15.75" customHeight="1" x14ac:dyDescent="0.25">
      <c r="A1951" s="3" t="s">
        <v>432</v>
      </c>
      <c r="B1951" s="3" t="s">
        <v>433</v>
      </c>
      <c r="C1951" s="4">
        <v>44043</v>
      </c>
      <c r="D1951" s="3" t="s">
        <v>2658</v>
      </c>
      <c r="E1951" s="3" t="s">
        <v>2655</v>
      </c>
      <c r="F1951" s="3" t="s">
        <v>3230</v>
      </c>
      <c r="G1951" s="24"/>
      <c r="H1951" s="25" t="s">
        <v>2656</v>
      </c>
      <c r="I1951" s="34">
        <v>-1</v>
      </c>
      <c r="J1951" s="5">
        <v>660.18702479338799</v>
      </c>
      <c r="K1951" s="5">
        <f t="shared" si="789"/>
        <v>798.82629999999949</v>
      </c>
      <c r="L1951" s="83">
        <f t="shared" si="779"/>
        <v>-798.82629999999949</v>
      </c>
      <c r="M1951" s="79">
        <f t="shared" si="791"/>
        <v>-679.00235499999951</v>
      </c>
      <c r="N1951" s="79">
        <f t="shared" si="792"/>
        <v>-645.05223724999951</v>
      </c>
      <c r="O1951" s="58"/>
      <c r="P1951" s="92"/>
      <c r="Q1951" s="7">
        <v>-1014.70085523719</v>
      </c>
      <c r="R1951" s="75">
        <f t="shared" si="780"/>
        <v>-1227.7880348369999</v>
      </c>
      <c r="S1951" s="51"/>
      <c r="T1951" s="48"/>
      <c r="U1951" s="55"/>
      <c r="V1951" s="20"/>
      <c r="W1951" s="20"/>
      <c r="X1951" s="20"/>
      <c r="Y1951" s="20"/>
    </row>
    <row r="1952" spans="1:25" customFormat="1" ht="15.75" customHeight="1" x14ac:dyDescent="0.25">
      <c r="A1952" s="3" t="s">
        <v>432</v>
      </c>
      <c r="B1952" s="3" t="s">
        <v>433</v>
      </c>
      <c r="C1952" s="4">
        <v>44043</v>
      </c>
      <c r="D1952" s="3" t="s">
        <v>2654</v>
      </c>
      <c r="E1952" s="3" t="s">
        <v>2655</v>
      </c>
      <c r="F1952" s="3" t="s">
        <v>3230</v>
      </c>
      <c r="G1952" s="24"/>
      <c r="H1952" s="25" t="s">
        <v>2656</v>
      </c>
      <c r="I1952" s="34">
        <v>1</v>
      </c>
      <c r="J1952" s="5">
        <v>660.18702479338799</v>
      </c>
      <c r="K1952" s="5">
        <f t="shared" si="789"/>
        <v>798.82629999999949</v>
      </c>
      <c r="L1952" s="83">
        <f t="shared" si="779"/>
        <v>798.82629999999949</v>
      </c>
      <c r="M1952" s="79">
        <f t="shared" si="791"/>
        <v>679.00235499999951</v>
      </c>
      <c r="N1952" s="79">
        <f t="shared" si="792"/>
        <v>645.05223724999951</v>
      </c>
      <c r="O1952" s="58"/>
      <c r="P1952" s="92"/>
      <c r="Q1952" s="7">
        <v>1014.70085523719</v>
      </c>
      <c r="R1952" s="75">
        <f t="shared" si="780"/>
        <v>1227.7880348369999</v>
      </c>
      <c r="S1952" s="51"/>
      <c r="T1952" s="48"/>
      <c r="U1952" s="55"/>
      <c r="V1952" s="20"/>
      <c r="W1952" s="20"/>
      <c r="X1952" s="20"/>
      <c r="Y1952" s="20"/>
    </row>
    <row r="1953" spans="1:25" customFormat="1" ht="15.75" customHeight="1" x14ac:dyDescent="0.25">
      <c r="A1953" s="3" t="s">
        <v>2495</v>
      </c>
      <c r="B1953" s="3" t="s">
        <v>2496</v>
      </c>
      <c r="C1953" s="4">
        <v>44043</v>
      </c>
      <c r="D1953" s="3" t="s">
        <v>2659</v>
      </c>
      <c r="E1953" s="3" t="s">
        <v>2660</v>
      </c>
      <c r="F1953" s="3" t="s">
        <v>3238</v>
      </c>
      <c r="G1953" s="24">
        <v>1523</v>
      </c>
      <c r="H1953" s="25" t="s">
        <v>2661</v>
      </c>
      <c r="I1953" s="5">
        <v>1</v>
      </c>
      <c r="J1953" s="5">
        <v>341.09132231404999</v>
      </c>
      <c r="K1953" s="5">
        <f t="shared" si="789"/>
        <v>412.72050000000047</v>
      </c>
      <c r="L1953" s="83">
        <f t="shared" si="779"/>
        <v>412.72050000000047</v>
      </c>
      <c r="M1953" s="79">
        <f t="shared" si="791"/>
        <v>350.81242500000042</v>
      </c>
      <c r="N1953" s="79">
        <f t="shared" si="792"/>
        <v>333.2718037500004</v>
      </c>
      <c r="O1953" s="58"/>
      <c r="P1953" s="92">
        <f>+N1953+N1954+N1955</f>
        <v>546.7353787500009</v>
      </c>
      <c r="Q1953" s="7">
        <v>477.428934756199</v>
      </c>
      <c r="R1953" s="75">
        <f t="shared" si="780"/>
        <v>577.68901105500072</v>
      </c>
      <c r="S1953" s="51">
        <f>+R1953+R1954+R1955</f>
        <v>854.71694359200171</v>
      </c>
      <c r="T1953" s="48">
        <v>854.73</v>
      </c>
      <c r="U1953" s="55">
        <f>+T1953-P1953</f>
        <v>307.99462124999911</v>
      </c>
      <c r="V1953" s="20"/>
      <c r="W1953" s="20"/>
      <c r="X1953" s="20"/>
      <c r="Y1953" s="20"/>
    </row>
    <row r="1954" spans="1:25" customFormat="1" ht="15.75" customHeight="1" x14ac:dyDescent="0.25">
      <c r="A1954" s="3" t="s">
        <v>474</v>
      </c>
      <c r="B1954" s="3" t="s">
        <v>475</v>
      </c>
      <c r="C1954" s="4">
        <v>44043</v>
      </c>
      <c r="D1954" s="3" t="s">
        <v>2659</v>
      </c>
      <c r="E1954" s="3" t="s">
        <v>2660</v>
      </c>
      <c r="F1954" s="3" t="s">
        <v>3238</v>
      </c>
      <c r="G1954" s="24"/>
      <c r="H1954" s="25" t="s">
        <v>2661</v>
      </c>
      <c r="I1954" s="5">
        <v>1</v>
      </c>
      <c r="J1954" s="5">
        <v>119.985619834711</v>
      </c>
      <c r="K1954" s="5">
        <f t="shared" si="789"/>
        <v>145.18260000000032</v>
      </c>
      <c r="L1954" s="83">
        <f t="shared" si="779"/>
        <v>145.18260000000032</v>
      </c>
      <c r="M1954" s="79"/>
      <c r="N1954" s="79">
        <f t="shared" si="790"/>
        <v>137.92347000000029</v>
      </c>
      <c r="O1954" s="58"/>
      <c r="P1954" s="92"/>
      <c r="Q1954" s="7">
        <v>156.366459624794</v>
      </c>
      <c r="R1954" s="75">
        <f t="shared" si="780"/>
        <v>189.20341614600073</v>
      </c>
      <c r="S1954" s="51"/>
      <c r="T1954" s="48"/>
      <c r="U1954" s="55"/>
      <c r="V1954" s="20"/>
      <c r="W1954" s="20"/>
      <c r="X1954" s="20"/>
      <c r="Y1954" s="20"/>
    </row>
    <row r="1955" spans="1:25" customFormat="1" ht="15.75" customHeight="1" x14ac:dyDescent="0.25">
      <c r="A1955" s="3" t="s">
        <v>1455</v>
      </c>
      <c r="B1955" s="3" t="s">
        <v>1456</v>
      </c>
      <c r="C1955" s="4">
        <v>44043</v>
      </c>
      <c r="D1955" s="3" t="s">
        <v>2659</v>
      </c>
      <c r="E1955" s="3" t="s">
        <v>2660</v>
      </c>
      <c r="F1955" s="3" t="s">
        <v>3238</v>
      </c>
      <c r="G1955" s="24"/>
      <c r="H1955" s="25" t="s">
        <v>2661</v>
      </c>
      <c r="I1955" s="5">
        <v>3</v>
      </c>
      <c r="J1955" s="5">
        <v>21.9052066115703</v>
      </c>
      <c r="K1955" s="5">
        <f t="shared" si="789"/>
        <v>26.505300000000062</v>
      </c>
      <c r="L1955" s="83">
        <f t="shared" si="779"/>
        <v>79.515900000000187</v>
      </c>
      <c r="M1955" s="79"/>
      <c r="N1955" s="79">
        <f t="shared" si="790"/>
        <v>75.540105000000167</v>
      </c>
      <c r="O1955" s="58"/>
      <c r="P1955" s="92"/>
      <c r="Q1955" s="7">
        <v>72.582244951239801</v>
      </c>
      <c r="R1955" s="75">
        <f t="shared" si="780"/>
        <v>87.824516391000159</v>
      </c>
      <c r="S1955" s="51"/>
      <c r="T1955" s="48"/>
      <c r="U1955" s="55"/>
      <c r="V1955" s="20"/>
      <c r="W1955" s="20"/>
      <c r="X1955" s="20"/>
      <c r="Y1955" s="20"/>
    </row>
    <row r="1956" spans="1:25" customFormat="1" ht="15.75" customHeight="1" x14ac:dyDescent="0.25">
      <c r="A1956" s="3" t="s">
        <v>2665</v>
      </c>
      <c r="B1956" s="3" t="s">
        <v>2666</v>
      </c>
      <c r="C1956" s="4">
        <v>44043</v>
      </c>
      <c r="D1956" s="3" t="s">
        <v>2662</v>
      </c>
      <c r="E1956" s="3" t="s">
        <v>2663</v>
      </c>
      <c r="F1956" s="3" t="s">
        <v>3239</v>
      </c>
      <c r="G1956" s="24">
        <v>1541</v>
      </c>
      <c r="H1956" s="25" t="s">
        <v>2664</v>
      </c>
      <c r="I1956" s="5">
        <v>1</v>
      </c>
      <c r="J1956" s="5">
        <v>853.29380165289297</v>
      </c>
      <c r="K1956" s="5">
        <f t="shared" si="789"/>
        <v>1032.4855000000005</v>
      </c>
      <c r="L1956" s="83">
        <f t="shared" si="779"/>
        <v>1032.4855000000005</v>
      </c>
      <c r="M1956" s="79"/>
      <c r="N1956" s="79">
        <f t="shared" si="790"/>
        <v>980.86122500000033</v>
      </c>
      <c r="O1956" s="58"/>
      <c r="P1956" s="92">
        <f>+N1956+N1957</f>
        <v>1189.7740150000006</v>
      </c>
      <c r="Q1956" s="7">
        <v>1194.2529389173601</v>
      </c>
      <c r="R1956" s="75">
        <f t="shared" si="780"/>
        <v>1445.0460560900058</v>
      </c>
      <c r="S1956" s="51">
        <f>+R1956+R1957</f>
        <v>1753.0428837640061</v>
      </c>
      <c r="T1956" s="48">
        <v>1753.05</v>
      </c>
      <c r="U1956" s="55">
        <f>+T1956-P1956</f>
        <v>563.27598499999931</v>
      </c>
      <c r="V1956" s="20"/>
      <c r="W1956" s="20"/>
      <c r="X1956" s="20"/>
      <c r="Y1956" s="20"/>
    </row>
    <row r="1957" spans="1:25" customFormat="1" ht="15.75" customHeight="1" x14ac:dyDescent="0.25">
      <c r="A1957" s="3" t="s">
        <v>87</v>
      </c>
      <c r="B1957" s="3" t="s">
        <v>88</v>
      </c>
      <c r="C1957" s="4">
        <v>44043</v>
      </c>
      <c r="D1957" s="3" t="s">
        <v>2662</v>
      </c>
      <c r="E1957" s="3" t="s">
        <v>2663</v>
      </c>
      <c r="F1957" s="3" t="s">
        <v>3239</v>
      </c>
      <c r="G1957" s="24"/>
      <c r="H1957" s="25" t="s">
        <v>2664</v>
      </c>
      <c r="I1957" s="5">
        <v>1</v>
      </c>
      <c r="J1957" s="5">
        <v>181.74231404958701</v>
      </c>
      <c r="K1957" s="5">
        <f t="shared" si="789"/>
        <v>219.90820000000028</v>
      </c>
      <c r="L1957" s="83">
        <f t="shared" si="779"/>
        <v>219.90820000000028</v>
      </c>
      <c r="M1957" s="79"/>
      <c r="N1957" s="79">
        <f t="shared" si="790"/>
        <v>208.91279000000026</v>
      </c>
      <c r="O1957" s="58"/>
      <c r="P1957" s="92"/>
      <c r="Q1957" s="7">
        <v>254.54283278842999</v>
      </c>
      <c r="R1957" s="75">
        <f t="shared" si="780"/>
        <v>307.99682767400026</v>
      </c>
      <c r="S1957" s="51"/>
      <c r="T1957" s="48"/>
      <c r="U1957" s="55"/>
      <c r="V1957" s="20"/>
      <c r="W1957" s="20"/>
      <c r="X1957" s="20"/>
      <c r="Y1957" s="20"/>
    </row>
    <row r="1958" spans="1:25" customFormat="1" ht="15.75" customHeight="1" x14ac:dyDescent="0.25">
      <c r="A1958" s="3" t="s">
        <v>133</v>
      </c>
      <c r="B1958" s="3" t="s">
        <v>134</v>
      </c>
      <c r="C1958" s="4">
        <v>44043</v>
      </c>
      <c r="D1958" s="3" t="s">
        <v>2667</v>
      </c>
      <c r="E1958" s="3" t="s">
        <v>2663</v>
      </c>
      <c r="F1958" s="3" t="s">
        <v>3239</v>
      </c>
      <c r="G1958" s="24">
        <v>1543</v>
      </c>
      <c r="H1958" s="25" t="s">
        <v>2664</v>
      </c>
      <c r="I1958" s="5">
        <v>1</v>
      </c>
      <c r="J1958" s="5">
        <v>302.57983471074402</v>
      </c>
      <c r="K1958" s="5">
        <f>+J1958*1.21</f>
        <v>366.12160000000029</v>
      </c>
      <c r="L1958" s="83">
        <f>+K1958*I1958</f>
        <v>366.12160000000029</v>
      </c>
      <c r="M1958" s="79"/>
      <c r="N1958" s="79">
        <f>+L1958*0.95</f>
        <v>347.81552000000028</v>
      </c>
      <c r="O1958" s="58"/>
      <c r="P1958" s="92">
        <f>+N1958</f>
        <v>347.81552000000028</v>
      </c>
      <c r="Q1958" s="7">
        <v>423.49073666115697</v>
      </c>
      <c r="R1958" s="75">
        <f t="shared" si="780"/>
        <v>512.42379135999988</v>
      </c>
      <c r="S1958" s="51">
        <f>+R1958</f>
        <v>512.42379135999988</v>
      </c>
      <c r="T1958" s="48">
        <v>512.41999999999996</v>
      </c>
      <c r="U1958" s="55">
        <f>+T1958-P1958</f>
        <v>164.60447999999968</v>
      </c>
      <c r="V1958" s="20"/>
      <c r="W1958" s="20"/>
      <c r="X1958" s="20"/>
      <c r="Y1958" s="20"/>
    </row>
    <row r="1959" spans="1:25" customFormat="1" ht="15.75" customHeight="1" x14ac:dyDescent="0.25">
      <c r="A1959" s="3" t="s">
        <v>23</v>
      </c>
      <c r="B1959" s="3" t="s">
        <v>24</v>
      </c>
      <c r="C1959" s="4">
        <v>44043</v>
      </c>
      <c r="D1959" s="3" t="s">
        <v>2668</v>
      </c>
      <c r="E1959" s="3" t="s">
        <v>2669</v>
      </c>
      <c r="F1959" s="3" t="s">
        <v>3240</v>
      </c>
      <c r="G1959" s="24">
        <v>1542</v>
      </c>
      <c r="H1959" s="25" t="s">
        <v>2670</v>
      </c>
      <c r="I1959" s="5">
        <v>1</v>
      </c>
      <c r="J1959" s="5">
        <v>436.19578512396703</v>
      </c>
      <c r="K1959" s="5">
        <f t="shared" si="789"/>
        <v>527.79690000000005</v>
      </c>
      <c r="L1959" s="83">
        <f t="shared" si="779"/>
        <v>527.79690000000005</v>
      </c>
      <c r="M1959" s="79">
        <f t="shared" ref="M1959" si="793">+L1959*0.85</f>
        <v>448.62736500000005</v>
      </c>
      <c r="N1959" s="79">
        <f>+M1959*0.95</f>
        <v>426.19599675000001</v>
      </c>
      <c r="O1959" s="58"/>
      <c r="P1959" s="92">
        <f>+N1959+N1960</f>
        <v>608.16450675000021</v>
      </c>
      <c r="Q1959" s="7">
        <v>610.90528293966997</v>
      </c>
      <c r="R1959" s="75">
        <f t="shared" si="780"/>
        <v>739.19539235700063</v>
      </c>
      <c r="S1959" s="51">
        <f>+R1959+R1960</f>
        <v>1007.2694858310003</v>
      </c>
      <c r="T1959" s="48">
        <v>1007.28</v>
      </c>
      <c r="U1959" s="55">
        <f>+T1959-P1959</f>
        <v>399.11549324999976</v>
      </c>
      <c r="V1959" s="20"/>
      <c r="W1959" s="20"/>
      <c r="X1959" s="20"/>
      <c r="Y1959" s="20"/>
    </row>
    <row r="1960" spans="1:25" customFormat="1" ht="15.75" customHeight="1" x14ac:dyDescent="0.25">
      <c r="A1960" s="3" t="s">
        <v>306</v>
      </c>
      <c r="B1960" s="3" t="s">
        <v>307</v>
      </c>
      <c r="C1960" s="4">
        <v>44043</v>
      </c>
      <c r="D1960" s="3" t="s">
        <v>2668</v>
      </c>
      <c r="E1960" s="3" t="s">
        <v>2669</v>
      </c>
      <c r="F1960" s="3" t="s">
        <v>3240</v>
      </c>
      <c r="G1960" s="24"/>
      <c r="H1960" s="25" t="s">
        <v>2670</v>
      </c>
      <c r="I1960" s="5">
        <v>1</v>
      </c>
      <c r="J1960" s="5">
        <v>158.30231404958701</v>
      </c>
      <c r="K1960" s="5">
        <f t="shared" si="789"/>
        <v>191.54580000000027</v>
      </c>
      <c r="L1960" s="83">
        <f t="shared" si="779"/>
        <v>191.54580000000027</v>
      </c>
      <c r="M1960" s="79"/>
      <c r="N1960" s="79">
        <f t="shared" si="790"/>
        <v>181.96851000000024</v>
      </c>
      <c r="O1960" s="58"/>
      <c r="P1960" s="92"/>
      <c r="Q1960" s="7">
        <v>221.54883758181799</v>
      </c>
      <c r="R1960" s="75">
        <f t="shared" si="780"/>
        <v>268.07409347399977</v>
      </c>
      <c r="S1960" s="51"/>
      <c r="T1960" s="48"/>
      <c r="U1960" s="55"/>
      <c r="V1960" s="20"/>
      <c r="W1960" s="20"/>
      <c r="X1960" s="20"/>
      <c r="Y1960" s="20"/>
    </row>
    <row r="1961" spans="1:25" customFormat="1" ht="15.75" customHeight="1" x14ac:dyDescent="0.25">
      <c r="A1961" s="3" t="s">
        <v>326</v>
      </c>
      <c r="B1961" s="3" t="s">
        <v>327</v>
      </c>
      <c r="C1961" s="4">
        <v>44043</v>
      </c>
      <c r="D1961" s="3" t="s">
        <v>2673</v>
      </c>
      <c r="E1961" s="3" t="s">
        <v>2674</v>
      </c>
      <c r="F1961" s="3" t="s">
        <v>3255</v>
      </c>
      <c r="G1961" s="24">
        <v>1544</v>
      </c>
      <c r="H1961" s="25" t="s">
        <v>2675</v>
      </c>
      <c r="I1961" s="5">
        <v>1</v>
      </c>
      <c r="J1961" s="5">
        <v>269.56991735537201</v>
      </c>
      <c r="K1961" s="5">
        <f t="shared" si="789"/>
        <v>326.17960000000011</v>
      </c>
      <c r="L1961" s="83">
        <f t="shared" si="779"/>
        <v>326.17960000000011</v>
      </c>
      <c r="M1961" s="79">
        <f t="shared" ref="M1961" si="794">+L1961*0.85</f>
        <v>277.25266000000011</v>
      </c>
      <c r="N1961" s="79">
        <f>+M1961*0.95</f>
        <v>263.39002700000009</v>
      </c>
      <c r="O1961" s="58"/>
      <c r="P1961" s="92">
        <f>+N1961+N1962+N1963</f>
        <v>600.88636200000087</v>
      </c>
      <c r="Q1961" s="7">
        <v>376.726655203306</v>
      </c>
      <c r="R1961" s="75">
        <f t="shared" si="780"/>
        <v>455.83925279600027</v>
      </c>
      <c r="S1961" s="51">
        <f>+R1961+R1962+R1963</f>
        <v>968.43684168900222</v>
      </c>
      <c r="T1961" s="48">
        <v>968.44</v>
      </c>
      <c r="U1961" s="55">
        <f>+T1961-P1961</f>
        <v>367.55363799999918</v>
      </c>
      <c r="V1961" s="20"/>
      <c r="W1961" s="20"/>
      <c r="X1961" s="20"/>
      <c r="Y1961" s="20"/>
    </row>
    <row r="1962" spans="1:25" customFormat="1" ht="15.75" customHeight="1" x14ac:dyDescent="0.25">
      <c r="A1962" s="3" t="s">
        <v>2671</v>
      </c>
      <c r="B1962" s="3" t="s">
        <v>2672</v>
      </c>
      <c r="C1962" s="4">
        <v>44043</v>
      </c>
      <c r="D1962" s="3" t="s">
        <v>2673</v>
      </c>
      <c r="E1962" s="3" t="s">
        <v>2674</v>
      </c>
      <c r="F1962" s="3" t="s">
        <v>3255</v>
      </c>
      <c r="G1962" s="24"/>
      <c r="H1962" s="25" t="s">
        <v>2675</v>
      </c>
      <c r="I1962" s="5">
        <v>1</v>
      </c>
      <c r="J1962" s="5">
        <v>119.985619834711</v>
      </c>
      <c r="K1962" s="5">
        <f t="shared" si="789"/>
        <v>145.18260000000032</v>
      </c>
      <c r="L1962" s="83">
        <f t="shared" si="779"/>
        <v>145.18260000000032</v>
      </c>
      <c r="M1962" s="79"/>
      <c r="N1962" s="79">
        <f t="shared" si="790"/>
        <v>137.92347000000029</v>
      </c>
      <c r="O1962" s="58"/>
      <c r="P1962" s="92"/>
      <c r="Q1962" s="7">
        <v>156.366459624794</v>
      </c>
      <c r="R1962" s="75">
        <f t="shared" si="780"/>
        <v>189.20341614600073</v>
      </c>
      <c r="S1962" s="51"/>
      <c r="T1962" s="48"/>
      <c r="U1962" s="55"/>
      <c r="V1962" s="20"/>
      <c r="W1962" s="20"/>
      <c r="X1962" s="20"/>
      <c r="Y1962" s="20"/>
    </row>
    <row r="1963" spans="1:25" customFormat="1" ht="15.75" customHeight="1" x14ac:dyDescent="0.25">
      <c r="A1963" s="3" t="s">
        <v>71</v>
      </c>
      <c r="B1963" s="3" t="s">
        <v>72</v>
      </c>
      <c r="C1963" s="4">
        <v>44043</v>
      </c>
      <c r="D1963" s="3" t="s">
        <v>2673</v>
      </c>
      <c r="E1963" s="3" t="s">
        <v>2674</v>
      </c>
      <c r="F1963" s="3" t="s">
        <v>3255</v>
      </c>
      <c r="G1963" s="24"/>
      <c r="H1963" s="25" t="s">
        <v>2675</v>
      </c>
      <c r="I1963" s="5">
        <v>1</v>
      </c>
      <c r="J1963" s="5">
        <v>173.617107438017</v>
      </c>
      <c r="K1963" s="5">
        <f t="shared" si="789"/>
        <v>210.07670000000056</v>
      </c>
      <c r="L1963" s="83">
        <f t="shared" si="779"/>
        <v>210.07670000000056</v>
      </c>
      <c r="M1963" s="79"/>
      <c r="N1963" s="79">
        <f t="shared" si="790"/>
        <v>199.57286500000052</v>
      </c>
      <c r="O1963" s="58"/>
      <c r="P1963" s="92"/>
      <c r="Q1963" s="7">
        <v>267.26791136115799</v>
      </c>
      <c r="R1963" s="75">
        <f t="shared" si="780"/>
        <v>323.39417274700116</v>
      </c>
      <c r="S1963" s="51"/>
      <c r="T1963" s="48"/>
      <c r="U1963" s="55"/>
      <c r="V1963" s="20"/>
      <c r="W1963" s="20"/>
      <c r="X1963" s="20"/>
      <c r="Y1963" s="20"/>
    </row>
    <row r="1964" spans="1:25" customFormat="1" ht="15.75" customHeight="1" x14ac:dyDescent="0.25">
      <c r="A1964" s="3" t="s">
        <v>708</v>
      </c>
      <c r="B1964" s="3" t="s">
        <v>709</v>
      </c>
      <c r="C1964" s="4">
        <v>44043</v>
      </c>
      <c r="D1964" s="3" t="s">
        <v>2676</v>
      </c>
      <c r="E1964" s="3" t="s">
        <v>2677</v>
      </c>
      <c r="F1964" s="3" t="s">
        <v>3256</v>
      </c>
      <c r="G1964" s="24">
        <v>1545</v>
      </c>
      <c r="H1964" s="25" t="s">
        <v>2678</v>
      </c>
      <c r="I1964" s="5">
        <v>1</v>
      </c>
      <c r="J1964" s="5">
        <v>204.647107438017</v>
      </c>
      <c r="K1964" s="5">
        <f t="shared" si="789"/>
        <v>247.62300000000056</v>
      </c>
      <c r="L1964" s="83">
        <f t="shared" si="779"/>
        <v>247.62300000000056</v>
      </c>
      <c r="M1964" s="79"/>
      <c r="N1964" s="79">
        <f t="shared" si="790"/>
        <v>235.24185000000051</v>
      </c>
      <c r="O1964" s="58"/>
      <c r="P1964" s="92">
        <f>+N1964+N1965+N1966</f>
        <v>919.58461</v>
      </c>
      <c r="Q1964" s="7">
        <v>286.424091570249</v>
      </c>
      <c r="R1964" s="75">
        <f t="shared" si="780"/>
        <v>346.57315080000126</v>
      </c>
      <c r="S1964" s="51">
        <f>+R1964+R1965+R1966</f>
        <v>1355.7732884479999</v>
      </c>
      <c r="T1964" s="48">
        <v>1355.77</v>
      </c>
      <c r="U1964" s="55">
        <f>+T1964-P1964</f>
        <v>436.18538999999998</v>
      </c>
      <c r="V1964" s="20"/>
      <c r="W1964" s="20"/>
      <c r="X1964" s="20"/>
      <c r="Y1964" s="20"/>
    </row>
    <row r="1965" spans="1:25" customFormat="1" ht="15.75" customHeight="1" x14ac:dyDescent="0.25">
      <c r="A1965" s="3" t="s">
        <v>2423</v>
      </c>
      <c r="B1965" s="3" t="s">
        <v>2424</v>
      </c>
      <c r="C1965" s="4">
        <v>44043</v>
      </c>
      <c r="D1965" s="3" t="s">
        <v>2676</v>
      </c>
      <c r="E1965" s="3" t="s">
        <v>2677</v>
      </c>
      <c r="F1965" s="3" t="s">
        <v>3256</v>
      </c>
      <c r="G1965" s="24"/>
      <c r="H1965" s="25" t="s">
        <v>2678</v>
      </c>
      <c r="I1965" s="5">
        <v>1</v>
      </c>
      <c r="J1965" s="5">
        <v>359.53446280991699</v>
      </c>
      <c r="K1965" s="5">
        <f t="shared" si="789"/>
        <v>435.03669999999954</v>
      </c>
      <c r="L1965" s="83">
        <f t="shared" si="779"/>
        <v>435.03669999999954</v>
      </c>
      <c r="M1965" s="79"/>
      <c r="N1965" s="79">
        <f t="shared" si="790"/>
        <v>413.28486499999957</v>
      </c>
      <c r="O1965" s="58"/>
      <c r="P1965" s="92"/>
      <c r="Q1965" s="7">
        <v>503.79766601239601</v>
      </c>
      <c r="R1965" s="75">
        <f t="shared" si="780"/>
        <v>609.5951758749992</v>
      </c>
      <c r="S1965" s="51"/>
      <c r="T1965" s="48"/>
      <c r="U1965" s="55"/>
      <c r="V1965" s="20"/>
      <c r="W1965" s="20"/>
      <c r="X1965" s="20"/>
      <c r="Y1965" s="20"/>
    </row>
    <row r="1966" spans="1:25" customFormat="1" ht="15.75" customHeight="1" x14ac:dyDescent="0.25">
      <c r="A1966" s="3" t="s">
        <v>2426</v>
      </c>
      <c r="B1966" s="3" t="s">
        <v>2427</v>
      </c>
      <c r="C1966" s="4">
        <v>44043</v>
      </c>
      <c r="D1966" s="3" t="s">
        <v>2676</v>
      </c>
      <c r="E1966" s="3" t="s">
        <v>2677</v>
      </c>
      <c r="F1966" s="3" t="s">
        <v>3256</v>
      </c>
      <c r="G1966" s="24"/>
      <c r="H1966" s="25" t="s">
        <v>2678</v>
      </c>
      <c r="I1966" s="5">
        <v>1</v>
      </c>
      <c r="J1966" s="5">
        <v>235.805041322314</v>
      </c>
      <c r="K1966" s="5">
        <f t="shared" si="789"/>
        <v>285.32409999999993</v>
      </c>
      <c r="L1966" s="83">
        <f t="shared" si="779"/>
        <v>285.32409999999993</v>
      </c>
      <c r="M1966" s="79"/>
      <c r="N1966" s="79">
        <f t="shared" si="790"/>
        <v>271.05789499999992</v>
      </c>
      <c r="O1966" s="58"/>
      <c r="P1966" s="92"/>
      <c r="Q1966" s="7">
        <v>330.25203452314003</v>
      </c>
      <c r="R1966" s="75">
        <f t="shared" si="780"/>
        <v>399.60496177299945</v>
      </c>
      <c r="S1966" s="51"/>
      <c r="T1966" s="48"/>
      <c r="U1966" s="55"/>
      <c r="V1966" s="20"/>
      <c r="W1966" s="20"/>
      <c r="X1966" s="20"/>
      <c r="Y1966" s="20"/>
    </row>
    <row r="1967" spans="1:25" customFormat="1" ht="15.75" customHeight="1" x14ac:dyDescent="0.25">
      <c r="A1967" s="3" t="s">
        <v>2365</v>
      </c>
      <c r="B1967" s="3" t="s">
        <v>2366</v>
      </c>
      <c r="C1967" s="4">
        <v>44043</v>
      </c>
      <c r="D1967" s="3" t="s">
        <v>2679</v>
      </c>
      <c r="E1967" s="3" t="s">
        <v>2680</v>
      </c>
      <c r="F1967" s="3" t="s">
        <v>3241</v>
      </c>
      <c r="G1967" s="24">
        <v>1548</v>
      </c>
      <c r="H1967" s="25" t="s">
        <v>2681</v>
      </c>
      <c r="I1967" s="5">
        <v>2</v>
      </c>
      <c r="J1967" s="5">
        <v>168.656611570248</v>
      </c>
      <c r="K1967" s="5">
        <f t="shared" si="789"/>
        <v>204.07450000000009</v>
      </c>
      <c r="L1967" s="83">
        <f t="shared" si="779"/>
        <v>408.14900000000017</v>
      </c>
      <c r="M1967" s="79">
        <f t="shared" ref="M1967:M1968" si="795">+L1967*0.85</f>
        <v>346.92665000000011</v>
      </c>
      <c r="N1967" s="79">
        <f t="shared" ref="N1967:N1968" si="796">+M1967*0.95</f>
        <v>329.58031750000009</v>
      </c>
      <c r="O1967" s="58"/>
      <c r="P1967" s="92">
        <f>+N1967+N1968+N1969</f>
        <v>1032.3327380000005</v>
      </c>
      <c r="Q1967" s="7">
        <v>519.26672196694199</v>
      </c>
      <c r="R1967" s="75">
        <f t="shared" si="780"/>
        <v>628.31273357999976</v>
      </c>
      <c r="S1967" s="51">
        <f>+R1967+R1968+R1969</f>
        <v>1700.5196619180006</v>
      </c>
      <c r="T1967" s="48">
        <v>1700.51</v>
      </c>
      <c r="U1967" s="55">
        <f>+T1967-P1967</f>
        <v>668.17726199999947</v>
      </c>
      <c r="V1967" s="20"/>
      <c r="W1967" s="20"/>
      <c r="X1967" s="20"/>
      <c r="Y1967" s="20"/>
    </row>
    <row r="1968" spans="1:25" customFormat="1" ht="15.75" customHeight="1" x14ac:dyDescent="0.25">
      <c r="A1968" s="3" t="s">
        <v>461</v>
      </c>
      <c r="B1968" s="3" t="s">
        <v>462</v>
      </c>
      <c r="C1968" s="4">
        <v>44043</v>
      </c>
      <c r="D1968" s="3" t="s">
        <v>2679</v>
      </c>
      <c r="E1968" s="3" t="s">
        <v>2680</v>
      </c>
      <c r="F1968" s="3" t="s">
        <v>3241</v>
      </c>
      <c r="G1968" s="24"/>
      <c r="H1968" s="25" t="s">
        <v>2681</v>
      </c>
      <c r="I1968" s="5">
        <v>1</v>
      </c>
      <c r="J1968" s="5">
        <v>145.23256198347099</v>
      </c>
      <c r="K1968" s="5">
        <f t="shared" si="789"/>
        <v>175.73139999999989</v>
      </c>
      <c r="L1968" s="83">
        <f t="shared" si="779"/>
        <v>175.73139999999989</v>
      </c>
      <c r="M1968" s="79">
        <f t="shared" si="795"/>
        <v>149.37168999999992</v>
      </c>
      <c r="N1968" s="79">
        <f t="shared" si="796"/>
        <v>141.90310549999992</v>
      </c>
      <c r="O1968" s="58"/>
      <c r="P1968" s="92"/>
      <c r="Q1968" s="7">
        <v>203.26604142644601</v>
      </c>
      <c r="R1968" s="75">
        <f t="shared" si="780"/>
        <v>245.95191012599966</v>
      </c>
      <c r="S1968" s="51"/>
      <c r="T1968" s="48"/>
      <c r="U1968" s="55"/>
      <c r="V1968" s="20"/>
      <c r="W1968" s="20"/>
      <c r="X1968" s="20"/>
      <c r="Y1968" s="20"/>
    </row>
    <row r="1969" spans="1:25" customFormat="1" ht="15.75" customHeight="1" x14ac:dyDescent="0.25">
      <c r="A1969" s="3" t="s">
        <v>2682</v>
      </c>
      <c r="B1969" s="3" t="s">
        <v>2683</v>
      </c>
      <c r="C1969" s="4">
        <v>44043</v>
      </c>
      <c r="D1969" s="3" t="s">
        <v>2679</v>
      </c>
      <c r="E1969" s="3" t="s">
        <v>2680</v>
      </c>
      <c r="F1969" s="3" t="s">
        <v>3241</v>
      </c>
      <c r="G1969" s="24"/>
      <c r="H1969" s="25" t="s">
        <v>2681</v>
      </c>
      <c r="I1969" s="5">
        <v>1</v>
      </c>
      <c r="J1969" s="5">
        <v>487.907190082645</v>
      </c>
      <c r="K1969" s="5">
        <f t="shared" si="789"/>
        <v>590.36770000000047</v>
      </c>
      <c r="L1969" s="83">
        <f t="shared" si="779"/>
        <v>590.36770000000047</v>
      </c>
      <c r="M1969" s="79"/>
      <c r="N1969" s="79">
        <f t="shared" si="790"/>
        <v>560.84931500000039</v>
      </c>
      <c r="O1969" s="58"/>
      <c r="P1969" s="92"/>
      <c r="Q1969" s="7">
        <v>682.85538695206697</v>
      </c>
      <c r="R1969" s="75">
        <f t="shared" si="780"/>
        <v>826.255018212001</v>
      </c>
      <c r="S1969" s="51"/>
      <c r="T1969" s="48"/>
      <c r="U1969" s="55"/>
      <c r="V1969" s="20"/>
      <c r="W1969" s="20"/>
      <c r="X1969" s="20"/>
      <c r="Y1969" s="20"/>
    </row>
    <row r="1970" spans="1:25" customFormat="1" ht="15.75" customHeight="1" x14ac:dyDescent="0.25">
      <c r="A1970" s="3" t="s">
        <v>1639</v>
      </c>
      <c r="B1970" s="3" t="s">
        <v>1640</v>
      </c>
      <c r="C1970" s="4">
        <v>44043</v>
      </c>
      <c r="D1970" s="3" t="s">
        <v>2684</v>
      </c>
      <c r="E1970" s="3" t="s">
        <v>2685</v>
      </c>
      <c r="F1970" s="3" t="s">
        <v>3257</v>
      </c>
      <c r="G1970" s="24">
        <v>1549</v>
      </c>
      <c r="H1970" s="25" t="s">
        <v>2686</v>
      </c>
      <c r="I1970" s="5">
        <v>1</v>
      </c>
      <c r="J1970" s="5">
        <v>220.055041322314</v>
      </c>
      <c r="K1970" s="5">
        <f t="shared" si="789"/>
        <v>266.26659999999993</v>
      </c>
      <c r="L1970" s="83">
        <f t="shared" si="779"/>
        <v>266.26659999999993</v>
      </c>
      <c r="M1970" s="79">
        <f t="shared" ref="M1970" si="797">+L1970*0.85</f>
        <v>226.32660999999993</v>
      </c>
      <c r="N1970" s="79">
        <f>+M1970*0.95</f>
        <v>215.01027949999991</v>
      </c>
      <c r="O1970" s="58"/>
      <c r="P1970" s="92">
        <f>+N1970+N1971</f>
        <v>396.97878950000018</v>
      </c>
      <c r="Q1970" s="7">
        <v>308.09466225454503</v>
      </c>
      <c r="R1970" s="75">
        <f t="shared" si="780"/>
        <v>372.79454132799947</v>
      </c>
      <c r="S1970" s="51">
        <f>+R1970+R1971</f>
        <v>640.86863480199918</v>
      </c>
      <c r="T1970" s="48">
        <v>640.88</v>
      </c>
      <c r="U1970" s="55">
        <f>+T1970-P1970</f>
        <v>243.90121049999982</v>
      </c>
      <c r="V1970" s="20"/>
      <c r="W1970" s="20"/>
      <c r="X1970" s="20"/>
      <c r="Y1970" s="20"/>
    </row>
    <row r="1971" spans="1:25" customFormat="1" ht="15.75" customHeight="1" x14ac:dyDescent="0.25">
      <c r="A1971" s="3" t="s">
        <v>306</v>
      </c>
      <c r="B1971" s="3" t="s">
        <v>307</v>
      </c>
      <c r="C1971" s="4">
        <v>44043</v>
      </c>
      <c r="D1971" s="3" t="s">
        <v>2684</v>
      </c>
      <c r="E1971" s="3" t="s">
        <v>2685</v>
      </c>
      <c r="F1971" s="3" t="s">
        <v>3257</v>
      </c>
      <c r="G1971" s="24"/>
      <c r="H1971" s="25" t="s">
        <v>2686</v>
      </c>
      <c r="I1971" s="5">
        <v>1</v>
      </c>
      <c r="J1971" s="5">
        <v>158.30231404958701</v>
      </c>
      <c r="K1971" s="5">
        <f t="shared" si="789"/>
        <v>191.54580000000027</v>
      </c>
      <c r="L1971" s="83">
        <f t="shared" si="779"/>
        <v>191.54580000000027</v>
      </c>
      <c r="M1971" s="79"/>
      <c r="N1971" s="79">
        <f t="shared" si="790"/>
        <v>181.96851000000024</v>
      </c>
      <c r="O1971" s="58"/>
      <c r="P1971" s="92"/>
      <c r="Q1971" s="7">
        <v>221.54883758181799</v>
      </c>
      <c r="R1971" s="75">
        <f t="shared" si="780"/>
        <v>268.07409347399977</v>
      </c>
      <c r="S1971" s="51"/>
      <c r="T1971" s="48"/>
      <c r="U1971" s="55"/>
      <c r="V1971" s="20"/>
      <c r="W1971" s="20"/>
      <c r="X1971" s="20"/>
      <c r="Y1971" s="20"/>
    </row>
    <row r="1972" spans="1:25" customFormat="1" ht="15.75" customHeight="1" x14ac:dyDescent="0.25">
      <c r="A1972" s="3" t="s">
        <v>2165</v>
      </c>
      <c r="B1972" s="3" t="s">
        <v>2166</v>
      </c>
      <c r="C1972" s="4">
        <v>44043</v>
      </c>
      <c r="D1972" s="3" t="s">
        <v>2687</v>
      </c>
      <c r="E1972" s="3" t="s">
        <v>2688</v>
      </c>
      <c r="F1972" s="3" t="s">
        <v>3258</v>
      </c>
      <c r="G1972" s="24">
        <v>1550</v>
      </c>
      <c r="H1972" s="25" t="s">
        <v>2689</v>
      </c>
      <c r="I1972" s="5">
        <v>4</v>
      </c>
      <c r="J1972" s="5">
        <v>194.05867768594999</v>
      </c>
      <c r="K1972" s="5">
        <f t="shared" si="789"/>
        <v>234.81099999999947</v>
      </c>
      <c r="L1972" s="83">
        <f t="shared" si="779"/>
        <v>939.24399999999787</v>
      </c>
      <c r="M1972" s="79"/>
      <c r="N1972" s="79">
        <f t="shared" si="790"/>
        <v>892.28179999999793</v>
      </c>
      <c r="O1972" s="58"/>
      <c r="P1972" s="92">
        <f>+N1972+N1973</f>
        <v>1667.5483379999978</v>
      </c>
      <c r="Q1972" s="7">
        <v>769.59014161983305</v>
      </c>
      <c r="R1972" s="75">
        <f t="shared" si="780"/>
        <v>931.20407135999801</v>
      </c>
      <c r="S1972" s="51">
        <f>+R1972+R1973</f>
        <v>2275.3674354799932</v>
      </c>
      <c r="T1972" s="48">
        <v>2275.36</v>
      </c>
      <c r="U1972" s="55">
        <f>+T1972-P1972</f>
        <v>607.81166200000234</v>
      </c>
      <c r="V1972" s="20"/>
      <c r="W1972" s="20"/>
      <c r="X1972" s="20"/>
      <c r="Y1972" s="20"/>
    </row>
    <row r="1973" spans="1:25" customFormat="1" ht="15.75" customHeight="1" x14ac:dyDescent="0.25">
      <c r="A1973" s="3" t="s">
        <v>1533</v>
      </c>
      <c r="B1973" s="3" t="s">
        <v>1534</v>
      </c>
      <c r="C1973" s="4">
        <v>44043</v>
      </c>
      <c r="D1973" s="3" t="s">
        <v>2687</v>
      </c>
      <c r="E1973" s="3" t="s">
        <v>2688</v>
      </c>
      <c r="F1973" s="3" t="s">
        <v>3258</v>
      </c>
      <c r="G1973" s="24"/>
      <c r="H1973" s="25" t="s">
        <v>2689</v>
      </c>
      <c r="I1973" s="5">
        <v>4</v>
      </c>
      <c r="J1973" s="5">
        <v>198.36413223140499</v>
      </c>
      <c r="K1973" s="5">
        <f t="shared" si="789"/>
        <v>240.02060000000003</v>
      </c>
      <c r="L1973" s="83">
        <f t="shared" si="779"/>
        <v>960.08240000000012</v>
      </c>
      <c r="M1973" s="79">
        <f t="shared" ref="M1973" si="798">+L1973*0.85</f>
        <v>816.07004000000006</v>
      </c>
      <c r="N1973" s="79">
        <f t="shared" ref="N1973:N1975" si="799">+M1973*0.95</f>
        <v>775.26653799999997</v>
      </c>
      <c r="O1973" s="58"/>
      <c r="P1973" s="92"/>
      <c r="Q1973" s="7">
        <v>1110.87881332231</v>
      </c>
      <c r="R1973" s="75">
        <f t="shared" si="780"/>
        <v>1344.1633641199951</v>
      </c>
      <c r="S1973" s="51"/>
      <c r="T1973" s="48"/>
      <c r="U1973" s="55"/>
      <c r="V1973" s="20"/>
      <c r="W1973" s="20"/>
      <c r="X1973" s="20"/>
      <c r="Y1973" s="20"/>
    </row>
    <row r="1974" spans="1:25" customFormat="1" ht="15.75" customHeight="1" x14ac:dyDescent="0.25">
      <c r="A1974" s="3" t="s">
        <v>1099</v>
      </c>
      <c r="B1974" s="3" t="s">
        <v>1100</v>
      </c>
      <c r="C1974" s="4">
        <v>44043</v>
      </c>
      <c r="D1974" s="3" t="s">
        <v>2690</v>
      </c>
      <c r="E1974" s="3" t="s">
        <v>2691</v>
      </c>
      <c r="F1974" s="3" t="s">
        <v>3260</v>
      </c>
      <c r="G1974" s="24">
        <v>1555</v>
      </c>
      <c r="H1974" s="25" t="s">
        <v>2692</v>
      </c>
      <c r="I1974" s="5">
        <v>1</v>
      </c>
      <c r="J1974" s="5">
        <v>214.72669421487601</v>
      </c>
      <c r="K1974" s="5">
        <f t="shared" si="789"/>
        <v>259.81929999999994</v>
      </c>
      <c r="L1974" s="83">
        <f t="shared" si="779"/>
        <v>259.81929999999994</v>
      </c>
      <c r="M1974" s="79">
        <f>+L1974*0.9</f>
        <v>233.83736999999996</v>
      </c>
      <c r="N1974" s="79">
        <f t="shared" si="799"/>
        <v>222.14550149999997</v>
      </c>
      <c r="O1974" s="58"/>
      <c r="P1974" s="92">
        <f>+SUM(N1974:N1982)</f>
        <v>3572.1255519999982</v>
      </c>
      <c r="Q1974" s="7">
        <v>396.03332574214897</v>
      </c>
      <c r="R1974" s="75">
        <f t="shared" si="780"/>
        <v>479.20032414800022</v>
      </c>
      <c r="S1974" s="51">
        <f>+SUM(R1974:R1982)</f>
        <v>5878.1048558869988</v>
      </c>
      <c r="T1974" s="48">
        <v>5878.1</v>
      </c>
      <c r="U1974" s="55">
        <f>+T1974-P1974</f>
        <v>2305.9744480000022</v>
      </c>
      <c r="V1974" s="20"/>
      <c r="W1974" s="20"/>
      <c r="X1974" s="20"/>
      <c r="Y1974" s="20"/>
    </row>
    <row r="1975" spans="1:25" customFormat="1" ht="15.75" customHeight="1" x14ac:dyDescent="0.25">
      <c r="A1975" s="3" t="s">
        <v>1808</v>
      </c>
      <c r="B1975" s="3" t="s">
        <v>1809</v>
      </c>
      <c r="C1975" s="4">
        <v>44043</v>
      </c>
      <c r="D1975" s="3" t="s">
        <v>2690</v>
      </c>
      <c r="E1975" s="3" t="s">
        <v>2691</v>
      </c>
      <c r="F1975" s="3" t="s">
        <v>3260</v>
      </c>
      <c r="G1975" s="24"/>
      <c r="H1975" s="25" t="s">
        <v>2692</v>
      </c>
      <c r="I1975" s="5">
        <v>1</v>
      </c>
      <c r="J1975" s="5">
        <v>489.34239669421498</v>
      </c>
      <c r="K1975" s="5">
        <f t="shared" si="789"/>
        <v>592.10430000000008</v>
      </c>
      <c r="L1975" s="83">
        <f t="shared" si="779"/>
        <v>592.10430000000008</v>
      </c>
      <c r="M1975" s="79">
        <f>+L1975*0.9</f>
        <v>532.89387000000011</v>
      </c>
      <c r="N1975" s="79">
        <f t="shared" si="799"/>
        <v>506.24917650000009</v>
      </c>
      <c r="O1975" s="58"/>
      <c r="P1975" s="92"/>
      <c r="Q1975" s="7">
        <v>779.19457852809899</v>
      </c>
      <c r="R1975" s="75">
        <f t="shared" si="780"/>
        <v>942.82544001899976</v>
      </c>
      <c r="S1975" s="51"/>
      <c r="T1975" s="48"/>
      <c r="U1975" s="55"/>
      <c r="V1975" s="20"/>
      <c r="W1975" s="20"/>
      <c r="X1975" s="20"/>
      <c r="Y1975" s="20"/>
    </row>
    <row r="1976" spans="1:25" customFormat="1" ht="15.75" customHeight="1" x14ac:dyDescent="0.25">
      <c r="A1976" s="3" t="s">
        <v>2693</v>
      </c>
      <c r="B1976" s="3" t="s">
        <v>2694</v>
      </c>
      <c r="C1976" s="4">
        <v>44043</v>
      </c>
      <c r="D1976" s="3" t="s">
        <v>2690</v>
      </c>
      <c r="E1976" s="3" t="s">
        <v>2691</v>
      </c>
      <c r="F1976" s="3" t="s">
        <v>3260</v>
      </c>
      <c r="G1976" s="24"/>
      <c r="H1976" s="25" t="s">
        <v>2692</v>
      </c>
      <c r="I1976" s="5">
        <v>1</v>
      </c>
      <c r="J1976" s="5">
        <v>756.35190082644601</v>
      </c>
      <c r="K1976" s="5">
        <f t="shared" si="789"/>
        <v>915.18579999999963</v>
      </c>
      <c r="L1976" s="83">
        <f t="shared" si="779"/>
        <v>915.18579999999963</v>
      </c>
      <c r="M1976" s="79"/>
      <c r="N1976" s="79">
        <f t="shared" si="790"/>
        <v>869.42650999999955</v>
      </c>
      <c r="O1976" s="58"/>
      <c r="P1976" s="92"/>
      <c r="Q1976" s="7">
        <v>1058.58255687769</v>
      </c>
      <c r="R1976" s="75">
        <f t="shared" si="780"/>
        <v>1280.8848938220049</v>
      </c>
      <c r="S1976" s="51"/>
      <c r="T1976" s="48"/>
      <c r="U1976" s="55"/>
      <c r="V1976" s="20"/>
      <c r="W1976" s="20"/>
      <c r="X1976" s="20"/>
      <c r="Y1976" s="20"/>
    </row>
    <row r="1977" spans="1:25" customFormat="1" ht="15.75" customHeight="1" x14ac:dyDescent="0.25">
      <c r="A1977" s="3" t="s">
        <v>674</v>
      </c>
      <c r="B1977" s="3" t="s">
        <v>675</v>
      </c>
      <c r="C1977" s="4">
        <v>44043</v>
      </c>
      <c r="D1977" s="3" t="s">
        <v>2690</v>
      </c>
      <c r="E1977" s="3" t="s">
        <v>2691</v>
      </c>
      <c r="F1977" s="3" t="s">
        <v>3260</v>
      </c>
      <c r="G1977" s="24"/>
      <c r="H1977" s="25" t="s">
        <v>2692</v>
      </c>
      <c r="I1977" s="5">
        <v>1</v>
      </c>
      <c r="J1977" s="5">
        <v>403.70272727272697</v>
      </c>
      <c r="K1977" s="5">
        <f t="shared" si="789"/>
        <v>488.4802999999996</v>
      </c>
      <c r="L1977" s="83">
        <f t="shared" si="779"/>
        <v>488.4802999999996</v>
      </c>
      <c r="M1977" s="79"/>
      <c r="N1977" s="79">
        <f t="shared" si="790"/>
        <v>464.0562849999996</v>
      </c>
      <c r="O1977" s="58"/>
      <c r="P1977" s="92"/>
      <c r="Q1977" s="7">
        <v>642.82796371818097</v>
      </c>
      <c r="R1977" s="75">
        <f t="shared" si="780"/>
        <v>777.82183609899892</v>
      </c>
      <c r="S1977" s="51"/>
      <c r="T1977" s="48"/>
      <c r="U1977" s="55"/>
      <c r="V1977" s="20"/>
      <c r="W1977" s="20"/>
      <c r="X1977" s="20"/>
      <c r="Y1977" s="20"/>
    </row>
    <row r="1978" spans="1:25" customFormat="1" ht="15.75" customHeight="1" x14ac:dyDescent="0.25">
      <c r="A1978" s="3" t="s">
        <v>43</v>
      </c>
      <c r="B1978" s="3" t="s">
        <v>44</v>
      </c>
      <c r="C1978" s="4">
        <v>44043</v>
      </c>
      <c r="D1978" s="3" t="s">
        <v>2690</v>
      </c>
      <c r="E1978" s="3" t="s">
        <v>2691</v>
      </c>
      <c r="F1978" s="3" t="s">
        <v>3260</v>
      </c>
      <c r="G1978" s="24"/>
      <c r="H1978" s="25" t="s">
        <v>2692</v>
      </c>
      <c r="I1978" s="5">
        <v>3</v>
      </c>
      <c r="J1978" s="5">
        <v>13.9662809917355</v>
      </c>
      <c r="K1978" s="5">
        <f t="shared" si="789"/>
        <v>16.899199999999954</v>
      </c>
      <c r="L1978" s="83">
        <f t="shared" si="779"/>
        <v>50.697599999999866</v>
      </c>
      <c r="M1978" s="79"/>
      <c r="N1978" s="79">
        <f t="shared" si="790"/>
        <v>48.162719999999872</v>
      </c>
      <c r="O1978" s="58"/>
      <c r="P1978" s="92"/>
      <c r="Q1978" s="7">
        <v>46.188027530578402</v>
      </c>
      <c r="R1978" s="75">
        <f t="shared" si="780"/>
        <v>55.887513311999868</v>
      </c>
      <c r="S1978" s="51"/>
      <c r="T1978" s="48"/>
      <c r="U1978" s="55"/>
      <c r="V1978" s="20"/>
      <c r="W1978" s="20"/>
      <c r="X1978" s="20"/>
      <c r="Y1978" s="20"/>
    </row>
    <row r="1979" spans="1:25" customFormat="1" ht="15.75" customHeight="1" x14ac:dyDescent="0.25">
      <c r="A1979" s="3" t="s">
        <v>1200</v>
      </c>
      <c r="B1979" s="3" t="s">
        <v>1201</v>
      </c>
      <c r="C1979" s="4">
        <v>44043</v>
      </c>
      <c r="D1979" s="3" t="s">
        <v>2690</v>
      </c>
      <c r="E1979" s="3" t="s">
        <v>2691</v>
      </c>
      <c r="F1979" s="3" t="s">
        <v>3260</v>
      </c>
      <c r="G1979" s="24"/>
      <c r="H1979" s="25" t="s">
        <v>2692</v>
      </c>
      <c r="I1979" s="5">
        <v>1</v>
      </c>
      <c r="J1979" s="5">
        <v>194.71661157024801</v>
      </c>
      <c r="K1979" s="5">
        <f t="shared" si="789"/>
        <v>235.60710000000009</v>
      </c>
      <c r="L1979" s="83">
        <f t="shared" si="779"/>
        <v>235.60710000000009</v>
      </c>
      <c r="M1979" s="79">
        <f t="shared" ref="M1979:M1981" si="800">+L1979*0.9</f>
        <v>212.04639000000009</v>
      </c>
      <c r="N1979" s="79">
        <f t="shared" ref="N1979:N1981" si="801">+M1979*0.95</f>
        <v>201.44407050000007</v>
      </c>
      <c r="O1979" s="58"/>
      <c r="P1979" s="92"/>
      <c r="Q1979" s="7">
        <v>273.05499873718998</v>
      </c>
      <c r="R1979" s="75">
        <f t="shared" si="780"/>
        <v>330.39654847199984</v>
      </c>
      <c r="S1979" s="51"/>
      <c r="T1979" s="48"/>
      <c r="U1979" s="55"/>
      <c r="V1979" s="20"/>
      <c r="W1979" s="20"/>
      <c r="X1979" s="20"/>
      <c r="Y1979" s="20"/>
    </row>
    <row r="1980" spans="1:25" customFormat="1" ht="15.75" customHeight="1" x14ac:dyDescent="0.25">
      <c r="A1980" s="3" t="s">
        <v>149</v>
      </c>
      <c r="B1980" s="3" t="s">
        <v>150</v>
      </c>
      <c r="C1980" s="4">
        <v>44043</v>
      </c>
      <c r="D1980" s="3" t="s">
        <v>2690</v>
      </c>
      <c r="E1980" s="3" t="s">
        <v>2691</v>
      </c>
      <c r="F1980" s="3" t="s">
        <v>3260</v>
      </c>
      <c r="G1980" s="24"/>
      <c r="H1980" s="25" t="s">
        <v>2692</v>
      </c>
      <c r="I1980" s="5">
        <v>2</v>
      </c>
      <c r="J1980" s="5">
        <v>176.041818181818</v>
      </c>
      <c r="K1980" s="5">
        <f t="shared" si="789"/>
        <v>213.01059999999978</v>
      </c>
      <c r="L1980" s="83">
        <f t="shared" si="779"/>
        <v>426.02119999999957</v>
      </c>
      <c r="M1980" s="79">
        <f t="shared" si="800"/>
        <v>383.41907999999961</v>
      </c>
      <c r="N1980" s="79">
        <f t="shared" si="801"/>
        <v>364.24812599999962</v>
      </c>
      <c r="O1980" s="58"/>
      <c r="P1980" s="92"/>
      <c r="Q1980" s="7">
        <v>560.633336690909</v>
      </c>
      <c r="R1980" s="75">
        <f t="shared" si="780"/>
        <v>678.36633739599984</v>
      </c>
      <c r="S1980" s="51"/>
      <c r="T1980" s="48"/>
      <c r="U1980" s="55"/>
      <c r="V1980" s="20"/>
      <c r="W1980" s="20"/>
      <c r="X1980" s="20"/>
      <c r="Y1980" s="20"/>
    </row>
    <row r="1981" spans="1:25" customFormat="1" ht="15.75" customHeight="1" x14ac:dyDescent="0.25">
      <c r="A1981" s="3" t="s">
        <v>878</v>
      </c>
      <c r="B1981" s="3" t="s">
        <v>879</v>
      </c>
      <c r="C1981" s="4">
        <v>44043</v>
      </c>
      <c r="D1981" s="3" t="s">
        <v>2690</v>
      </c>
      <c r="E1981" s="3" t="s">
        <v>2691</v>
      </c>
      <c r="F1981" s="3" t="s">
        <v>3260</v>
      </c>
      <c r="G1981" s="24"/>
      <c r="H1981" s="25" t="s">
        <v>2692</v>
      </c>
      <c r="I1981" s="5">
        <v>1</v>
      </c>
      <c r="J1981" s="5">
        <v>66.538429752066094</v>
      </c>
      <c r="K1981" s="5">
        <f t="shared" si="789"/>
        <v>80.51149999999997</v>
      </c>
      <c r="L1981" s="83">
        <f t="shared" si="779"/>
        <v>80.51149999999997</v>
      </c>
      <c r="M1981" s="79">
        <f t="shared" si="800"/>
        <v>72.460349999999977</v>
      </c>
      <c r="N1981" s="79">
        <f t="shared" si="801"/>
        <v>68.837332499999974</v>
      </c>
      <c r="O1981" s="58"/>
      <c r="P1981" s="92"/>
      <c r="Q1981" s="7">
        <v>93.158459342975206</v>
      </c>
      <c r="R1981" s="75">
        <f t="shared" si="780"/>
        <v>112.72173580499999</v>
      </c>
      <c r="S1981" s="51"/>
      <c r="T1981" s="48"/>
      <c r="U1981" s="55"/>
      <c r="V1981" s="20"/>
      <c r="W1981" s="20"/>
      <c r="X1981" s="20"/>
      <c r="Y1981" s="20"/>
    </row>
    <row r="1982" spans="1:25" customFormat="1" ht="15.75" customHeight="1" x14ac:dyDescent="0.25">
      <c r="A1982" s="3" t="s">
        <v>296</v>
      </c>
      <c r="B1982" s="3" t="s">
        <v>297</v>
      </c>
      <c r="C1982" s="4">
        <v>44043</v>
      </c>
      <c r="D1982" s="3" t="s">
        <v>2690</v>
      </c>
      <c r="E1982" s="3" t="s">
        <v>2691</v>
      </c>
      <c r="F1982" s="3" t="s">
        <v>3260</v>
      </c>
      <c r="G1982" s="24"/>
      <c r="H1982" s="25" t="s">
        <v>2692</v>
      </c>
      <c r="I1982" s="5">
        <v>1</v>
      </c>
      <c r="J1982" s="5">
        <v>719.926776859504</v>
      </c>
      <c r="K1982" s="5">
        <f t="shared" si="789"/>
        <v>871.11139999999978</v>
      </c>
      <c r="L1982" s="83">
        <f t="shared" si="779"/>
        <v>871.11139999999978</v>
      </c>
      <c r="M1982" s="79"/>
      <c r="N1982" s="79">
        <f t="shared" si="790"/>
        <v>827.55582999999979</v>
      </c>
      <c r="O1982" s="58"/>
      <c r="P1982" s="92"/>
      <c r="Q1982" s="7">
        <v>1008.2646502594999</v>
      </c>
      <c r="R1982" s="75">
        <f t="shared" si="780"/>
        <v>1220.0002268139949</v>
      </c>
      <c r="S1982" s="51"/>
      <c r="T1982" s="48"/>
      <c r="U1982" s="55"/>
      <c r="V1982" s="20"/>
      <c r="W1982" s="20"/>
      <c r="X1982" s="20"/>
      <c r="Y1982" s="20"/>
    </row>
    <row r="1983" spans="1:25" customFormat="1" ht="15.75" customHeight="1" x14ac:dyDescent="0.25">
      <c r="A1983" s="3" t="s">
        <v>203</v>
      </c>
      <c r="B1983" s="3" t="s">
        <v>204</v>
      </c>
      <c r="C1983" s="4">
        <v>44043</v>
      </c>
      <c r="D1983" s="3" t="s">
        <v>2695</v>
      </c>
      <c r="E1983" s="3" t="s">
        <v>2696</v>
      </c>
      <c r="F1983" s="3" t="s">
        <v>3243</v>
      </c>
      <c r="G1983" s="24">
        <v>1556</v>
      </c>
      <c r="H1983" s="25" t="s">
        <v>2697</v>
      </c>
      <c r="I1983" s="5">
        <v>2</v>
      </c>
      <c r="J1983" s="5">
        <v>363.09793388429802</v>
      </c>
      <c r="K1983" s="5">
        <f t="shared" si="789"/>
        <v>439.34850000000057</v>
      </c>
      <c r="L1983" s="83">
        <f t="shared" si="779"/>
        <v>878.69700000000114</v>
      </c>
      <c r="M1983" s="79"/>
      <c r="N1983" s="79">
        <f t="shared" si="790"/>
        <v>834.76215000000104</v>
      </c>
      <c r="O1983" s="58"/>
      <c r="P1983" s="92">
        <f>+SUM(N1983:N1988)</f>
        <v>4038.2171549999994</v>
      </c>
      <c r="Q1983" s="7">
        <v>1015.49777757025</v>
      </c>
      <c r="R1983" s="75">
        <f t="shared" si="780"/>
        <v>1228.7523108600026</v>
      </c>
      <c r="S1983" s="51">
        <f>+SUM(R1983:R1988)</f>
        <v>6462.3748205639968</v>
      </c>
      <c r="T1983" s="48">
        <v>6462.41</v>
      </c>
      <c r="U1983" s="55">
        <f>+T1983-P1983</f>
        <v>2424.1928450000005</v>
      </c>
      <c r="V1983" s="20"/>
      <c r="W1983" s="20"/>
      <c r="X1983" s="20"/>
      <c r="Y1983" s="20"/>
    </row>
    <row r="1984" spans="1:25" customFormat="1" ht="15.75" customHeight="1" x14ac:dyDescent="0.25">
      <c r="A1984" s="3" t="s">
        <v>1019</v>
      </c>
      <c r="B1984" s="3" t="s">
        <v>1020</v>
      </c>
      <c r="C1984" s="4">
        <v>44043</v>
      </c>
      <c r="D1984" s="3" t="s">
        <v>2695</v>
      </c>
      <c r="E1984" s="3" t="s">
        <v>2696</v>
      </c>
      <c r="F1984" s="3" t="s">
        <v>3243</v>
      </c>
      <c r="G1984" s="24"/>
      <c r="H1984" s="25" t="s">
        <v>2697</v>
      </c>
      <c r="I1984" s="5">
        <v>1</v>
      </c>
      <c r="J1984" s="5">
        <v>748.21338842975194</v>
      </c>
      <c r="K1984" s="5">
        <f t="shared" si="789"/>
        <v>905.3381999999998</v>
      </c>
      <c r="L1984" s="83">
        <f t="shared" si="779"/>
        <v>905.3381999999998</v>
      </c>
      <c r="M1984" s="79">
        <f t="shared" ref="M1984:M1989" si="802">+L1984*0.9</f>
        <v>814.80437999999981</v>
      </c>
      <c r="N1984" s="79">
        <f t="shared" ref="N1984:N1988" si="803">+M1984*0.95</f>
        <v>774.06416099999979</v>
      </c>
      <c r="O1984" s="58"/>
      <c r="P1984" s="92"/>
      <c r="Q1984" s="7">
        <v>1047.2892440528899</v>
      </c>
      <c r="R1984" s="75">
        <f t="shared" si="780"/>
        <v>1267.2199853039967</v>
      </c>
      <c r="S1984" s="51"/>
      <c r="T1984" s="48"/>
      <c r="U1984" s="55"/>
      <c r="V1984" s="20"/>
      <c r="W1984" s="20"/>
      <c r="X1984" s="20"/>
      <c r="Y1984" s="20"/>
    </row>
    <row r="1985" spans="1:25" customFormat="1" ht="15.75" customHeight="1" x14ac:dyDescent="0.25">
      <c r="A1985" s="3" t="s">
        <v>207</v>
      </c>
      <c r="B1985" s="3" t="s">
        <v>208</v>
      </c>
      <c r="C1985" s="4">
        <v>44043</v>
      </c>
      <c r="D1985" s="3" t="s">
        <v>2695</v>
      </c>
      <c r="E1985" s="3" t="s">
        <v>2696</v>
      </c>
      <c r="F1985" s="3" t="s">
        <v>3243</v>
      </c>
      <c r="G1985" s="24"/>
      <c r="H1985" s="25" t="s">
        <v>2697</v>
      </c>
      <c r="I1985" s="5">
        <v>1</v>
      </c>
      <c r="J1985" s="5">
        <v>465.07652892561998</v>
      </c>
      <c r="K1985" s="5">
        <f t="shared" si="789"/>
        <v>562.74260000000015</v>
      </c>
      <c r="L1985" s="83">
        <f t="shared" si="779"/>
        <v>562.74260000000015</v>
      </c>
      <c r="M1985" s="79">
        <f t="shared" si="802"/>
        <v>506.46834000000013</v>
      </c>
      <c r="N1985" s="79">
        <f t="shared" si="803"/>
        <v>481.14492300000012</v>
      </c>
      <c r="O1985" s="58"/>
      <c r="P1985" s="92"/>
      <c r="Q1985" s="7">
        <v>650.97691906776902</v>
      </c>
      <c r="R1985" s="75">
        <f t="shared" si="780"/>
        <v>787.68207207200044</v>
      </c>
      <c r="S1985" s="51"/>
      <c r="T1985" s="48"/>
      <c r="U1985" s="55"/>
      <c r="V1985" s="20"/>
      <c r="W1985" s="20"/>
      <c r="X1985" s="20"/>
      <c r="Y1985" s="20"/>
    </row>
    <row r="1986" spans="1:25" customFormat="1" ht="15.75" customHeight="1" x14ac:dyDescent="0.25">
      <c r="A1986" s="3" t="s">
        <v>2078</v>
      </c>
      <c r="B1986" s="3" t="s">
        <v>2079</v>
      </c>
      <c r="C1986" s="4">
        <v>44043</v>
      </c>
      <c r="D1986" s="3" t="s">
        <v>2695</v>
      </c>
      <c r="E1986" s="3" t="s">
        <v>2696</v>
      </c>
      <c r="F1986" s="3" t="s">
        <v>3243</v>
      </c>
      <c r="G1986" s="24"/>
      <c r="H1986" s="25" t="s">
        <v>2697</v>
      </c>
      <c r="I1986" s="5">
        <v>3</v>
      </c>
      <c r="J1986" s="5">
        <v>256.70702479338797</v>
      </c>
      <c r="K1986" s="5">
        <f t="shared" si="789"/>
        <v>310.61549999999943</v>
      </c>
      <c r="L1986" s="83">
        <f t="shared" ref="L1986:L1990" si="804">+K1986*I1986</f>
        <v>931.84649999999829</v>
      </c>
      <c r="M1986" s="79">
        <f t="shared" si="802"/>
        <v>838.66184999999848</v>
      </c>
      <c r="N1986" s="79">
        <f t="shared" si="803"/>
        <v>796.72875749999855</v>
      </c>
      <c r="O1986" s="58"/>
      <c r="P1986" s="92"/>
      <c r="Q1986" s="7">
        <v>1069.0743742438001</v>
      </c>
      <c r="R1986" s="75">
        <f t="shared" ref="R1986:R1990" si="805">+Q1986*1.21</f>
        <v>1293.5799928349982</v>
      </c>
      <c r="S1986" s="51"/>
      <c r="T1986" s="48"/>
      <c r="U1986" s="55"/>
      <c r="V1986" s="20"/>
      <c r="W1986" s="20"/>
      <c r="X1986" s="20"/>
      <c r="Y1986" s="20"/>
    </row>
    <row r="1987" spans="1:25" customFormat="1" ht="15.75" customHeight="1" x14ac:dyDescent="0.25">
      <c r="A1987" s="3" t="s">
        <v>214</v>
      </c>
      <c r="B1987" s="3" t="s">
        <v>215</v>
      </c>
      <c r="C1987" s="4">
        <v>44043</v>
      </c>
      <c r="D1987" s="3" t="s">
        <v>2695</v>
      </c>
      <c r="E1987" s="3" t="s">
        <v>2696</v>
      </c>
      <c r="F1987" s="3" t="s">
        <v>3243</v>
      </c>
      <c r="G1987" s="24"/>
      <c r="H1987" s="25" t="s">
        <v>2697</v>
      </c>
      <c r="I1987" s="5">
        <v>1</v>
      </c>
      <c r="J1987" s="5">
        <v>483.68314049586797</v>
      </c>
      <c r="K1987" s="5">
        <f t="shared" si="789"/>
        <v>585.25660000000028</v>
      </c>
      <c r="L1987" s="83">
        <f t="shared" si="804"/>
        <v>585.25660000000028</v>
      </c>
      <c r="M1987" s="79">
        <f t="shared" si="802"/>
        <v>526.73094000000026</v>
      </c>
      <c r="N1987" s="79">
        <f t="shared" si="803"/>
        <v>500.39439300000021</v>
      </c>
      <c r="O1987" s="58"/>
      <c r="P1987" s="92"/>
      <c r="Q1987" s="7">
        <v>677.02096541487595</v>
      </c>
      <c r="R1987" s="75">
        <f t="shared" si="805"/>
        <v>819.1953681519999</v>
      </c>
      <c r="S1987" s="51"/>
      <c r="T1987" s="48"/>
      <c r="U1987" s="55"/>
      <c r="V1987" s="20"/>
      <c r="W1987" s="20"/>
      <c r="X1987" s="20"/>
      <c r="Y1987" s="20"/>
    </row>
    <row r="1988" spans="1:25" customFormat="1" ht="15.75" customHeight="1" x14ac:dyDescent="0.25">
      <c r="A1988" s="3" t="s">
        <v>216</v>
      </c>
      <c r="B1988" s="3" t="s">
        <v>217</v>
      </c>
      <c r="C1988" s="4">
        <v>44043</v>
      </c>
      <c r="D1988" s="3" t="s">
        <v>2695</v>
      </c>
      <c r="E1988" s="3" t="s">
        <v>2696</v>
      </c>
      <c r="F1988" s="3" t="s">
        <v>3243</v>
      </c>
      <c r="G1988" s="24"/>
      <c r="H1988" s="25" t="s">
        <v>2697</v>
      </c>
      <c r="I1988" s="5">
        <v>1</v>
      </c>
      <c r="J1988" s="5">
        <v>629.37776859504095</v>
      </c>
      <c r="K1988" s="5">
        <f t="shared" si="789"/>
        <v>761.54709999999955</v>
      </c>
      <c r="L1988" s="83">
        <f t="shared" si="804"/>
        <v>761.54709999999955</v>
      </c>
      <c r="M1988" s="79">
        <f t="shared" si="802"/>
        <v>685.39238999999964</v>
      </c>
      <c r="N1988" s="79">
        <f t="shared" si="803"/>
        <v>651.12277049999966</v>
      </c>
      <c r="O1988" s="58"/>
      <c r="P1988" s="92"/>
      <c r="Q1988" s="7">
        <v>880.94635648016504</v>
      </c>
      <c r="R1988" s="75">
        <f t="shared" si="805"/>
        <v>1065.9450913409996</v>
      </c>
      <c r="S1988" s="51"/>
      <c r="T1988" s="48"/>
      <c r="U1988" s="55"/>
      <c r="V1988" s="20"/>
      <c r="W1988" s="20"/>
      <c r="X1988" s="20"/>
      <c r="Y1988" s="20"/>
    </row>
    <row r="1989" spans="1:25" customFormat="1" ht="15.75" customHeight="1" x14ac:dyDescent="0.25">
      <c r="A1989" s="3" t="s">
        <v>682</v>
      </c>
      <c r="B1989" s="3" t="s">
        <v>683</v>
      </c>
      <c r="C1989" s="4">
        <v>44043</v>
      </c>
      <c r="D1989" s="3" t="s">
        <v>2698</v>
      </c>
      <c r="E1989" s="3" t="s">
        <v>2699</v>
      </c>
      <c r="F1989" s="3" t="s">
        <v>3261</v>
      </c>
      <c r="G1989" s="24">
        <v>1559</v>
      </c>
      <c r="H1989" s="25" t="s">
        <v>2700</v>
      </c>
      <c r="I1989" s="5">
        <v>1</v>
      </c>
      <c r="J1989" s="5">
        <v>654.49173553719004</v>
      </c>
      <c r="K1989" s="5">
        <f t="shared" si="789"/>
        <v>791.93499999999995</v>
      </c>
      <c r="L1989" s="83">
        <f t="shared" si="804"/>
        <v>791.93499999999995</v>
      </c>
      <c r="M1989" s="79">
        <f t="shared" si="802"/>
        <v>712.74149999999997</v>
      </c>
      <c r="N1989" s="79">
        <f>+M1989*0.95</f>
        <v>677.10442499999999</v>
      </c>
      <c r="O1989" s="58"/>
      <c r="P1989" s="92">
        <f>+N1989</f>
        <v>677.10442499999999</v>
      </c>
      <c r="Q1989" s="7">
        <v>916.01354322314</v>
      </c>
      <c r="R1989" s="75">
        <f t="shared" si="805"/>
        <v>1108.3763872999994</v>
      </c>
      <c r="S1989" s="51">
        <f>+R1989</f>
        <v>1108.3763872999994</v>
      </c>
      <c r="T1989" s="48">
        <v>1108.3800000000001</v>
      </c>
      <c r="U1989" s="55">
        <f>+T1989-P1989</f>
        <v>431.27557500000012</v>
      </c>
      <c r="V1989" s="20"/>
      <c r="W1989" s="20"/>
      <c r="X1989" s="20"/>
      <c r="Y1989" s="20"/>
    </row>
    <row r="1990" spans="1:25" customFormat="1" ht="15.75" customHeight="1" x14ac:dyDescent="0.25">
      <c r="A1990" s="3" t="s">
        <v>1059</v>
      </c>
      <c r="B1990" s="3" t="s">
        <v>1060</v>
      </c>
      <c r="C1990" s="4">
        <v>44043</v>
      </c>
      <c r="D1990" s="3" t="s">
        <v>2701</v>
      </c>
      <c r="E1990" s="3" t="s">
        <v>2168</v>
      </c>
      <c r="F1990" s="3" t="s">
        <v>3145</v>
      </c>
      <c r="G1990" s="24">
        <v>1509</v>
      </c>
      <c r="H1990" s="25" t="s">
        <v>2169</v>
      </c>
      <c r="I1990" s="5">
        <v>1</v>
      </c>
      <c r="J1990" s="5">
        <v>853.29380165289297</v>
      </c>
      <c r="K1990" s="5">
        <f t="shared" si="789"/>
        <v>1032.4855000000005</v>
      </c>
      <c r="L1990" s="83">
        <f t="shared" si="804"/>
        <v>1032.4855000000005</v>
      </c>
      <c r="M1990" s="79"/>
      <c r="N1990" s="79">
        <f t="shared" si="790"/>
        <v>980.86122500000033</v>
      </c>
      <c r="O1990" s="58"/>
      <c r="P1990" s="92">
        <f>+N1990</f>
        <v>980.86122500000033</v>
      </c>
      <c r="Q1990" s="7">
        <v>1194.2529389173601</v>
      </c>
      <c r="R1990" s="75">
        <f t="shared" si="805"/>
        <v>1445.0460560900058</v>
      </c>
      <c r="S1990" s="51">
        <f>+R1990</f>
        <v>1445.0460560900058</v>
      </c>
      <c r="T1990" s="48">
        <v>1445.05</v>
      </c>
      <c r="U1990" s="55">
        <f>+T1990-P1990</f>
        <v>464.18877499999962</v>
      </c>
      <c r="V1990" s="20"/>
      <c r="W1990" s="20"/>
      <c r="X1990" s="20"/>
      <c r="Y1990" s="20"/>
    </row>
    <row r="1991" spans="1:25" ht="15.75" customHeight="1" x14ac:dyDescent="0.25">
      <c r="A1991" s="3"/>
      <c r="B1991" s="3"/>
      <c r="C1991" s="4"/>
      <c r="D1991" s="3"/>
      <c r="E1991" s="3"/>
      <c r="F1991" s="3"/>
      <c r="G1991" s="3"/>
      <c r="H1991" s="3"/>
      <c r="I1991" s="5"/>
      <c r="J1991" s="5"/>
      <c r="K1991" s="5"/>
      <c r="L1991" s="84"/>
      <c r="M1991" s="80"/>
      <c r="N1991" s="80"/>
      <c r="O1991" s="59"/>
      <c r="P1991" s="102"/>
      <c r="Q1991" s="7"/>
      <c r="R1991" s="76"/>
      <c r="S1991" s="61"/>
      <c r="T1991" s="62"/>
      <c r="U1991" s="63"/>
      <c r="V1991" s="64"/>
      <c r="W1991" s="64"/>
      <c r="X1991" s="64"/>
      <c r="Y1991" s="64"/>
    </row>
    <row r="1992" spans="1:25" ht="15.75" customHeight="1" x14ac:dyDescent="0.25">
      <c r="A1992" s="3"/>
      <c r="B1992" s="3"/>
      <c r="C1992" s="4"/>
      <c r="D1992" s="3"/>
      <c r="E1992" s="3"/>
      <c r="F1992" s="3"/>
      <c r="G1992" s="3"/>
      <c r="H1992" s="3"/>
      <c r="I1992" s="5"/>
      <c r="J1992" s="5"/>
      <c r="K1992" s="5"/>
      <c r="L1992" s="83"/>
      <c r="M1992" s="79"/>
      <c r="N1992" s="79"/>
      <c r="O1992" s="58"/>
      <c r="P1992" s="103"/>
      <c r="Q1992" s="60"/>
      <c r="R1992" s="77"/>
      <c r="S1992" s="65"/>
      <c r="T1992" s="65"/>
      <c r="U1992" s="66"/>
      <c r="V1992" s="65"/>
      <c r="W1992" s="65"/>
      <c r="X1992" s="65"/>
      <c r="Y1992" s="65"/>
    </row>
    <row r="1993" spans="1:25" ht="15.75" customHeight="1" x14ac:dyDescent="0.3">
      <c r="A1993" s="69"/>
      <c r="B1993" s="69"/>
      <c r="C1993" s="69"/>
      <c r="D1993" s="69"/>
      <c r="E1993" s="69"/>
      <c r="F1993" s="69"/>
      <c r="G1993" s="69"/>
      <c r="H1993" s="69"/>
      <c r="I1993" s="69"/>
      <c r="J1993" s="69"/>
      <c r="K1993" s="69"/>
      <c r="L1993" s="85" t="s">
        <v>2702</v>
      </c>
      <c r="M1993" s="81"/>
      <c r="N1993" s="81">
        <f>SUM(N2:N1992)</f>
        <v>801654.1684343128</v>
      </c>
      <c r="O1993" s="70"/>
      <c r="P1993" s="104"/>
      <c r="Q1993" s="71"/>
      <c r="R1993" s="78">
        <f>SUM(R2:R1992)</f>
        <v>1525790.9143588669</v>
      </c>
      <c r="S1993" s="67"/>
      <c r="T1993" s="67"/>
      <c r="U1993" s="68">
        <f>SUM(U2:U1991)</f>
        <v>754416.15201768861</v>
      </c>
      <c r="V1993" s="67"/>
      <c r="W1993" s="67"/>
      <c r="X1993" s="67"/>
      <c r="Y1993" s="67"/>
    </row>
    <row r="1994" spans="1:25" ht="15.75" customHeight="1" x14ac:dyDescent="0.3">
      <c r="A1994" s="69"/>
      <c r="B1994" s="69"/>
      <c r="C1994" s="69"/>
      <c r="D1994" s="69"/>
      <c r="E1994" s="69"/>
      <c r="F1994" s="69"/>
      <c r="G1994" s="69"/>
      <c r="H1994" s="69"/>
      <c r="I1994" s="69"/>
      <c r="J1994" s="69"/>
      <c r="K1994" s="69"/>
      <c r="L1994" s="85" t="s">
        <v>3269</v>
      </c>
      <c r="M1994" s="81"/>
      <c r="N1994" s="81">
        <v>8700</v>
      </c>
      <c r="O1994" s="70"/>
      <c r="P1994" s="106" t="s">
        <v>3274</v>
      </c>
      <c r="Q1994" s="105"/>
      <c r="R1994" s="78"/>
      <c r="S1994" s="67"/>
      <c r="T1994" s="67"/>
      <c r="U1994" s="68"/>
      <c r="V1994" s="67"/>
      <c r="W1994" s="67"/>
      <c r="X1994" s="67"/>
      <c r="Y1994" s="67"/>
    </row>
    <row r="1995" spans="1:25" ht="15.75" customHeight="1" x14ac:dyDescent="0.3">
      <c r="A1995" s="69"/>
      <c r="B1995" s="69"/>
      <c r="C1995" s="69"/>
      <c r="D1995" s="69"/>
      <c r="E1995" s="69"/>
      <c r="F1995" s="69"/>
      <c r="G1995" s="69"/>
      <c r="H1995" s="69"/>
      <c r="I1995" s="69"/>
      <c r="J1995" s="69"/>
      <c r="K1995" s="69"/>
      <c r="L1995" s="85" t="s">
        <v>3270</v>
      </c>
      <c r="M1995" s="81"/>
      <c r="N1995" s="81">
        <f>+N1993</f>
        <v>801654.1684343128</v>
      </c>
      <c r="O1995" s="70"/>
      <c r="P1995" s="104"/>
      <c r="Q1995" s="71"/>
      <c r="R1995" s="78"/>
      <c r="S1995" s="67"/>
      <c r="T1995" s="67"/>
      <c r="U1995" s="68"/>
      <c r="V1995" s="67"/>
      <c r="W1995" s="67"/>
      <c r="X1995" s="67"/>
      <c r="Y1995" s="67"/>
    </row>
    <row r="1996" spans="1:25" ht="15.75" customHeight="1" x14ac:dyDescent="0.3">
      <c r="A1996" s="69"/>
      <c r="B1996" s="69"/>
      <c r="C1996" s="69"/>
      <c r="D1996" s="69"/>
      <c r="E1996" s="69"/>
      <c r="F1996" s="69"/>
      <c r="G1996" s="69"/>
      <c r="H1996" s="69"/>
      <c r="I1996" s="69"/>
      <c r="J1996" s="69"/>
      <c r="K1996" s="69"/>
      <c r="L1996" s="85" t="s">
        <v>3271</v>
      </c>
      <c r="M1996" s="81"/>
      <c r="N1996" s="81">
        <v>887015.58</v>
      </c>
      <c r="O1996" s="70"/>
      <c r="P1996" s="104"/>
      <c r="Q1996" s="71"/>
      <c r="R1996" s="78"/>
      <c r="S1996" s="67"/>
      <c r="T1996" s="67"/>
      <c r="U1996" s="68"/>
      <c r="V1996" s="67"/>
      <c r="W1996" s="67"/>
      <c r="X1996" s="67"/>
      <c r="Y1996" s="67"/>
    </row>
    <row r="1997" spans="1:25" ht="15.75" customHeight="1" x14ac:dyDescent="0.3">
      <c r="A1997" s="69"/>
      <c r="B1997" s="69"/>
      <c r="C1997" s="69"/>
      <c r="D1997" s="69"/>
      <c r="E1997" s="69"/>
      <c r="F1997" s="69"/>
      <c r="G1997" s="69"/>
      <c r="H1997" s="69"/>
      <c r="I1997" s="69"/>
      <c r="J1997" s="69"/>
      <c r="K1997" s="69"/>
      <c r="L1997" s="85" t="s">
        <v>3272</v>
      </c>
      <c r="M1997" s="81"/>
      <c r="N1997" s="81">
        <f>+N1996-N1995</f>
        <v>85361.411565687158</v>
      </c>
      <c r="O1997" s="70"/>
      <c r="P1997" s="106" t="s">
        <v>3273</v>
      </c>
      <c r="Q1997" s="71"/>
      <c r="R1997" s="78"/>
      <c r="S1997" s="67"/>
      <c r="T1997" s="67"/>
      <c r="U1997" s="68"/>
      <c r="V1997" s="67"/>
      <c r="W1997" s="67"/>
      <c r="X1997" s="67"/>
      <c r="Y1997" s="67"/>
    </row>
  </sheetData>
  <autoFilter ref="A1:N1990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1" spans="1:1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  <c r="L1" s="18" t="s">
        <v>11</v>
      </c>
      <c r="M1" s="19" t="s">
        <v>12</v>
      </c>
      <c r="N1" s="18" t="s">
        <v>13</v>
      </c>
      <c r="O1" s="18" t="s">
        <v>14</v>
      </c>
    </row>
    <row r="2" spans="1:15" x14ac:dyDescent="0.25">
      <c r="A2" s="3" t="s">
        <v>2176</v>
      </c>
      <c r="B2" s="3" t="s">
        <v>2177</v>
      </c>
      <c r="C2" s="4">
        <v>44040</v>
      </c>
      <c r="D2" s="3" t="s">
        <v>2175</v>
      </c>
      <c r="E2" s="3" t="s">
        <v>30</v>
      </c>
      <c r="F2" s="3" t="s">
        <v>31</v>
      </c>
      <c r="G2" s="3" t="s">
        <v>20</v>
      </c>
      <c r="H2" s="5">
        <v>1</v>
      </c>
      <c r="I2" s="5">
        <v>648.99099173553702</v>
      </c>
      <c r="J2" s="5">
        <v>290</v>
      </c>
      <c r="K2" s="6">
        <f t="shared" ref="K2:K15" si="0">+J2*H2</f>
        <v>290</v>
      </c>
      <c r="L2" s="6">
        <v>0</v>
      </c>
      <c r="M2" s="7">
        <v>455.91033077528903</v>
      </c>
      <c r="N2" s="8">
        <f t="shared" ref="N2:N15" si="1">+M2*1.21</f>
        <v>551.65150023809974</v>
      </c>
      <c r="O2" s="9">
        <f t="shared" ref="O2:O15" si="2">+N2-K2</f>
        <v>261.65150023809974</v>
      </c>
    </row>
    <row r="3" spans="1:15" x14ac:dyDescent="0.25">
      <c r="A3" s="3" t="s">
        <v>2176</v>
      </c>
      <c r="B3" s="3" t="s">
        <v>2177</v>
      </c>
      <c r="C3" s="4">
        <v>44040</v>
      </c>
      <c r="D3" s="3" t="s">
        <v>2187</v>
      </c>
      <c r="E3" s="3" t="s">
        <v>1187</v>
      </c>
      <c r="F3" s="3" t="s">
        <v>1188</v>
      </c>
      <c r="G3" s="3" t="s">
        <v>20</v>
      </c>
      <c r="H3" s="5">
        <v>1</v>
      </c>
      <c r="I3" s="5">
        <v>536.35504132231404</v>
      </c>
      <c r="J3" s="5">
        <v>290</v>
      </c>
      <c r="K3" s="6">
        <f t="shared" si="0"/>
        <v>290</v>
      </c>
      <c r="L3" s="6">
        <v>0</v>
      </c>
      <c r="M3" s="7">
        <v>429.084033057851</v>
      </c>
      <c r="N3" s="8">
        <f t="shared" si="1"/>
        <v>519.19167999999968</v>
      </c>
      <c r="O3" s="9">
        <f t="shared" si="2"/>
        <v>229.19167999999968</v>
      </c>
    </row>
    <row r="4" spans="1:15" x14ac:dyDescent="0.25">
      <c r="A4" s="3" t="s">
        <v>2176</v>
      </c>
      <c r="B4" s="3" t="s">
        <v>2177</v>
      </c>
      <c r="C4" s="4">
        <v>44040</v>
      </c>
      <c r="D4" s="3" t="s">
        <v>2212</v>
      </c>
      <c r="E4" s="3" t="s">
        <v>2213</v>
      </c>
      <c r="F4" s="3" t="s">
        <v>2214</v>
      </c>
      <c r="G4" s="3" t="s">
        <v>20</v>
      </c>
      <c r="H4" s="5">
        <v>2</v>
      </c>
      <c r="I4" s="5">
        <v>648.99099173553702</v>
      </c>
      <c r="J4" s="5">
        <v>290</v>
      </c>
      <c r="K4" s="6">
        <f t="shared" si="0"/>
        <v>580</v>
      </c>
      <c r="L4" s="6">
        <v>0</v>
      </c>
      <c r="M4" s="7">
        <v>1072.7301900595</v>
      </c>
      <c r="N4" s="8">
        <f t="shared" si="1"/>
        <v>1298.003529971995</v>
      </c>
      <c r="O4" s="9">
        <f t="shared" si="2"/>
        <v>718.00352997199502</v>
      </c>
    </row>
    <row r="5" spans="1:15" x14ac:dyDescent="0.25">
      <c r="A5" s="3" t="s">
        <v>2176</v>
      </c>
      <c r="B5" s="3" t="s">
        <v>2177</v>
      </c>
      <c r="C5" s="4">
        <v>44040</v>
      </c>
      <c r="D5" s="3" t="s">
        <v>2215</v>
      </c>
      <c r="E5" s="3" t="s">
        <v>2216</v>
      </c>
      <c r="F5" s="3" t="s">
        <v>2217</v>
      </c>
      <c r="G5" s="3" t="s">
        <v>20</v>
      </c>
      <c r="H5" s="5">
        <v>1</v>
      </c>
      <c r="I5" s="5">
        <v>536.35504132231404</v>
      </c>
      <c r="J5" s="5">
        <v>290</v>
      </c>
      <c r="K5" s="6">
        <f t="shared" si="0"/>
        <v>290</v>
      </c>
      <c r="L5" s="6">
        <v>0</v>
      </c>
      <c r="M5" s="7">
        <v>429.084033057851</v>
      </c>
      <c r="N5" s="8">
        <f t="shared" si="1"/>
        <v>519.19167999999968</v>
      </c>
      <c r="O5" s="9">
        <f t="shared" si="2"/>
        <v>229.19167999999968</v>
      </c>
    </row>
    <row r="6" spans="1:15" x14ac:dyDescent="0.25">
      <c r="A6" s="3" t="s">
        <v>2176</v>
      </c>
      <c r="B6" s="3" t="s">
        <v>2177</v>
      </c>
      <c r="C6" s="4">
        <v>44040</v>
      </c>
      <c r="D6" s="3" t="s">
        <v>2244</v>
      </c>
      <c r="E6" s="3" t="s">
        <v>2245</v>
      </c>
      <c r="F6" s="3" t="s">
        <v>2246</v>
      </c>
      <c r="G6" s="3" t="s">
        <v>20</v>
      </c>
      <c r="H6" s="5">
        <v>1</v>
      </c>
      <c r="I6" s="5">
        <v>536.35504132231404</v>
      </c>
      <c r="J6" s="5">
        <v>290</v>
      </c>
      <c r="K6" s="6">
        <f t="shared" si="0"/>
        <v>290</v>
      </c>
      <c r="L6" s="6">
        <v>0</v>
      </c>
      <c r="M6" s="7">
        <v>429.084033057851</v>
      </c>
      <c r="N6" s="8">
        <f t="shared" si="1"/>
        <v>519.19167999999968</v>
      </c>
      <c r="O6" s="9">
        <f t="shared" si="2"/>
        <v>229.19167999999968</v>
      </c>
    </row>
    <row r="7" spans="1:15" x14ac:dyDescent="0.25">
      <c r="A7" s="3" t="s">
        <v>2176</v>
      </c>
      <c r="B7" s="3" t="s">
        <v>2177</v>
      </c>
      <c r="C7" s="4">
        <v>44040</v>
      </c>
      <c r="D7" s="3" t="s">
        <v>2300</v>
      </c>
      <c r="E7" s="3" t="s">
        <v>2301</v>
      </c>
      <c r="F7" s="3" t="s">
        <v>2302</v>
      </c>
      <c r="G7" s="3" t="s">
        <v>20</v>
      </c>
      <c r="H7" s="5">
        <v>4</v>
      </c>
      <c r="I7" s="5">
        <v>536.35504132231404</v>
      </c>
      <c r="J7" s="5">
        <v>290</v>
      </c>
      <c r="K7" s="6">
        <f t="shared" si="0"/>
        <v>1160</v>
      </c>
      <c r="L7" s="6">
        <v>0</v>
      </c>
      <c r="M7" s="7">
        <v>1716.3361322313999</v>
      </c>
      <c r="N7" s="8">
        <f t="shared" si="1"/>
        <v>2076.7667199999937</v>
      </c>
      <c r="O7" s="9">
        <f t="shared" si="2"/>
        <v>916.76671999999371</v>
      </c>
    </row>
    <row r="8" spans="1:15" x14ac:dyDescent="0.25">
      <c r="A8" s="3" t="s">
        <v>2176</v>
      </c>
      <c r="B8" s="3" t="s">
        <v>2177</v>
      </c>
      <c r="C8" s="4">
        <v>44042</v>
      </c>
      <c r="D8" s="3" t="s">
        <v>2420</v>
      </c>
      <c r="E8" s="3" t="s">
        <v>2421</v>
      </c>
      <c r="F8" s="3" t="s">
        <v>2422</v>
      </c>
      <c r="G8" s="3" t="s">
        <v>20</v>
      </c>
      <c r="H8" s="5">
        <v>5</v>
      </c>
      <c r="I8" s="5">
        <v>536.35504132231404</v>
      </c>
      <c r="J8" s="5">
        <v>290</v>
      </c>
      <c r="K8" s="6">
        <f t="shared" si="0"/>
        <v>1450</v>
      </c>
      <c r="L8" s="6">
        <v>0</v>
      </c>
      <c r="M8" s="7">
        <v>2145.44698304132</v>
      </c>
      <c r="N8" s="8">
        <f t="shared" si="1"/>
        <v>2595.990849479997</v>
      </c>
      <c r="O8" s="9">
        <f t="shared" si="2"/>
        <v>1145.990849479997</v>
      </c>
    </row>
    <row r="9" spans="1:15" x14ac:dyDescent="0.25">
      <c r="A9" s="3" t="s">
        <v>2176</v>
      </c>
      <c r="B9" s="3" t="s">
        <v>2177</v>
      </c>
      <c r="C9" s="4">
        <v>44042</v>
      </c>
      <c r="D9" s="3" t="s">
        <v>2443</v>
      </c>
      <c r="E9" s="3" t="s">
        <v>2444</v>
      </c>
      <c r="F9" s="3" t="s">
        <v>2445</v>
      </c>
      <c r="G9" s="3" t="s">
        <v>20</v>
      </c>
      <c r="H9" s="5">
        <v>4</v>
      </c>
      <c r="I9" s="5">
        <v>536.35504132231404</v>
      </c>
      <c r="J9" s="5">
        <v>290</v>
      </c>
      <c r="K9" s="6">
        <f t="shared" si="0"/>
        <v>1160</v>
      </c>
      <c r="L9" s="6">
        <v>0</v>
      </c>
      <c r="M9" s="7">
        <v>1716.3361322313999</v>
      </c>
      <c r="N9" s="8">
        <f t="shared" si="1"/>
        <v>2076.7667199999937</v>
      </c>
      <c r="O9" s="9">
        <f t="shared" si="2"/>
        <v>916.76671999999371</v>
      </c>
    </row>
    <row r="10" spans="1:15" x14ac:dyDescent="0.25">
      <c r="A10" s="3" t="s">
        <v>2176</v>
      </c>
      <c r="B10" s="3" t="s">
        <v>2177</v>
      </c>
      <c r="C10" s="4">
        <v>44042</v>
      </c>
      <c r="D10" s="3" t="s">
        <v>2449</v>
      </c>
      <c r="E10" s="3" t="s">
        <v>2450</v>
      </c>
      <c r="F10" s="3" t="s">
        <v>2451</v>
      </c>
      <c r="G10" s="3" t="s">
        <v>20</v>
      </c>
      <c r="H10" s="5">
        <v>2</v>
      </c>
      <c r="I10" s="5">
        <v>536.35504132231404</v>
      </c>
      <c r="J10" s="5">
        <v>290</v>
      </c>
      <c r="K10" s="6">
        <f t="shared" si="0"/>
        <v>580</v>
      </c>
      <c r="L10" s="6">
        <v>0</v>
      </c>
      <c r="M10" s="7">
        <v>858.168066115702</v>
      </c>
      <c r="N10" s="8">
        <f t="shared" si="1"/>
        <v>1038.3833599999994</v>
      </c>
      <c r="O10" s="9">
        <f t="shared" si="2"/>
        <v>458.38335999999936</v>
      </c>
    </row>
    <row r="11" spans="1:15" x14ac:dyDescent="0.25">
      <c r="A11" s="3" t="s">
        <v>2176</v>
      </c>
      <c r="B11" s="3" t="s">
        <v>2177</v>
      </c>
      <c r="C11" s="4">
        <v>44042</v>
      </c>
      <c r="D11" s="3" t="s">
        <v>2470</v>
      </c>
      <c r="E11" s="3" t="s">
        <v>2471</v>
      </c>
      <c r="F11" s="3" t="s">
        <v>2472</v>
      </c>
      <c r="G11" s="3" t="s">
        <v>20</v>
      </c>
      <c r="H11" s="5">
        <v>2</v>
      </c>
      <c r="I11" s="5">
        <v>536.35504132231404</v>
      </c>
      <c r="J11" s="5">
        <v>290</v>
      </c>
      <c r="K11" s="6">
        <f t="shared" si="0"/>
        <v>580</v>
      </c>
      <c r="L11" s="6">
        <v>0</v>
      </c>
      <c r="M11" s="7">
        <v>858.17879321652902</v>
      </c>
      <c r="N11" s="8">
        <f t="shared" si="1"/>
        <v>1038.3963397920002</v>
      </c>
      <c r="O11" s="9">
        <f t="shared" si="2"/>
        <v>458.39633979200016</v>
      </c>
    </row>
    <row r="12" spans="1:15" x14ac:dyDescent="0.25">
      <c r="A12" s="3" t="s">
        <v>2176</v>
      </c>
      <c r="B12" s="3" t="s">
        <v>2177</v>
      </c>
      <c r="C12" s="4">
        <v>44042</v>
      </c>
      <c r="D12" s="3" t="s">
        <v>2473</v>
      </c>
      <c r="E12" s="3" t="s">
        <v>2474</v>
      </c>
      <c r="F12" s="3" t="s">
        <v>2475</v>
      </c>
      <c r="G12" s="3" t="s">
        <v>20</v>
      </c>
      <c r="H12" s="5">
        <v>3</v>
      </c>
      <c r="I12" s="5">
        <v>536.35504132231404</v>
      </c>
      <c r="J12" s="5">
        <v>290</v>
      </c>
      <c r="K12" s="6">
        <f t="shared" si="0"/>
        <v>870</v>
      </c>
      <c r="L12" s="6">
        <v>0</v>
      </c>
      <c r="M12" s="7">
        <v>1287.2681898247899</v>
      </c>
      <c r="N12" s="8">
        <f t="shared" si="1"/>
        <v>1557.5945096879957</v>
      </c>
      <c r="O12" s="9">
        <f t="shared" si="2"/>
        <v>687.5945096879957</v>
      </c>
    </row>
    <row r="13" spans="1:15" x14ac:dyDescent="0.25">
      <c r="A13" s="3" t="s">
        <v>2176</v>
      </c>
      <c r="B13" s="3" t="s">
        <v>2177</v>
      </c>
      <c r="C13" s="4">
        <v>44043</v>
      </c>
      <c r="D13" s="3" t="s">
        <v>2563</v>
      </c>
      <c r="E13" s="3" t="s">
        <v>2564</v>
      </c>
      <c r="F13" s="3" t="s">
        <v>2565</v>
      </c>
      <c r="G13" s="3" t="s">
        <v>20</v>
      </c>
      <c r="H13" s="5">
        <v>1</v>
      </c>
      <c r="I13" s="5">
        <v>536.35504132231404</v>
      </c>
      <c r="J13" s="5">
        <v>290</v>
      </c>
      <c r="K13" s="6">
        <f t="shared" si="0"/>
        <v>290</v>
      </c>
      <c r="L13" s="6">
        <v>0</v>
      </c>
      <c r="M13" s="7">
        <v>429.089396608264</v>
      </c>
      <c r="N13" s="8">
        <f t="shared" si="1"/>
        <v>519.1981698959994</v>
      </c>
      <c r="O13" s="9">
        <f t="shared" si="2"/>
        <v>229.1981698959994</v>
      </c>
    </row>
    <row r="14" spans="1:15" x14ac:dyDescent="0.25">
      <c r="A14" s="3" t="s">
        <v>2176</v>
      </c>
      <c r="B14" s="3" t="s">
        <v>2177</v>
      </c>
      <c r="C14" s="4">
        <v>44043</v>
      </c>
      <c r="D14" s="3" t="s">
        <v>2578</v>
      </c>
      <c r="E14" s="3" t="s">
        <v>1006</v>
      </c>
      <c r="F14" s="3" t="s">
        <v>1007</v>
      </c>
      <c r="G14" s="3" t="s">
        <v>20</v>
      </c>
      <c r="H14" s="5">
        <v>2</v>
      </c>
      <c r="I14" s="5">
        <v>536.35504132231404</v>
      </c>
      <c r="J14" s="5">
        <v>290</v>
      </c>
      <c r="K14" s="6">
        <f t="shared" si="0"/>
        <v>580</v>
      </c>
      <c r="L14" s="6">
        <v>0</v>
      </c>
      <c r="M14" s="7">
        <v>858.17879321652902</v>
      </c>
      <c r="N14" s="8">
        <f t="shared" si="1"/>
        <v>1038.3963397920002</v>
      </c>
      <c r="O14" s="9">
        <f t="shared" si="2"/>
        <v>458.39633979200016</v>
      </c>
    </row>
    <row r="15" spans="1:15" x14ac:dyDescent="0.25">
      <c r="A15" s="3" t="s">
        <v>2176</v>
      </c>
      <c r="B15" s="3" t="s">
        <v>2177</v>
      </c>
      <c r="C15" s="4">
        <v>44043</v>
      </c>
      <c r="D15" s="3" t="s">
        <v>2646</v>
      </c>
      <c r="E15" s="3" t="s">
        <v>2647</v>
      </c>
      <c r="F15" s="3" t="s">
        <v>2648</v>
      </c>
      <c r="G15" s="3" t="s">
        <v>20</v>
      </c>
      <c r="H15" s="5">
        <v>1</v>
      </c>
      <c r="I15" s="5">
        <v>536.35504132231404</v>
      </c>
      <c r="J15" s="5">
        <v>290</v>
      </c>
      <c r="K15" s="6">
        <f t="shared" si="0"/>
        <v>290</v>
      </c>
      <c r="L15" s="6">
        <v>0</v>
      </c>
      <c r="M15" s="7">
        <v>429.089396608264</v>
      </c>
      <c r="N15" s="8">
        <f t="shared" si="1"/>
        <v>519.1981698959994</v>
      </c>
      <c r="O15" s="9">
        <f t="shared" si="2"/>
        <v>229.1981698959994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YUTE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Martin Muñoz</cp:lastModifiedBy>
  <dcterms:created xsi:type="dcterms:W3CDTF">2006-10-02T04:59:59Z</dcterms:created>
  <dcterms:modified xsi:type="dcterms:W3CDTF">2021-01-08T20:24:42Z</dcterms:modified>
</cp:coreProperties>
</file>