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definedNames>
    <definedName name="_xlnm._FilterDatabase" localSheetId="0" hidden="1">Hoja1!$A$1:$AE$309</definedName>
  </definedNames>
  <calcPr calcId="145621"/>
  <webPublishing codePage="1251"/>
</workbook>
</file>

<file path=xl/calcChain.xml><?xml version="1.0" encoding="utf-8"?>
<calcChain xmlns="http://schemas.openxmlformats.org/spreadsheetml/2006/main">
  <c r="R309" i="1" l="1"/>
  <c r="S309" i="1" s="1"/>
  <c r="U309" i="1" s="1"/>
  <c r="R308" i="1"/>
  <c r="S308" i="1" s="1"/>
  <c r="U308" i="1" s="1"/>
  <c r="R307" i="1"/>
  <c r="S307" i="1" s="1"/>
  <c r="U307" i="1" s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S286" i="1" s="1"/>
  <c r="U286" i="1" s="1"/>
  <c r="R285" i="1"/>
  <c r="R284" i="1"/>
  <c r="R283" i="1"/>
  <c r="R282" i="1"/>
  <c r="R281" i="1"/>
  <c r="R280" i="1"/>
  <c r="R279" i="1"/>
  <c r="S279" i="1" s="1"/>
  <c r="U279" i="1" s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S262" i="1" s="1"/>
  <c r="U262" i="1" s="1"/>
  <c r="R261" i="1"/>
  <c r="S261" i="1" s="1"/>
  <c r="U261" i="1" s="1"/>
  <c r="R260" i="1"/>
  <c r="R259" i="1"/>
  <c r="R258" i="1"/>
  <c r="R257" i="1"/>
  <c r="R256" i="1"/>
  <c r="R255" i="1"/>
  <c r="R254" i="1"/>
  <c r="R253" i="1"/>
  <c r="R252" i="1"/>
  <c r="R251" i="1"/>
  <c r="S251" i="1" s="1"/>
  <c r="U251" i="1" s="1"/>
  <c r="R250" i="1"/>
  <c r="S250" i="1" s="1"/>
  <c r="U250" i="1" s="1"/>
  <c r="R249" i="1"/>
  <c r="S249" i="1" s="1"/>
  <c r="U249" i="1" s="1"/>
  <c r="R248" i="1"/>
  <c r="S248" i="1" s="1"/>
  <c r="U248" i="1" s="1"/>
  <c r="R247" i="1"/>
  <c r="S247" i="1" s="1"/>
  <c r="R246" i="1"/>
  <c r="R245" i="1"/>
  <c r="R244" i="1"/>
  <c r="R243" i="1"/>
  <c r="R242" i="1"/>
  <c r="R241" i="1"/>
  <c r="S241" i="1" s="1"/>
  <c r="U241" i="1" s="1"/>
  <c r="R240" i="1"/>
  <c r="S240" i="1" s="1"/>
  <c r="U240" i="1" s="1"/>
  <c r="R239" i="1"/>
  <c r="R238" i="1"/>
  <c r="R237" i="1"/>
  <c r="R236" i="1"/>
  <c r="R235" i="1"/>
  <c r="R234" i="1"/>
  <c r="S234" i="1" s="1"/>
  <c r="U234" i="1" s="1"/>
  <c r="R233" i="1"/>
  <c r="S233" i="1" s="1"/>
  <c r="U233" i="1" s="1"/>
  <c r="R232" i="1"/>
  <c r="S232" i="1" s="1"/>
  <c r="U232" i="1" s="1"/>
  <c r="R231" i="1"/>
  <c r="S231" i="1" s="1"/>
  <c r="U231" i="1" s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S207" i="1" s="1"/>
  <c r="U207" i="1" s="1"/>
  <c r="R206" i="1"/>
  <c r="R205" i="1"/>
  <c r="R204" i="1"/>
  <c r="S204" i="1" s="1"/>
  <c r="U204" i="1" s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S185" i="1" s="1"/>
  <c r="U185" i="1" s="1"/>
  <c r="R184" i="1"/>
  <c r="S184" i="1" s="1"/>
  <c r="U184" i="1" s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S161" i="1" s="1"/>
  <c r="U161" i="1" s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S145" i="1" s="1"/>
  <c r="U145" i="1" s="1"/>
  <c r="R144" i="1"/>
  <c r="S144" i="1" s="1"/>
  <c r="U144" i="1" s="1"/>
  <c r="R143" i="1"/>
  <c r="R142" i="1"/>
  <c r="R141" i="1"/>
  <c r="R140" i="1"/>
  <c r="R139" i="1"/>
  <c r="R138" i="1"/>
  <c r="R137" i="1"/>
  <c r="R136" i="1"/>
  <c r="R135" i="1"/>
  <c r="R134" i="1"/>
  <c r="R133" i="1"/>
  <c r="R132" i="1"/>
  <c r="S132" i="1" s="1"/>
  <c r="U132" i="1" s="1"/>
  <c r="R131" i="1"/>
  <c r="R130" i="1"/>
  <c r="R129" i="1"/>
  <c r="R128" i="1"/>
  <c r="R127" i="1"/>
  <c r="R126" i="1"/>
  <c r="R125" i="1"/>
  <c r="R124" i="1"/>
  <c r="R123" i="1"/>
  <c r="S123" i="1" s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S108" i="1" s="1"/>
  <c r="U108" i="1" s="1"/>
  <c r="R107" i="1"/>
  <c r="S107" i="1" s="1"/>
  <c r="U107" i="1" s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S68" i="1" s="1"/>
  <c r="U68" i="1" s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S17" i="1" s="1"/>
  <c r="R16" i="1"/>
  <c r="R15" i="1"/>
  <c r="S15" i="1" s="1"/>
  <c r="U15" i="1" s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122" i="1" l="1"/>
  <c r="U122" i="1" s="1"/>
  <c r="S203" i="1"/>
  <c r="S153" i="1"/>
  <c r="U153" i="1" s="1"/>
  <c r="S282" i="1"/>
  <c r="U282" i="1" s="1"/>
  <c r="S163" i="1"/>
  <c r="U163" i="1" s="1"/>
  <c r="S239" i="1"/>
  <c r="U239" i="1" s="1"/>
  <c r="U247" i="1"/>
  <c r="S306" i="1"/>
  <c r="U306" i="1" s="1"/>
  <c r="U17" i="1"/>
  <c r="U203" i="1"/>
  <c r="S14" i="1"/>
  <c r="S206" i="1"/>
  <c r="U206" i="1" s="1"/>
  <c r="S19" i="1"/>
  <c r="U19" i="1" s="1"/>
  <c r="S67" i="1"/>
  <c r="U67" i="1" s="1"/>
  <c r="S131" i="1"/>
  <c r="U131" i="1" s="1"/>
  <c r="S183" i="1"/>
  <c r="U183" i="1" s="1"/>
  <c r="S187" i="1"/>
  <c r="U187" i="1" s="1"/>
  <c r="S292" i="1"/>
  <c r="U292" i="1" s="1"/>
  <c r="S301" i="1"/>
  <c r="U301" i="1" s="1"/>
  <c r="S71" i="1"/>
  <c r="U71" i="1" s="1"/>
  <c r="S135" i="1"/>
  <c r="U135" i="1" s="1"/>
  <c r="S143" i="1"/>
  <c r="U143" i="1" s="1"/>
  <c r="S5" i="1"/>
  <c r="U5" i="1" s="1"/>
  <c r="S8" i="1"/>
  <c r="U8" i="1" s="1"/>
  <c r="S12" i="1"/>
  <c r="U12" i="1" s="1"/>
  <c r="S31" i="1"/>
  <c r="U31" i="1" s="1"/>
  <c r="S43" i="1"/>
  <c r="U43" i="1" s="1"/>
  <c r="S55" i="1"/>
  <c r="U55" i="1" s="1"/>
  <c r="S63" i="1"/>
  <c r="U63" i="1" s="1"/>
  <c r="S83" i="1"/>
  <c r="U83" i="1" s="1"/>
  <c r="S93" i="1"/>
  <c r="U93" i="1" s="1"/>
  <c r="S106" i="1"/>
  <c r="U106" i="1" s="1"/>
  <c r="S112" i="1"/>
  <c r="S129" i="1"/>
  <c r="U129" i="1" s="1"/>
  <c r="S160" i="1"/>
  <c r="U160" i="1" s="1"/>
  <c r="S173" i="1"/>
  <c r="U173" i="1" s="1"/>
  <c r="S176" i="1"/>
  <c r="U176" i="1" s="1"/>
  <c r="S181" i="1"/>
  <c r="U181" i="1" s="1"/>
  <c r="S194" i="1"/>
  <c r="U194" i="1" s="1"/>
  <c r="S226" i="1"/>
  <c r="U226" i="1" s="1"/>
  <c r="S230" i="1"/>
  <c r="U230" i="1" s="1"/>
  <c r="S255" i="1"/>
  <c r="U255" i="1" s="1"/>
  <c r="S260" i="1"/>
  <c r="U260" i="1" s="1"/>
  <c r="S278" i="1"/>
  <c r="U278" i="1" s="1"/>
  <c r="S304" i="1"/>
  <c r="U304" i="1" s="1"/>
  <c r="S47" i="1"/>
  <c r="U47" i="1" s="1"/>
  <c r="S87" i="1"/>
  <c r="U87" i="1" s="1"/>
  <c r="S140" i="1"/>
  <c r="U140" i="1" s="1"/>
  <c r="S178" i="1"/>
  <c r="U178" i="1" s="1"/>
  <c r="S209" i="1"/>
  <c r="U209" i="1" s="1"/>
  <c r="S98" i="1"/>
  <c r="U98" i="1" s="1"/>
  <c r="S245" i="1"/>
  <c r="U245" i="1" s="1"/>
  <c r="U123" i="1"/>
  <c r="S91" i="1"/>
  <c r="U91" i="1" s="1"/>
  <c r="S49" i="1"/>
  <c r="U49" i="1" s="1"/>
  <c r="S65" i="1"/>
  <c r="U65" i="1" s="1"/>
  <c r="S73" i="1"/>
  <c r="U73" i="1" s="1"/>
  <c r="S119" i="1"/>
  <c r="U119" i="1" s="1"/>
  <c r="S157" i="1"/>
  <c r="U157" i="1" s="1"/>
  <c r="S258" i="1"/>
  <c r="U258" i="1" s="1"/>
  <c r="S289" i="1"/>
  <c r="U289" i="1" s="1"/>
  <c r="S149" i="1"/>
  <c r="U149" i="1" s="1"/>
  <c r="S199" i="1"/>
  <c r="U199" i="1" s="1"/>
  <c r="S237" i="1"/>
  <c r="U237" i="1" s="1"/>
  <c r="S285" i="1"/>
  <c r="U285" i="1" s="1"/>
  <c r="K249" i="1"/>
  <c r="K260" i="1" l="1"/>
  <c r="O260" i="1" s="1"/>
  <c r="O249" i="1"/>
  <c r="P249" i="1" s="1"/>
  <c r="K287" i="1"/>
  <c r="O287" i="1" s="1"/>
  <c r="K209" i="1" l="1"/>
  <c r="O209" i="1" s="1"/>
  <c r="K173" i="1"/>
  <c r="O173" i="1" s="1"/>
  <c r="K129" i="1"/>
  <c r="O129" i="1" s="1"/>
  <c r="K143" i="1"/>
  <c r="O143" i="1" s="1"/>
  <c r="K128" i="1"/>
  <c r="O128" i="1" s="1"/>
  <c r="K141" i="1"/>
  <c r="O141" i="1" s="1"/>
  <c r="K125" i="1"/>
  <c r="O125" i="1" s="1"/>
  <c r="K12" i="1"/>
  <c r="N12" i="1" s="1"/>
  <c r="O12" i="1" s="1"/>
  <c r="K285" i="1"/>
  <c r="O285" i="1" s="1"/>
  <c r="K262" i="1"/>
  <c r="O262" i="1" s="1"/>
  <c r="P262" i="1" s="1"/>
  <c r="K255" i="1"/>
  <c r="O255" i="1" s="1"/>
  <c r="K248" i="1"/>
  <c r="O248" i="1" s="1"/>
  <c r="P248" i="1" s="1"/>
  <c r="K178" i="1"/>
  <c r="O178" i="1" s="1"/>
  <c r="K87" i="1"/>
  <c r="O87" i="1" s="1"/>
  <c r="K308" i="1"/>
  <c r="O308" i="1" s="1"/>
  <c r="P308" i="1" s="1"/>
  <c r="K284" i="1"/>
  <c r="O284" i="1" s="1"/>
  <c r="K250" i="1"/>
  <c r="O250" i="1" s="1"/>
  <c r="P250" i="1" s="1"/>
  <c r="K157" i="1"/>
  <c r="O157" i="1" s="1"/>
  <c r="K282" i="1"/>
  <c r="O282" i="1" s="1"/>
  <c r="K281" i="1"/>
  <c r="O281" i="1" s="1"/>
  <c r="K289" i="1"/>
  <c r="O289" i="1" s="1"/>
  <c r="K280" i="1"/>
  <c r="O280" i="1" s="1"/>
  <c r="P280" i="1" s="1"/>
  <c r="K292" i="1"/>
  <c r="O292" i="1" s="1"/>
  <c r="K91" i="1"/>
  <c r="O91" i="1" s="1"/>
  <c r="K156" i="1"/>
  <c r="O156" i="1" s="1"/>
  <c r="K73" i="1"/>
  <c r="O73" i="1" s="1"/>
  <c r="K230" i="1"/>
  <c r="O230" i="1" s="1"/>
  <c r="K229" i="1"/>
  <c r="O229" i="1" s="1"/>
  <c r="K14" i="1"/>
  <c r="O14" i="1" s="1"/>
  <c r="K142" i="1"/>
  <c r="O142" i="1" s="1"/>
  <c r="K112" i="1"/>
  <c r="O112" i="1" s="1"/>
  <c r="K13" i="1"/>
  <c r="O13" i="1" s="1"/>
  <c r="K228" i="1"/>
  <c r="O228" i="1" s="1"/>
  <c r="K68" i="1"/>
  <c r="O68" i="1" s="1"/>
  <c r="P68" i="1" s="1"/>
  <c r="K111" i="1"/>
  <c r="O111" i="1" s="1"/>
  <c r="K185" i="1"/>
  <c r="O185" i="1" s="1"/>
  <c r="P185" i="1" s="1"/>
  <c r="K110" i="1"/>
  <c r="O110" i="1" s="1"/>
  <c r="K107" i="1"/>
  <c r="O107" i="1" s="1"/>
  <c r="P107" i="1" s="1"/>
  <c r="K109" i="1"/>
  <c r="O109" i="1" s="1"/>
  <c r="K49" i="1"/>
  <c r="O49" i="1" s="1"/>
  <c r="K283" i="1"/>
  <c r="O283" i="1" s="1"/>
  <c r="K251" i="1"/>
  <c r="O251" i="1" s="1"/>
  <c r="P251" i="1" s="1"/>
  <c r="K241" i="1"/>
  <c r="O241" i="1" s="1"/>
  <c r="P241" i="1" s="1"/>
  <c r="K231" i="1"/>
  <c r="O231" i="1" s="1"/>
  <c r="P231" i="1" s="1"/>
  <c r="K207" i="1"/>
  <c r="O207" i="1" s="1"/>
  <c r="P207" i="1" s="1"/>
  <c r="K161" i="1"/>
  <c r="O161" i="1" s="1"/>
  <c r="P161" i="1" s="1"/>
  <c r="K160" i="1"/>
  <c r="O160" i="1" s="1"/>
  <c r="K159" i="1"/>
  <c r="O159" i="1" s="1"/>
  <c r="K226" i="1"/>
  <c r="O226" i="1" s="1"/>
  <c r="K224" i="1"/>
  <c r="O224" i="1" s="1"/>
  <c r="K286" i="1"/>
  <c r="O286" i="1" s="1"/>
  <c r="P286" i="1" s="1"/>
  <c r="K247" i="1"/>
  <c r="O247" i="1" s="1"/>
  <c r="K232" i="1"/>
  <c r="O232" i="1" s="1"/>
  <c r="P232" i="1" s="1"/>
  <c r="K158" i="1"/>
  <c r="O158" i="1" s="1"/>
  <c r="K234" i="1"/>
  <c r="O234" i="1" s="1"/>
  <c r="P234" i="1" s="1"/>
  <c r="K206" i="1"/>
  <c r="O206" i="1" s="1"/>
  <c r="K153" i="1"/>
  <c r="L153" i="1" s="1"/>
  <c r="N153" i="1" s="1"/>
  <c r="O153" i="1" s="1"/>
  <c r="K140" i="1"/>
  <c r="N140" i="1" s="1"/>
  <c r="O140" i="1" s="1"/>
  <c r="K301" i="1"/>
  <c r="N301" i="1" s="1"/>
  <c r="O301" i="1" s="1"/>
  <c r="K278" i="1"/>
  <c r="O278" i="1" s="1"/>
  <c r="K187" i="1"/>
  <c r="O187" i="1" s="1"/>
  <c r="K48" i="1"/>
  <c r="O48" i="1" s="1"/>
  <c r="K144" i="1"/>
  <c r="O144" i="1" s="1"/>
  <c r="P144" i="1" s="1"/>
  <c r="K291" i="1"/>
  <c r="O291" i="1" s="1"/>
  <c r="K227" i="1"/>
  <c r="O227" i="1" s="1"/>
  <c r="K152" i="1"/>
  <c r="O152" i="1" s="1"/>
  <c r="K43" i="1"/>
  <c r="L43" i="1" s="1"/>
  <c r="N43" i="1" s="1"/>
  <c r="O43" i="1" s="1"/>
  <c r="K172" i="1"/>
  <c r="L172" i="1" s="1"/>
  <c r="N172" i="1" s="1"/>
  <c r="O172" i="1" s="1"/>
  <c r="K149" i="1"/>
  <c r="L149" i="1" s="1"/>
  <c r="N149" i="1" s="1"/>
  <c r="O149" i="1" s="1"/>
  <c r="K55" i="1"/>
  <c r="L55" i="1" s="1"/>
  <c r="N55" i="1" s="1"/>
  <c r="O55" i="1" s="1"/>
  <c r="K54" i="1"/>
  <c r="L54" i="1" s="1"/>
  <c r="N54" i="1" s="1"/>
  <c r="O54" i="1" s="1"/>
  <c r="K53" i="1"/>
  <c r="L53" i="1" s="1"/>
  <c r="N53" i="1" s="1"/>
  <c r="O53" i="1" s="1"/>
  <c r="K52" i="1"/>
  <c r="L52" i="1" s="1"/>
  <c r="N52" i="1" s="1"/>
  <c r="O52" i="1" s="1"/>
  <c r="K300" i="1"/>
  <c r="L300" i="1" s="1"/>
  <c r="N300" i="1" s="1"/>
  <c r="O300" i="1" s="1"/>
  <c r="K51" i="1"/>
  <c r="L51" i="1" s="1"/>
  <c r="N51" i="1" s="1"/>
  <c r="O51" i="1" s="1"/>
  <c r="K50" i="1"/>
  <c r="L50" i="1" s="1"/>
  <c r="N50" i="1" s="1"/>
  <c r="O50" i="1" s="1"/>
  <c r="K194" i="1"/>
  <c r="N194" i="1" s="1"/>
  <c r="O194" i="1" s="1"/>
  <c r="K193" i="1"/>
  <c r="N193" i="1" s="1"/>
  <c r="O193" i="1" s="1"/>
  <c r="K31" i="1"/>
  <c r="N31" i="1" s="1"/>
  <c r="O31" i="1" s="1"/>
  <c r="K30" i="1"/>
  <c r="N30" i="1" s="1"/>
  <c r="O30" i="1" s="1"/>
  <c r="K29" i="1"/>
  <c r="N29" i="1" s="1"/>
  <c r="O29" i="1" s="1"/>
  <c r="K299" i="1"/>
  <c r="N299" i="1" s="1"/>
  <c r="O299" i="1" s="1"/>
  <c r="K71" i="1"/>
  <c r="N71" i="1" s="1"/>
  <c r="O71" i="1" s="1"/>
  <c r="K70" i="1"/>
  <c r="N70" i="1" s="1"/>
  <c r="O70" i="1" s="1"/>
  <c r="K69" i="1"/>
  <c r="L69" i="1" s="1"/>
  <c r="N69" i="1" s="1"/>
  <c r="O69" i="1" s="1"/>
  <c r="K171" i="1"/>
  <c r="N171" i="1" s="1"/>
  <c r="O171" i="1" s="1"/>
  <c r="K5" i="1"/>
  <c r="N5" i="1" s="1"/>
  <c r="O5" i="1" s="1"/>
  <c r="K170" i="1"/>
  <c r="N170" i="1" s="1"/>
  <c r="O170" i="1" s="1"/>
  <c r="K67" i="1"/>
  <c r="M67" i="1" s="1"/>
  <c r="N67" i="1" s="1"/>
  <c r="O67" i="1" s="1"/>
  <c r="K65" i="1"/>
  <c r="O65" i="1" s="1"/>
  <c r="K205" i="1"/>
  <c r="O205" i="1" s="1"/>
  <c r="K47" i="1"/>
  <c r="M47" i="1" s="1"/>
  <c r="N47" i="1" s="1"/>
  <c r="O47" i="1" s="1"/>
  <c r="K66" i="1"/>
  <c r="M66" i="1" s="1"/>
  <c r="N66" i="1" s="1"/>
  <c r="O66" i="1" s="1"/>
  <c r="K304" i="1"/>
  <c r="M304" i="1" s="1"/>
  <c r="N304" i="1" s="1"/>
  <c r="O304" i="1" s="1"/>
  <c r="K28" i="1"/>
  <c r="M28" i="1" s="1"/>
  <c r="N28" i="1" s="1"/>
  <c r="O28" i="1" s="1"/>
  <c r="K303" i="1"/>
  <c r="M303" i="1" s="1"/>
  <c r="N303" i="1" s="1"/>
  <c r="O303" i="1" s="1"/>
  <c r="K298" i="1"/>
  <c r="N298" i="1" s="1"/>
  <c r="O298" i="1" s="1"/>
  <c r="K223" i="1"/>
  <c r="N223" i="1" s="1"/>
  <c r="O223" i="1" s="1"/>
  <c r="K163" i="1"/>
  <c r="O163" i="1" s="1"/>
  <c r="K90" i="1"/>
  <c r="O90" i="1" s="1"/>
  <c r="K83" i="1"/>
  <c r="O83" i="1" s="1"/>
  <c r="K82" i="1"/>
  <c r="O82" i="1" s="1"/>
  <c r="K27" i="1"/>
  <c r="O27" i="1" s="1"/>
  <c r="K222" i="1"/>
  <c r="O222" i="1" s="1"/>
  <c r="K81" i="1"/>
  <c r="O81" i="1" s="1"/>
  <c r="K63" i="1"/>
  <c r="O63" i="1" s="1"/>
  <c r="K131" i="1"/>
  <c r="O131" i="1" s="1"/>
  <c r="K80" i="1"/>
  <c r="O80" i="1" s="1"/>
  <c r="K79" i="1"/>
  <c r="O79" i="1" s="1"/>
  <c r="K78" i="1"/>
  <c r="O78" i="1" s="1"/>
  <c r="K77" i="1"/>
  <c r="O77" i="1" s="1"/>
  <c r="K221" i="1"/>
  <c r="O221" i="1" s="1"/>
  <c r="K76" i="1"/>
  <c r="O76" i="1" s="1"/>
  <c r="K75" i="1"/>
  <c r="O75" i="1" s="1"/>
  <c r="K74" i="1"/>
  <c r="O74" i="1" s="1"/>
  <c r="K306" i="1"/>
  <c r="O306" i="1" s="1"/>
  <c r="K277" i="1"/>
  <c r="O277" i="1" s="1"/>
  <c r="K239" i="1"/>
  <c r="O239" i="1" s="1"/>
  <c r="K276" i="1"/>
  <c r="O276" i="1" s="1"/>
  <c r="K254" i="1"/>
  <c r="O254" i="1" s="1"/>
  <c r="K177" i="1"/>
  <c r="O177" i="1" s="1"/>
  <c r="K253" i="1"/>
  <c r="O253" i="1" s="1"/>
  <c r="K275" i="1"/>
  <c r="O275" i="1" s="1"/>
  <c r="K274" i="1"/>
  <c r="O274" i="1" s="1"/>
  <c r="K273" i="1"/>
  <c r="O273" i="1" s="1"/>
  <c r="K169" i="1"/>
  <c r="L169" i="1" s="1"/>
  <c r="N169" i="1" s="1"/>
  <c r="O169" i="1" s="1"/>
  <c r="K168" i="1"/>
  <c r="L168" i="1" s="1"/>
  <c r="N168" i="1" s="1"/>
  <c r="O168" i="1" s="1"/>
  <c r="K167" i="1"/>
  <c r="L167" i="1" s="1"/>
  <c r="N167" i="1" s="1"/>
  <c r="O167" i="1" s="1"/>
  <c r="K122" i="1"/>
  <c r="N122" i="1" s="1"/>
  <c r="O122" i="1" s="1"/>
  <c r="K26" i="1"/>
  <c r="L26" i="1" s="1"/>
  <c r="N26" i="1" s="1"/>
  <c r="O26" i="1" s="1"/>
  <c r="K25" i="1"/>
  <c r="N25" i="1" s="1"/>
  <c r="O25" i="1" s="1"/>
  <c r="K208" i="1"/>
  <c r="N208" i="1" s="1"/>
  <c r="O208" i="1" s="1"/>
  <c r="K204" i="1"/>
  <c r="N204" i="1" s="1"/>
  <c r="O204" i="1" s="1"/>
  <c r="K98" i="1"/>
  <c r="M98" i="1" s="1"/>
  <c r="N98" i="1" s="1"/>
  <c r="O98" i="1" s="1"/>
  <c r="K97" i="1"/>
  <c r="M97" i="1" s="1"/>
  <c r="N97" i="1" s="1"/>
  <c r="O97" i="1" s="1"/>
  <c r="K272" i="1"/>
  <c r="M272" i="1" s="1"/>
  <c r="N272" i="1" s="1"/>
  <c r="O272" i="1" s="1"/>
  <c r="K271" i="1"/>
  <c r="M271" i="1" s="1"/>
  <c r="N271" i="1" s="1"/>
  <c r="O271" i="1" s="1"/>
  <c r="K270" i="1"/>
  <c r="M270" i="1" s="1"/>
  <c r="N270" i="1" s="1"/>
  <c r="O270" i="1" s="1"/>
  <c r="K64" i="1"/>
  <c r="N64" i="1" s="1"/>
  <c r="O64" i="1" s="1"/>
  <c r="K62" i="1"/>
  <c r="L62" i="1" s="1"/>
  <c r="N62" i="1" s="1"/>
  <c r="O62" i="1" s="1"/>
  <c r="K135" i="1"/>
  <c r="M135" i="1" s="1"/>
  <c r="N135" i="1" s="1"/>
  <c r="O135" i="1" s="1"/>
  <c r="K134" i="1"/>
  <c r="M134" i="1" s="1"/>
  <c r="N134" i="1" s="1"/>
  <c r="O134" i="1" s="1"/>
  <c r="K176" i="1"/>
  <c r="M176" i="1" s="1"/>
  <c r="N176" i="1" s="1"/>
  <c r="O176" i="1" s="1"/>
  <c r="K175" i="1"/>
  <c r="N175" i="1" s="1"/>
  <c r="O175" i="1" s="1"/>
  <c r="K174" i="1"/>
  <c r="N174" i="1" s="1"/>
  <c r="O174" i="1" s="1"/>
  <c r="K19" i="1"/>
  <c r="N19" i="1" s="1"/>
  <c r="O19" i="1" s="1"/>
  <c r="K108" i="1"/>
  <c r="M108" i="1" s="1"/>
  <c r="N108" i="1" s="1"/>
  <c r="O108" i="1" s="1"/>
  <c r="P108" i="1" s="1"/>
  <c r="K4" i="1"/>
  <c r="M4" i="1" s="1"/>
  <c r="N4" i="1" s="1"/>
  <c r="O4" i="1" s="1"/>
  <c r="K24" i="1"/>
  <c r="L24" i="1" s="1"/>
  <c r="N24" i="1" s="1"/>
  <c r="O24" i="1" s="1"/>
  <c r="K3" i="1"/>
  <c r="N3" i="1" s="1"/>
  <c r="O3" i="1" s="1"/>
  <c r="K61" i="1"/>
  <c r="N61" i="1" s="1"/>
  <c r="O61" i="1" s="1"/>
  <c r="K60" i="1"/>
  <c r="N60" i="1" s="1"/>
  <c r="O60" i="1" s="1"/>
  <c r="K17" i="1"/>
  <c r="M17" i="1" s="1"/>
  <c r="N17" i="1" s="1"/>
  <c r="O17" i="1" s="1"/>
  <c r="K139" i="1"/>
  <c r="N139" i="1" s="1"/>
  <c r="O139" i="1" s="1"/>
  <c r="K138" i="1"/>
  <c r="M138" i="1" s="1"/>
  <c r="N138" i="1" s="1"/>
  <c r="O138" i="1" s="1"/>
  <c r="K23" i="1"/>
  <c r="M23" i="1" s="1"/>
  <c r="N23" i="1" s="1"/>
  <c r="O23" i="1" s="1"/>
  <c r="K59" i="1"/>
  <c r="M59" i="1" s="1"/>
  <c r="N59" i="1" s="1"/>
  <c r="O59" i="1" s="1"/>
  <c r="K258" i="1"/>
  <c r="M258" i="1" s="1"/>
  <c r="N258" i="1" s="1"/>
  <c r="O258" i="1" s="1"/>
  <c r="K203" i="1"/>
  <c r="M203" i="1" s="1"/>
  <c r="N203" i="1" s="1"/>
  <c r="O203" i="1" s="1"/>
  <c r="K42" i="1"/>
  <c r="M42" i="1" s="1"/>
  <c r="N42" i="1" s="1"/>
  <c r="O42" i="1" s="1"/>
  <c r="K257" i="1"/>
  <c r="M257" i="1" s="1"/>
  <c r="N257" i="1" s="1"/>
  <c r="O257" i="1" s="1"/>
  <c r="K202" i="1"/>
  <c r="M202" i="1" s="1"/>
  <c r="N202" i="1" s="1"/>
  <c r="O202" i="1" s="1"/>
  <c r="K41" i="1"/>
  <c r="M41" i="1" s="1"/>
  <c r="N41" i="1" s="1"/>
  <c r="O41" i="1" s="1"/>
  <c r="K256" i="1"/>
  <c r="M256" i="1" s="1"/>
  <c r="N256" i="1" s="1"/>
  <c r="O256" i="1" s="1"/>
  <c r="K201" i="1"/>
  <c r="M201" i="1" s="1"/>
  <c r="N201" i="1" s="1"/>
  <c r="O201" i="1" s="1"/>
  <c r="K40" i="1"/>
  <c r="M40" i="1" s="1"/>
  <c r="N40" i="1" s="1"/>
  <c r="O40" i="1" s="1"/>
  <c r="K137" i="1"/>
  <c r="M137" i="1" s="1"/>
  <c r="N137" i="1" s="1"/>
  <c r="O137" i="1" s="1"/>
  <c r="K184" i="1"/>
  <c r="M184" i="1" s="1"/>
  <c r="N184" i="1" s="1"/>
  <c r="O184" i="1" s="1"/>
  <c r="P184" i="1" s="1"/>
  <c r="K220" i="1"/>
  <c r="N220" i="1" s="1"/>
  <c r="O220" i="1" s="1"/>
  <c r="K219" i="1"/>
  <c r="M219" i="1" s="1"/>
  <c r="N219" i="1" s="1"/>
  <c r="O219" i="1" s="1"/>
  <c r="K218" i="1"/>
  <c r="N218" i="1" s="1"/>
  <c r="O218" i="1" s="1"/>
  <c r="K302" i="1"/>
  <c r="N302" i="1" s="1"/>
  <c r="O302" i="1" s="1"/>
  <c r="K22" i="1"/>
  <c r="N22" i="1" s="1"/>
  <c r="O22" i="1" s="1"/>
  <c r="K151" i="1"/>
  <c r="M151" i="1" s="1"/>
  <c r="N151" i="1" s="1"/>
  <c r="O151" i="1" s="1"/>
  <c r="K199" i="1"/>
  <c r="N199" i="1" s="1"/>
  <c r="O199" i="1" s="1"/>
  <c r="K11" i="1"/>
  <c r="N11" i="1" s="1"/>
  <c r="O11" i="1" s="1"/>
  <c r="K8" i="1"/>
  <c r="O8" i="1" s="1"/>
  <c r="K237" i="1"/>
  <c r="O237" i="1" s="1"/>
  <c r="K7" i="1"/>
  <c r="O7" i="1" s="1"/>
  <c r="K21" i="1"/>
  <c r="O21" i="1" s="1"/>
  <c r="K20" i="1"/>
  <c r="O20" i="1" s="1"/>
  <c r="K259" i="1"/>
  <c r="O259" i="1" s="1"/>
  <c r="K166" i="1"/>
  <c r="O166" i="1" s="1"/>
  <c r="K261" i="1"/>
  <c r="O261" i="1" s="1"/>
  <c r="P261" i="1" s="1"/>
  <c r="K297" i="1"/>
  <c r="O297" i="1" s="1"/>
  <c r="K58" i="1"/>
  <c r="O58" i="1" s="1"/>
  <c r="K181" i="1"/>
  <c r="O181" i="1" s="1"/>
  <c r="K46" i="1"/>
  <c r="O46" i="1" s="1"/>
  <c r="K15" i="1"/>
  <c r="O15" i="1" s="1"/>
  <c r="P15" i="1" s="1"/>
  <c r="K10" i="1"/>
  <c r="O10" i="1" s="1"/>
  <c r="K121" i="1"/>
  <c r="O121" i="1" s="1"/>
  <c r="K269" i="1"/>
  <c r="O269" i="1" s="1"/>
  <c r="K236" i="1"/>
  <c r="O236" i="1" s="1"/>
  <c r="K136" i="1"/>
  <c r="O136" i="1" s="1"/>
  <c r="K6" i="1"/>
  <c r="O6" i="1" s="1"/>
  <c r="K235" i="1"/>
  <c r="O235" i="1" s="1"/>
  <c r="K123" i="1"/>
  <c r="O123" i="1" s="1"/>
  <c r="P123" i="1" s="1"/>
  <c r="K192" i="1"/>
  <c r="O192" i="1" s="1"/>
  <c r="K191" i="1"/>
  <c r="O191" i="1" s="1"/>
  <c r="K190" i="1"/>
  <c r="O190" i="1" s="1"/>
  <c r="K148" i="1"/>
  <c r="O148" i="1" s="1"/>
  <c r="K104" i="1"/>
  <c r="O104" i="1" s="1"/>
  <c r="K103" i="1"/>
  <c r="O103" i="1" s="1"/>
  <c r="K96" i="1"/>
  <c r="O96" i="1" s="1"/>
  <c r="K102" i="1"/>
  <c r="O102" i="1" s="1"/>
  <c r="K101" i="1"/>
  <c r="O101" i="1" s="1"/>
  <c r="K95" i="1"/>
  <c r="O95" i="1" s="1"/>
  <c r="K106" i="1"/>
  <c r="O106" i="1" s="1"/>
  <c r="K94" i="1"/>
  <c r="O94" i="1" s="1"/>
  <c r="K268" i="1"/>
  <c r="O268" i="1" s="1"/>
  <c r="K267" i="1"/>
  <c r="O267" i="1" s="1"/>
  <c r="K266" i="1"/>
  <c r="O266" i="1" s="1"/>
  <c r="K265" i="1"/>
  <c r="O265" i="1" s="1"/>
  <c r="K264" i="1"/>
  <c r="O264" i="1" s="1"/>
  <c r="K305" i="1"/>
  <c r="O305" i="1" s="1"/>
  <c r="K89" i="1"/>
  <c r="O89" i="1" s="1"/>
  <c r="K88" i="1"/>
  <c r="O88" i="1" s="1"/>
  <c r="K165" i="1"/>
  <c r="L165" i="1" s="1"/>
  <c r="N165" i="1" s="1"/>
  <c r="O165" i="1" s="1"/>
  <c r="K39" i="1"/>
  <c r="O39" i="1" s="1"/>
  <c r="K105" i="1"/>
  <c r="O105" i="1" s="1"/>
  <c r="K100" i="1"/>
  <c r="O100" i="1" s="1"/>
  <c r="K290" i="1"/>
  <c r="O290" i="1" s="1"/>
  <c r="K225" i="1"/>
  <c r="O225" i="1" s="1"/>
  <c r="K296" i="1"/>
  <c r="N296" i="1" s="1"/>
  <c r="O296" i="1" s="1"/>
  <c r="K189" i="1"/>
  <c r="N189" i="1" s="1"/>
  <c r="O189" i="1" s="1"/>
  <c r="K38" i="1"/>
  <c r="N38" i="1" s="1"/>
  <c r="O38" i="1" s="1"/>
  <c r="K295" i="1"/>
  <c r="N295" i="1" s="1"/>
  <c r="O295" i="1" s="1"/>
  <c r="K37" i="1"/>
  <c r="N37" i="1" s="1"/>
  <c r="O37" i="1" s="1"/>
  <c r="K217" i="1"/>
  <c r="N217" i="1" s="1"/>
  <c r="O217" i="1" s="1"/>
  <c r="K216" i="1"/>
  <c r="N216" i="1" s="1"/>
  <c r="O216" i="1" s="1"/>
  <c r="K252" i="1"/>
  <c r="L252" i="1" s="1"/>
  <c r="N252" i="1" s="1"/>
  <c r="O252" i="1" s="1"/>
  <c r="K294" i="1"/>
  <c r="N294" i="1" s="1"/>
  <c r="O294" i="1" s="1"/>
  <c r="K36" i="1"/>
  <c r="N36" i="1" s="1"/>
  <c r="O36" i="1" s="1"/>
  <c r="K215" i="1"/>
  <c r="N215" i="1" s="1"/>
  <c r="O215" i="1" s="1"/>
  <c r="K214" i="1"/>
  <c r="N214" i="1" s="1"/>
  <c r="O214" i="1" s="1"/>
  <c r="K293" i="1"/>
  <c r="N293" i="1" s="1"/>
  <c r="O293" i="1" s="1"/>
  <c r="K35" i="1"/>
  <c r="N35" i="1" s="1"/>
  <c r="O35" i="1" s="1"/>
  <c r="K213" i="1"/>
  <c r="N213" i="1" s="1"/>
  <c r="O213" i="1" s="1"/>
  <c r="K212" i="1"/>
  <c r="N212" i="1" s="1"/>
  <c r="O212" i="1" s="1"/>
  <c r="K198" i="1"/>
  <c r="N198" i="1" s="1"/>
  <c r="O198" i="1" s="1"/>
  <c r="K197" i="1"/>
  <c r="N197" i="1" s="1"/>
  <c r="O197" i="1" s="1"/>
  <c r="K147" i="1"/>
  <c r="M147" i="1" s="1"/>
  <c r="N147" i="1" s="1"/>
  <c r="O147" i="1" s="1"/>
  <c r="K99" i="1"/>
  <c r="O99" i="1" s="1"/>
  <c r="K34" i="1"/>
  <c r="O34" i="1" s="1"/>
  <c r="K45" i="1"/>
  <c r="O45" i="1" s="1"/>
  <c r="K33" i="1"/>
  <c r="O33" i="1" s="1"/>
  <c r="K155" i="1"/>
  <c r="O155" i="1" s="1"/>
  <c r="K154" i="1"/>
  <c r="O154" i="1" s="1"/>
  <c r="K145" i="1"/>
  <c r="O145" i="1" s="1"/>
  <c r="P145" i="1" s="1"/>
  <c r="K183" i="1"/>
  <c r="O183" i="1" s="1"/>
  <c r="K86" i="1"/>
  <c r="O86" i="1" s="1"/>
  <c r="K119" i="1"/>
  <c r="O119" i="1" s="1"/>
  <c r="K233" i="1"/>
  <c r="O233" i="1" s="1"/>
  <c r="P233" i="1" s="1"/>
  <c r="K211" i="1"/>
  <c r="O211" i="1" s="1"/>
  <c r="K196" i="1"/>
  <c r="O196" i="1" s="1"/>
  <c r="K132" i="1"/>
  <c r="O132" i="1" s="1"/>
  <c r="P132" i="1" s="1"/>
  <c r="K118" i="1"/>
  <c r="O118" i="1" s="1"/>
  <c r="K85" i="1"/>
  <c r="O85" i="1" s="1"/>
  <c r="K57" i="1"/>
  <c r="O57" i="1" s="1"/>
  <c r="K130" i="1"/>
  <c r="O130" i="1" s="1"/>
  <c r="K117" i="1"/>
  <c r="O117" i="1" s="1"/>
  <c r="K93" i="1"/>
  <c r="O93" i="1" s="1"/>
  <c r="K116" i="1"/>
  <c r="O116" i="1" s="1"/>
  <c r="K309" i="1"/>
  <c r="O309" i="1" s="1"/>
  <c r="P309" i="1" s="1"/>
  <c r="K279" i="1"/>
  <c r="O279" i="1" s="1"/>
  <c r="K210" i="1"/>
  <c r="O210" i="1" s="1"/>
  <c r="K186" i="1"/>
  <c r="O186" i="1" s="1"/>
  <c r="K162" i="1"/>
  <c r="O162" i="1" s="1"/>
  <c r="K115" i="1"/>
  <c r="O115" i="1" s="1"/>
  <c r="K92" i="1"/>
  <c r="O92" i="1" s="1"/>
  <c r="K84" i="1"/>
  <c r="O84" i="1" s="1"/>
  <c r="K288" i="1"/>
  <c r="O288" i="1" s="1"/>
  <c r="K114" i="1"/>
  <c r="O114" i="1" s="1"/>
  <c r="K263" i="1"/>
  <c r="K246" i="1"/>
  <c r="K245" i="1"/>
  <c r="K238" i="1"/>
  <c r="K188" i="1"/>
  <c r="K195" i="1"/>
  <c r="K200" i="1"/>
  <c r="K180" i="1"/>
  <c r="K146" i="1"/>
  <c r="K150" i="1"/>
  <c r="K133" i="1"/>
  <c r="K2" i="1"/>
  <c r="K44" i="1"/>
  <c r="K56" i="1"/>
  <c r="K32" i="1"/>
  <c r="K9" i="1"/>
  <c r="K18" i="1"/>
  <c r="K16" i="1"/>
  <c r="K244" i="1"/>
  <c r="O244" i="1" s="1"/>
  <c r="K243" i="1"/>
  <c r="O243" i="1" s="1"/>
  <c r="K242" i="1"/>
  <c r="O242" i="1" s="1"/>
  <c r="K164" i="1"/>
  <c r="O164" i="1" s="1"/>
  <c r="K113" i="1"/>
  <c r="O113" i="1" s="1"/>
  <c r="K182" i="1"/>
  <c r="O182" i="1" s="1"/>
  <c r="K179" i="1"/>
  <c r="O179" i="1" s="1"/>
  <c r="K72" i="1"/>
  <c r="O72" i="1" s="1"/>
  <c r="K307" i="1"/>
  <c r="O307" i="1" s="1"/>
  <c r="P307" i="1" s="1"/>
  <c r="K240" i="1"/>
  <c r="O240" i="1" s="1"/>
  <c r="P240" i="1" s="1"/>
  <c r="K127" i="1"/>
  <c r="O127" i="1" s="1"/>
  <c r="K126" i="1"/>
  <c r="O126" i="1" s="1"/>
  <c r="K124" i="1"/>
  <c r="O124" i="1" s="1"/>
  <c r="K120" i="1"/>
  <c r="O120" i="1" s="1"/>
  <c r="P122" i="1" l="1"/>
  <c r="P129" i="1"/>
  <c r="P143" i="1"/>
  <c r="P226" i="1"/>
  <c r="P19" i="1"/>
  <c r="P181" i="1"/>
  <c r="P176" i="1"/>
  <c r="P131" i="1"/>
  <c r="P163" i="1"/>
  <c r="P5" i="1"/>
  <c r="P71" i="1"/>
  <c r="P282" i="1"/>
  <c r="P206" i="1"/>
  <c r="P255" i="1"/>
  <c r="P199" i="1"/>
  <c r="P93" i="1"/>
  <c r="P187" i="1"/>
  <c r="P183" i="1"/>
  <c r="P237" i="1"/>
  <c r="P239" i="1"/>
  <c r="P304" i="1"/>
  <c r="P65" i="1"/>
  <c r="P119" i="1"/>
  <c r="P140" i="1"/>
  <c r="P278" i="1"/>
  <c r="P106" i="1"/>
  <c r="P73" i="1"/>
  <c r="P157" i="1"/>
  <c r="P173" i="1"/>
  <c r="P87" i="1"/>
  <c r="P203" i="1"/>
  <c r="P230" i="1"/>
  <c r="P98" i="1"/>
  <c r="P279" i="1"/>
  <c r="P301" i="1"/>
  <c r="P8" i="1"/>
  <c r="P17" i="1"/>
  <c r="P135" i="1"/>
  <c r="P194" i="1"/>
  <c r="P204" i="1"/>
  <c r="P63" i="1"/>
  <c r="P67" i="1"/>
  <c r="P149" i="1"/>
  <c r="P153" i="1"/>
  <c r="P14" i="1"/>
  <c r="P289" i="1"/>
  <c r="P178" i="1"/>
  <c r="P285" i="1"/>
  <c r="P209" i="1"/>
  <c r="P160" i="1"/>
  <c r="P112" i="1"/>
  <c r="P31" i="1"/>
  <c r="P43" i="1"/>
  <c r="P292" i="1"/>
  <c r="P258" i="1"/>
  <c r="P306" i="1"/>
  <c r="P83" i="1"/>
  <c r="P47" i="1"/>
  <c r="P245" i="1"/>
  <c r="P247" i="1"/>
  <c r="P49" i="1"/>
  <c r="P91" i="1"/>
  <c r="P12" i="1"/>
  <c r="P55" i="1"/>
  <c r="P260" i="1"/>
  <c r="P311" i="1" l="1"/>
  <c r="P313" i="1" s="1"/>
</calcChain>
</file>

<file path=xl/sharedStrings.xml><?xml version="1.0" encoding="utf-8"?>
<sst xmlns="http://schemas.openxmlformats.org/spreadsheetml/2006/main" count="2150" uniqueCount="2092">
  <si>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</si>
  <si>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</si>
  <si>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</si>
  <si>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</si>
  <si>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</si>
  <si>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</si>
  <si>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</si>
  <si>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</si>
  <si>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>Mot.NC</t>
  </si>
  <si>
    <t>Motivo NC</t>
  </si>
  <si>
    <t xml:space="preserve">          Q20</t>
  </si>
  <si>
    <t>**FLEXITABLA SETX3 26X36CM</t>
  </si>
  <si>
    <t>FB5100041613</t>
  </si>
  <si>
    <t>071894</t>
  </si>
  <si>
    <t>BDS - 2369/2762/3572/3747/3767/3950 DIAMELA VARELA</t>
  </si>
  <si>
    <t>8</t>
  </si>
  <si>
    <t xml:space="preserve">         Q056</t>
  </si>
  <si>
    <t>**//SR. DISPENSER</t>
  </si>
  <si>
    <t>FB5100041612</t>
  </si>
  <si>
    <t>075524</t>
  </si>
  <si>
    <t>BDS - 2896/3746 LEILA IGLESIAS</t>
  </si>
  <si>
    <t>5</t>
  </si>
  <si>
    <t xml:space="preserve">         Q056</t>
  </si>
  <si>
    <t>**//SR. DISPENSER</t>
  </si>
  <si>
    <t>CB5100006457</t>
  </si>
  <si>
    <t>075524</t>
  </si>
  <si>
    <t>BDS - 2896/3746 LEILA IGLESIAS</t>
  </si>
  <si>
    <t>5</t>
  </si>
  <si>
    <t>17</t>
  </si>
  <si>
    <t>ERROR DE FACTURACION</t>
  </si>
  <si>
    <t xml:space="preserve">         Q056</t>
  </si>
  <si>
    <t>**//SR. DISPENSER</t>
  </si>
  <si>
    <t>FB5100041697</t>
  </si>
  <si>
    <t>075524</t>
  </si>
  <si>
    <t>BDS - 2896/3746 LEILA IGLESIAS</t>
  </si>
  <si>
    <t>5</t>
  </si>
  <si>
    <t xml:space="preserve">         Q632</t>
  </si>
  <si>
    <t>**MATE DE MADERA CON BOMBILLA MADERATE COLORES SURT.</t>
  </si>
  <si>
    <t>FB5100041841</t>
  </si>
  <si>
    <t>079549</t>
  </si>
  <si>
    <t>BDS - 3794 DANIELA MARTINEZ</t>
  </si>
  <si>
    <t>5</t>
  </si>
  <si>
    <t xml:space="preserve">         Q668</t>
  </si>
  <si>
    <t>**MIMATE PASTEL TUMATE SERIGRAFIADO 500CC COLORS. SURT</t>
  </si>
  <si>
    <t>FB5100041943</t>
  </si>
  <si>
    <t>078186</t>
  </si>
  <si>
    <t>BDS - 3524/3821 SILVIA REYNOSO</t>
  </si>
  <si>
    <t>5</t>
  </si>
  <si>
    <t xml:space="preserve">         Q812</t>
  </si>
  <si>
    <t>//**MATEAVA COLORES SURTIDOS</t>
  </si>
  <si>
    <t>FB5100041556</t>
  </si>
  <si>
    <t>079227</t>
  </si>
  <si>
    <t>BDS - 3735 DELMA BURGOS</t>
  </si>
  <si>
    <t>5</t>
  </si>
  <si>
    <t xml:space="preserve">        CHUC1</t>
  </si>
  <si>
    <t>**MANTEL CIRCULAR  ANTIMANCHA 1,40 MT</t>
  </si>
  <si>
    <t>FB5100041915</t>
  </si>
  <si>
    <t>079629</t>
  </si>
  <si>
    <t>BDS - 3815 SARA BRITEZ</t>
  </si>
  <si>
    <t>5</t>
  </si>
  <si>
    <t xml:space="preserve">        CHUC7</t>
  </si>
  <si>
    <t>**MANTEL CIRCULAR  ANTIMANCHA 1,40 MT</t>
  </si>
  <si>
    <t>FB5100041706</t>
  </si>
  <si>
    <t>079405</t>
  </si>
  <si>
    <t>BDS - 3768/3852 LORENA BEATRIZ SANABRIA</t>
  </si>
  <si>
    <t>5</t>
  </si>
  <si>
    <t>30</t>
  </si>
  <si>
    <t>REC. DE PRECIO</t>
  </si>
  <si>
    <t xml:space="preserve">        CHUR2</t>
  </si>
  <si>
    <t>**CHUR2 ANTIMANCHA 1,45X1.90 MT</t>
  </si>
  <si>
    <t>FB5100041698</t>
  </si>
  <si>
    <t>079400</t>
  </si>
  <si>
    <t>BDS - 3769 JESICA PIERCAMILLI</t>
  </si>
  <si>
    <t>5</t>
  </si>
  <si>
    <t xml:space="preserve">        CHUR9</t>
  </si>
  <si>
    <t>**CHUR9 ANTIMANCHA 1,45X1.90 MT</t>
  </si>
  <si>
    <t>FB5100041603</t>
  </si>
  <si>
    <t>079229</t>
  </si>
  <si>
    <t>BDS - 3736/3748 IVANNA RIVERA</t>
  </si>
  <si>
    <t>5</t>
  </si>
  <si>
    <t xml:space="preserve">        CHUR9</t>
  </si>
  <si>
    <t>**CHUR9 ANTIMANCHA 1,45X1.90 MT</t>
  </si>
  <si>
    <t>FB5100041708</t>
  </si>
  <si>
    <t>075575</t>
  </si>
  <si>
    <t>BDS - 2956/3771 FLORENCIA ARVIA</t>
  </si>
  <si>
    <t>5</t>
  </si>
  <si>
    <t xml:space="preserve">        NGC01</t>
  </si>
  <si>
    <t>**L. PASTEL MUG 325ML 4 COL. SURT</t>
  </si>
  <si>
    <t>FB5100041865</t>
  </si>
  <si>
    <t>078857</t>
  </si>
  <si>
    <t>BDS - 3673/3799 AGUSTINA RODRIGUEZ</t>
  </si>
  <si>
    <t>5</t>
  </si>
  <si>
    <t>30</t>
  </si>
  <si>
    <t>REC. DE PRECIO</t>
  </si>
  <si>
    <t xml:space="preserve">        NGC01</t>
  </si>
  <si>
    <t>**L. PASTEL MUG 325ML 4 COL. SURT</t>
  </si>
  <si>
    <t>FB5100041865</t>
  </si>
  <si>
    <t>078857</t>
  </si>
  <si>
    <t>BDS - 3673/3799 AGUSTINA RODRIGUEZ</t>
  </si>
  <si>
    <t>5</t>
  </si>
  <si>
    <t>30</t>
  </si>
  <si>
    <t>REC. DE PRECIO</t>
  </si>
  <si>
    <t xml:space="preserve">        NGC01</t>
  </si>
  <si>
    <t>**L. PASTEL MUG 325ML 4 COL. SURT</t>
  </si>
  <si>
    <t>FB5100041865</t>
  </si>
  <si>
    <t>078857</t>
  </si>
  <si>
    <t>BDS - 3673/3799 AGUSTINA RODRIGUEZ</t>
  </si>
  <si>
    <t>5</t>
  </si>
  <si>
    <t>30</t>
  </si>
  <si>
    <t>REC. DE PRECIO</t>
  </si>
  <si>
    <t xml:space="preserve">       900001</t>
  </si>
  <si>
    <t>DESCUENTO SOLO IMPORTADOS</t>
  </si>
  <si>
    <t>CB5100006432</t>
  </si>
  <si>
    <t>079188</t>
  </si>
  <si>
    <t>BDS - 3719 MILAGROS RAMA</t>
  </si>
  <si>
    <t>5</t>
  </si>
  <si>
    <t>30</t>
  </si>
  <si>
    <t>REC. DE PRECIO</t>
  </si>
  <si>
    <t xml:space="preserve">       900001</t>
  </si>
  <si>
    <t>DESCUENTO SOLO IMPORTADOS</t>
  </si>
  <si>
    <t>CB5100006433</t>
  </si>
  <si>
    <t>079189</t>
  </si>
  <si>
    <t>BDS - 3720 MARIA LAURA MINA</t>
  </si>
  <si>
    <t>8</t>
  </si>
  <si>
    <t>30</t>
  </si>
  <si>
    <t>REC. DE PRECIO</t>
  </si>
  <si>
    <t xml:space="preserve">       900001</t>
  </si>
  <si>
    <t>DESCUENTO SOLO IMPORTADOS</t>
  </si>
  <si>
    <t>CB5100006436</t>
  </si>
  <si>
    <t>075074</t>
  </si>
  <si>
    <t>BDS - 2796/2808/2951/3301/3657/3724 SOLEDAD GONZALEZ</t>
  </si>
  <si>
    <t>5</t>
  </si>
  <si>
    <t>30</t>
  </si>
  <si>
    <t>REC. DE PRECIO</t>
  </si>
  <si>
    <t xml:space="preserve">       900001</t>
  </si>
  <si>
    <t>DESCUENTO SOLO IMPORTADOS</t>
  </si>
  <si>
    <t>CB5100006437</t>
  </si>
  <si>
    <t>079194</t>
  </si>
  <si>
    <t>BDS - 3725 MARIA VIRGINIA AMBROSINI</t>
  </si>
  <si>
    <t>5</t>
  </si>
  <si>
    <t>30</t>
  </si>
  <si>
    <t>REC. DE PRECIO</t>
  </si>
  <si>
    <t xml:space="preserve">       900001</t>
  </si>
  <si>
    <t>DESCUENTO SOLO IMPORTADOS</t>
  </si>
  <si>
    <t>CB5100006438</t>
  </si>
  <si>
    <t>079200</t>
  </si>
  <si>
    <t>BDS - 3743/3839/3961 PAULA GONZALEZ</t>
  </si>
  <si>
    <t>5</t>
  </si>
  <si>
    <t>30</t>
  </si>
  <si>
    <t>REC. DE PRECIO</t>
  </si>
  <si>
    <t xml:space="preserve">       900001</t>
  </si>
  <si>
    <t>DESCUENTO SOLO IMPORTADOS</t>
  </si>
  <si>
    <t>CB5100006439</t>
  </si>
  <si>
    <t>079202</t>
  </si>
  <si>
    <t>BDS - 3726 ANA CRESPO</t>
  </si>
  <si>
    <t>5</t>
  </si>
  <si>
    <t>30</t>
  </si>
  <si>
    <t>REC. DE PRECIO</t>
  </si>
  <si>
    <t xml:space="preserve">       900001</t>
  </si>
  <si>
    <t>DESCUENTO SOLO IMPORTADOS</t>
  </si>
  <si>
    <t>CB5100006441</t>
  </si>
  <si>
    <t>073225</t>
  </si>
  <si>
    <t>BDS - 2500/2536/3729 MAYRA ARIAS</t>
  </si>
  <si>
    <t>5</t>
  </si>
  <si>
    <t>30</t>
  </si>
  <si>
    <t>REC. DE PRECIO</t>
  </si>
  <si>
    <t xml:space="preserve">       900001</t>
  </si>
  <si>
    <t>DESCUENTO SOLO IMPORTADOS</t>
  </si>
  <si>
    <t>CB5100006451</t>
  </si>
  <si>
    <t>079278</t>
  </si>
  <si>
    <t>BDS - 3751 ALFONSINA GUAZZONE</t>
  </si>
  <si>
    <t>5</t>
  </si>
  <si>
    <t>30</t>
  </si>
  <si>
    <t>REC. DE PRECIO</t>
  </si>
  <si>
    <t xml:space="preserve">       900001</t>
  </si>
  <si>
    <t>DESCUENTO SOLO IMPORTADOS</t>
  </si>
  <si>
    <t>CB5100006453</t>
  </si>
  <si>
    <t>079322</t>
  </si>
  <si>
    <t>BDS - 3721 ANTONELLA CASTAGNARO</t>
  </si>
  <si>
    <t>5</t>
  </si>
  <si>
    <t>30</t>
  </si>
  <si>
    <t>REC. DE PRECIO</t>
  </si>
  <si>
    <t xml:space="preserve">       900001</t>
  </si>
  <si>
    <t>DESCUENTO SOLO IMPORTADOS</t>
  </si>
  <si>
    <t>CB5100006454</t>
  </si>
  <si>
    <t>078961</t>
  </si>
  <si>
    <t>BDS - 3683/3702/3761 NATACHA ROSSI</t>
  </si>
  <si>
    <t>8</t>
  </si>
  <si>
    <t>30</t>
  </si>
  <si>
    <t>REC. DE PRECIO</t>
  </si>
  <si>
    <t xml:space="preserve">       900001</t>
  </si>
  <si>
    <t>DESCUENTO SOLO IMPORTADOS</t>
  </si>
  <si>
    <t>CB5100006459</t>
  </si>
  <si>
    <t>079405</t>
  </si>
  <si>
    <t>BDS - 3768/3852 LORENA BEATRIZ SANABRIA</t>
  </si>
  <si>
    <t>5</t>
  </si>
  <si>
    <t>30</t>
  </si>
  <si>
    <t>REC. DE PRECIO</t>
  </si>
  <si>
    <t xml:space="preserve">       900001</t>
  </si>
  <si>
    <t>DESCUENTO SOLO IMPORTADOS</t>
  </si>
  <si>
    <t>CB5100006464</t>
  </si>
  <si>
    <t>079432</t>
  </si>
  <si>
    <t>BDS - 3778 VICTORIA BOCERO</t>
  </si>
  <si>
    <t>5</t>
  </si>
  <si>
    <t>30</t>
  </si>
  <si>
    <t>REC. DE PRECIO</t>
  </si>
  <si>
    <t xml:space="preserve">       900001</t>
  </si>
  <si>
    <t>DESCUENTO SOLO IMPORTADOS</t>
  </si>
  <si>
    <t>CB5100006465</t>
  </si>
  <si>
    <t>078017</t>
  </si>
  <si>
    <t>BDS - 3499/3563/3777 ALDANA FRUSCELLA</t>
  </si>
  <si>
    <t>5</t>
  </si>
  <si>
    <t>30</t>
  </si>
  <si>
    <t>REC. DE PRECIO</t>
  </si>
  <si>
    <t xml:space="preserve">       900001</t>
  </si>
  <si>
    <t>DESCUENTO SOLO IMPORTADOS</t>
  </si>
  <si>
    <t>CB5100006466</t>
  </si>
  <si>
    <t>077056</t>
  </si>
  <si>
    <t>BDS - 3297/3579/3784 MACARENA BRUNA</t>
  </si>
  <si>
    <t>5</t>
  </si>
  <si>
    <t>30</t>
  </si>
  <si>
    <t>REC. DE PRECIO</t>
  </si>
  <si>
    <t xml:space="preserve">       900001</t>
  </si>
  <si>
    <t>DESCUENTO SOLO IMPORTADOS</t>
  </si>
  <si>
    <t>CB5100006467</t>
  </si>
  <si>
    <t>079502</t>
  </si>
  <si>
    <t>BDS - 3791/3830 SONIA GHIDA</t>
  </si>
  <si>
    <t>5</t>
  </si>
  <si>
    <t>30</t>
  </si>
  <si>
    <t>REC. DE PRECIO</t>
  </si>
  <si>
    <t xml:space="preserve">       900001</t>
  </si>
  <si>
    <t>DESCUENTO SOLO IMPORTADOS</t>
  </si>
  <si>
    <t>CB5100006470</t>
  </si>
  <si>
    <t>078857</t>
  </si>
  <si>
    <t>BDS - 3673/3799 AGUSTINA RODRIGUEZ</t>
  </si>
  <si>
    <t>5</t>
  </si>
  <si>
    <t>30</t>
  </si>
  <si>
    <t>REC. DE PRECIO</t>
  </si>
  <si>
    <t xml:space="preserve">       900001</t>
  </si>
  <si>
    <t>DESCUENTO SOLO IMPORTADOS</t>
  </si>
  <si>
    <t>CB5100006471</t>
  </si>
  <si>
    <t>079572</t>
  </si>
  <si>
    <t>BDS - 3801 EVELINA DE LIMA</t>
  </si>
  <si>
    <t>5</t>
  </si>
  <si>
    <t>30</t>
  </si>
  <si>
    <t>REC. DE PRECIO</t>
  </si>
  <si>
    <t xml:space="preserve">       900001</t>
  </si>
  <si>
    <t>DESCUENTO SOLO IMPORTADOS</t>
  </si>
  <si>
    <t>CB5100006478</t>
  </si>
  <si>
    <t>079622</t>
  </si>
  <si>
    <t>BDS - 3798 MAGALI BASILISEN</t>
  </si>
  <si>
    <t>5</t>
  </si>
  <si>
    <t>30</t>
  </si>
  <si>
    <t>REC. DE PRECIO</t>
  </si>
  <si>
    <t xml:space="preserve">       CHUC16</t>
  </si>
  <si>
    <t>**MANTEL CIRCULAR  ANTIMANCHA 1,40 MT</t>
  </si>
  <si>
    <t>FB5100041603</t>
  </si>
  <si>
    <t>079229</t>
  </si>
  <si>
    <t>BDS - 3736/3748 IVANNA RIVERA</t>
  </si>
  <si>
    <t>5</t>
  </si>
  <si>
    <t xml:space="preserve">       CHUC21</t>
  </si>
  <si>
    <t>**MANTEL CIRCULAR  ANTIMANCHA 1,40 MT</t>
  </si>
  <si>
    <t>FB5100041915</t>
  </si>
  <si>
    <t>079629</t>
  </si>
  <si>
    <t>BDS - 3815 SARA BRITEZ</t>
  </si>
  <si>
    <t>5</t>
  </si>
  <si>
    <t xml:space="preserve">       CHUC34</t>
  </si>
  <si>
    <t>**MANTEL  CIRCULAR  ANTIMANCHA 1,40 MT</t>
  </si>
  <si>
    <t>FB5100041559</t>
  </si>
  <si>
    <t>079230</t>
  </si>
  <si>
    <t>BDS - 3737 SOLEDAD NIETO</t>
  </si>
  <si>
    <t>5</t>
  </si>
  <si>
    <t xml:space="preserve">       CHUR14</t>
  </si>
  <si>
    <t>**CHUR14  ANTIMANCHA  1,45X1.90MT</t>
  </si>
  <si>
    <t>FB5100041561</t>
  </si>
  <si>
    <t>079233</t>
  </si>
  <si>
    <t>BDS - 3740 DAIANA VERNA</t>
  </si>
  <si>
    <t>5</t>
  </si>
  <si>
    <t xml:space="preserve">       CHUR14</t>
  </si>
  <si>
    <t>**CHUR14  ANTIMANCHA  1,45X1.90MT</t>
  </si>
  <si>
    <t>FB5100041603</t>
  </si>
  <si>
    <t>079229</t>
  </si>
  <si>
    <t>BDS - 3736/3748 IVANNA RIVERA</t>
  </si>
  <si>
    <t>5</t>
  </si>
  <si>
    <t xml:space="preserve">       CHUR14</t>
  </si>
  <si>
    <t>**CHUR14  ANTIMANCHA  1,45X1.90MT</t>
  </si>
  <si>
    <t>FB5100041684</t>
  </si>
  <si>
    <t>079343</t>
  </si>
  <si>
    <t>BDS - 3765/3871 MARIA VICTORIA VILCHEZ</t>
  </si>
  <si>
    <t>5</t>
  </si>
  <si>
    <t xml:space="preserve">       CHUR14</t>
  </si>
  <si>
    <t>**CHUR14  ANTIMANCHA  1,45X1.90MT</t>
  </si>
  <si>
    <t>FB5100041748</t>
  </si>
  <si>
    <t>076440</t>
  </si>
  <si>
    <t>BDS - 3154/3783/3894 VIVIANA MURCIA</t>
  </si>
  <si>
    <t>5</t>
  </si>
  <si>
    <t xml:space="preserve">       CHUR14</t>
  </si>
  <si>
    <t>**CHUR14  ANTIMANCHA  1,45X1.90MT</t>
  </si>
  <si>
    <t>FB5100041792</t>
  </si>
  <si>
    <t>079481</t>
  </si>
  <si>
    <t>BDS - 3780 CYNTHIA GIANNOTTA</t>
  </si>
  <si>
    <t>5</t>
  </si>
  <si>
    <t xml:space="preserve">       CHUR14</t>
  </si>
  <si>
    <t>**CHUR14  ANTIMANCHA  1,45X1.90MT</t>
  </si>
  <si>
    <t>FB5100041910</t>
  </si>
  <si>
    <t>079625</t>
  </si>
  <si>
    <t>BDS - 3810 CAROLINA RICCI</t>
  </si>
  <si>
    <t>5</t>
  </si>
  <si>
    <t xml:space="preserve">       CHUR14</t>
  </si>
  <si>
    <t>**CHUR14  ANTIMANCHA  1,45X1.90MT</t>
  </si>
  <si>
    <t>FB5100041944</t>
  </si>
  <si>
    <t>079710</t>
  </si>
  <si>
    <t>BDS - 3822 KARLA SANCHES</t>
  </si>
  <si>
    <t>5</t>
  </si>
  <si>
    <t xml:space="preserve">       CHUR16</t>
  </si>
  <si>
    <t>**CHUR16 ANTIMANCHA  1,45X1.90 MT</t>
  </si>
  <si>
    <t>FB5100041603</t>
  </si>
  <si>
    <t>079229</t>
  </si>
  <si>
    <t>BDS - 3736/3748 IVANNA RIVERA</t>
  </si>
  <si>
    <t>5</t>
  </si>
  <si>
    <t xml:space="preserve">       CHUR21</t>
  </si>
  <si>
    <t>**CHUR21 ANTIMANCHA  1,45X1.90 MT</t>
  </si>
  <si>
    <t>FB5100041561</t>
  </si>
  <si>
    <t>079233</t>
  </si>
  <si>
    <t>BDS - 3740 DAIANA VERNA</t>
  </si>
  <si>
    <t>5</t>
  </si>
  <si>
    <t xml:space="preserve">       CHUR26</t>
  </si>
  <si>
    <t>**CHUR26  ANTIMANCHA 1,45X1.90 MTRS</t>
  </si>
  <si>
    <t>FB5100041603</t>
  </si>
  <si>
    <t>079229</t>
  </si>
  <si>
    <t>BDS - 3736/3748 IVANNA RIVERA</t>
  </si>
  <si>
    <t>5</t>
  </si>
  <si>
    <t xml:space="preserve">       CHUR26</t>
  </si>
  <si>
    <t>**CHUR26  ANTIMANCHA 1,45X1.90 MTRS</t>
  </si>
  <si>
    <t>FB5100041614</t>
  </si>
  <si>
    <t>079279</t>
  </si>
  <si>
    <t>BDS - 3749 ROMINA KENAN</t>
  </si>
  <si>
    <t>5</t>
  </si>
  <si>
    <t xml:space="preserve">       CHUR27</t>
  </si>
  <si>
    <t>**CHUR27MANTEL TROPICAL RECT.  ANTIMANCHA 1,45X1.90 MT</t>
  </si>
  <si>
    <t>FB5100041528</t>
  </si>
  <si>
    <t>079200</t>
  </si>
  <si>
    <t>BDS - 3743/3839/3961 PAULA GONZALEZ</t>
  </si>
  <si>
    <t>5</t>
  </si>
  <si>
    <t>30</t>
  </si>
  <si>
    <t>REC. DE PRECIO</t>
  </si>
  <si>
    <t xml:space="preserve">       CHUR27</t>
  </si>
  <si>
    <t>**CHUR27MANTEL TROPICAL RECT.  ANTIMANCHA 1,45X1.90 MT</t>
  </si>
  <si>
    <t>FB5100041559</t>
  </si>
  <si>
    <t>079230</t>
  </si>
  <si>
    <t>BDS - 3737 SOLEDAD NIETO</t>
  </si>
  <si>
    <t>5</t>
  </si>
  <si>
    <t xml:space="preserve">       CHUR27</t>
  </si>
  <si>
    <t>**CHUR27MANTEL TROPICAL RECT.  ANTIMANCHA 1,45X1.90 MT</t>
  </si>
  <si>
    <t>FB5100041603</t>
  </si>
  <si>
    <t>079229</t>
  </si>
  <si>
    <t>BDS - 3736/3748 IVANNA RIVERA</t>
  </si>
  <si>
    <t>5</t>
  </si>
  <si>
    <t xml:space="preserve">       CHUR27</t>
  </si>
  <si>
    <t>**CHUR27MANTEL TROPICAL RECT.  ANTIMANCHA 1,45X1.90 MT</t>
  </si>
  <si>
    <t>FB5100041615</t>
  </si>
  <si>
    <t>079280</t>
  </si>
  <si>
    <t>BDS - 3750 MARISELA MALINOWSKI</t>
  </si>
  <si>
    <t>5</t>
  </si>
  <si>
    <t xml:space="preserve">       CHUR27</t>
  </si>
  <si>
    <t>**CHUR27MANTEL TROPICAL RECT.  ANTIMANCHA 1,45X1.90 MT</t>
  </si>
  <si>
    <t>FB5100041740</t>
  </si>
  <si>
    <t>078017</t>
  </si>
  <si>
    <t>BDS - 3499/3563/3777 ALDANA FRUSCELLA</t>
  </si>
  <si>
    <t>5</t>
  </si>
  <si>
    <t>30</t>
  </si>
  <si>
    <t>REC. DE PRECIO</t>
  </si>
  <si>
    <t xml:space="preserve">       CHUR27</t>
  </si>
  <si>
    <t>**CHUR27MANTEL TROPICAL RECT.  ANTIMANCHA 1,45X1.90 MT</t>
  </si>
  <si>
    <t>FB5100041792</t>
  </si>
  <si>
    <t>079481</t>
  </si>
  <si>
    <t>BDS - 3780 CYNTHIA GIANNOTTA</t>
  </si>
  <si>
    <t>5</t>
  </si>
  <si>
    <t xml:space="preserve">       CHUR27</t>
  </si>
  <si>
    <t>**CHUR27MANTEL TROPICAL RECT.  ANTIMANCHA 1,45X1.90 MT</t>
  </si>
  <si>
    <t>FB5100041813</t>
  </si>
  <si>
    <t>079499</t>
  </si>
  <si>
    <t>BDS - 3787 CLAUDIO RAJCHNUDEL</t>
  </si>
  <si>
    <t>5</t>
  </si>
  <si>
    <t xml:space="preserve">       CHUR28</t>
  </si>
  <si>
    <t>**CHUR28 ANTIMANCHA  1,45X1.90 MT</t>
  </si>
  <si>
    <t>FB5100041603</t>
  </si>
  <si>
    <t>079229</t>
  </si>
  <si>
    <t>BDS - 3736/3748 IVANNA RIVERA</t>
  </si>
  <si>
    <t>5</t>
  </si>
  <si>
    <t xml:space="preserve">       CHUR29</t>
  </si>
  <si>
    <t>**CHUR29  ANTIMANCHA  1,45X1.90 MTRS</t>
  </si>
  <si>
    <t>FB5100041559</t>
  </si>
  <si>
    <t>079230</t>
  </si>
  <si>
    <t>BDS - 3737 SOLEDAD NIETO</t>
  </si>
  <si>
    <t>5</t>
  </si>
  <si>
    <t xml:space="preserve">       CHUR30</t>
  </si>
  <si>
    <t>**CHUR30  ANTIMANCHA  1,45X1.90MT</t>
  </si>
  <si>
    <t>FB5100041698</t>
  </si>
  <si>
    <t>079400</t>
  </si>
  <si>
    <t>BDS - 3769 JESICA PIERCAMILLI</t>
  </si>
  <si>
    <t>5</t>
  </si>
  <si>
    <t xml:space="preserve">       CHUR34</t>
  </si>
  <si>
    <t>**CHUR34 ANTIMANCHA 1,45X1.90MT</t>
  </si>
  <si>
    <t>FB5100041622</t>
  </si>
  <si>
    <t>079284</t>
  </si>
  <si>
    <t>BDS - 3759 DAIANA VOLGGI</t>
  </si>
  <si>
    <t>5</t>
  </si>
  <si>
    <t xml:space="preserve">       Q10837</t>
  </si>
  <si>
    <t>**DISPENSER R-J BASIC 600ML 12 X10,5X18CM COLORES SURT.</t>
  </si>
  <si>
    <t>FB5100041667</t>
  </si>
  <si>
    <t>079323</t>
  </si>
  <si>
    <t>BDS - 3760 BRENDA TULA</t>
  </si>
  <si>
    <t>5</t>
  </si>
  <si>
    <t xml:space="preserve">       Q10840</t>
  </si>
  <si>
    <t>**ESCURRIDOR DE CUBIERTOS OVAL BASIC</t>
  </si>
  <si>
    <t>FB5100041667</t>
  </si>
  <si>
    <t>079323</t>
  </si>
  <si>
    <t>BDS - 3760 BRENDA TULA</t>
  </si>
  <si>
    <t>5</t>
  </si>
  <si>
    <t xml:space="preserve">       Q17008</t>
  </si>
  <si>
    <t>**DISPENSER SINGLE 500ML COLOR SURT.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</si>
  <si>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</si>
  <si>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</si>
  <si>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</si>
  <si>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</si>
  <si>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</si>
  <si>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</si>
  <si>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 SILBAT</t>
  </si>
  <si>
    <t>**BATIDOR PARA COCINA 25CM</t>
  </si>
  <si>
    <t>FB5100041531</t>
  </si>
  <si>
    <t>079202</t>
  </si>
  <si>
    <t>BDS - 3726 ANA CRESPO</t>
  </si>
  <si>
    <t>5</t>
  </si>
  <si>
    <t>30</t>
  </si>
  <si>
    <t>REC. DE PRECIO</t>
  </si>
  <si>
    <t xml:space="preserve">       SILCGT</t>
  </si>
  <si>
    <t xml:space="preserve">**COLGANTE DE METAL MULTIUSO 25X6CM 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</si>
  <si>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</si>
  <si>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</si>
  <si>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</si>
  <si>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</si>
  <si>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</si>
  <si>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</si>
  <si>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 SILCOL</t>
  </si>
  <si>
    <t>**COLADOR PLEGABLE 23CM</t>
  </si>
  <si>
    <t>FB5100041563</t>
  </si>
  <si>
    <t>079235</t>
  </si>
  <si>
    <t>BDS - 3742 CLAUDIA NAPOLITANO</t>
  </si>
  <si>
    <t>5</t>
  </si>
  <si>
    <t xml:space="preserve">      10614F7</t>
  </si>
  <si>
    <t>+20317  TORTERO 25CM + 6 PLATITOS 15CM</t>
  </si>
  <si>
    <t>FB5100041668</t>
  </si>
  <si>
    <t>078961</t>
  </si>
  <si>
    <t>BDS - 3683/3702/3761 NATACHA ROSSI</t>
  </si>
  <si>
    <t>8</t>
  </si>
  <si>
    <t>30</t>
  </si>
  <si>
    <t>REC. DE PRECIO</t>
  </si>
  <si>
    <t xml:space="preserve">      BP01001</t>
  </si>
  <si>
    <t>**BOWL  BLANCO 400CC</t>
  </si>
  <si>
    <t>FB5100041742</t>
  </si>
  <si>
    <t>078017</t>
  </si>
  <si>
    <t>BDS - 3499/3563/3777 ALDANA FRUSCELLA</t>
  </si>
  <si>
    <t>8</t>
  </si>
  <si>
    <t xml:space="preserve">      BP01002</t>
  </si>
  <si>
    <t xml:space="preserve">**BOWL NEGRO 400CC </t>
  </si>
  <si>
    <t>FB5100041742</t>
  </si>
  <si>
    <t>078017</t>
  </si>
  <si>
    <t>BDS - 3499/3563/3777 ALDANA FRUSCELLA</t>
  </si>
  <si>
    <t>8</t>
  </si>
  <si>
    <t xml:space="preserve">      BP01002</t>
  </si>
  <si>
    <t xml:space="preserve">**BOWL NEGRO 400CC </t>
  </si>
  <si>
    <t>FB5100041792</t>
  </si>
  <si>
    <t>079481</t>
  </si>
  <si>
    <t>BDS - 3780 CYNTHIA GIANNOTTA</t>
  </si>
  <si>
    <t>5</t>
  </si>
  <si>
    <t xml:space="preserve">      BP01005</t>
  </si>
  <si>
    <t xml:space="preserve">**BOWL TURQUESA 400CC </t>
  </si>
  <si>
    <t>FB5100041792</t>
  </si>
  <si>
    <t>079481</t>
  </si>
  <si>
    <t>BDS - 3780 CYNTHIA GIANNOTTA</t>
  </si>
  <si>
    <t>5</t>
  </si>
  <si>
    <t xml:space="preserve">      BP01018</t>
  </si>
  <si>
    <t xml:space="preserve">**BOWL ROSA 400CC 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</si>
  <si>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</si>
  <si>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</si>
  <si>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</si>
  <si>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</si>
  <si>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</si>
  <si>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</si>
  <si>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BP01018</t>
  </si>
  <si>
    <t xml:space="preserve">**BOWL ROSA 400CC </t>
  </si>
  <si>
    <t>FB5100041928</t>
  </si>
  <si>
    <t>079692</t>
  </si>
  <si>
    <t>BDS - 3817 ANTONELLA GIURNO</t>
  </si>
  <si>
    <t>5</t>
  </si>
  <si>
    <t xml:space="preserve">      BP02002</t>
  </si>
  <si>
    <t xml:space="preserve">**BOWL NEGRO 2.5LTS </t>
  </si>
  <si>
    <t>FB5100041792</t>
  </si>
  <si>
    <t>079481</t>
  </si>
  <si>
    <t>BDS - 3780 CYNTHIA GIANNOTTA</t>
  </si>
  <si>
    <t>5</t>
  </si>
  <si>
    <t xml:space="preserve">      BP02005</t>
  </si>
  <si>
    <t xml:space="preserve">**BOWL TURQUESA 2.5LTS </t>
  </si>
  <si>
    <t>FB5100041792</t>
  </si>
  <si>
    <t>079481</t>
  </si>
  <si>
    <t>BDS - 3780 CYNTHIA GIANNOTTA</t>
  </si>
  <si>
    <t>5</t>
  </si>
  <si>
    <t xml:space="preserve">      BP02018</t>
  </si>
  <si>
    <t>**BOWL ROSA 2.5LTS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</si>
  <si>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</si>
  <si>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</si>
  <si>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</si>
  <si>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</si>
  <si>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</si>
  <si>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</si>
  <si>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BP02018</t>
  </si>
  <si>
    <t>**BOWL ROSA 2.5LTS</t>
  </si>
  <si>
    <t>FB5100041928</t>
  </si>
  <si>
    <t>079692</t>
  </si>
  <si>
    <t>BDS - 3817 ANTONELLA GIURNO</t>
  </si>
  <si>
    <t>5</t>
  </si>
  <si>
    <t xml:space="preserve">      BP05002</t>
  </si>
  <si>
    <t>**PLATO PRINCIPAL NEGRO 25CM DIAM</t>
  </si>
  <si>
    <t>FB5100041872</t>
  </si>
  <si>
    <t>079577</t>
  </si>
  <si>
    <t>BDS - 3806 YOHANNA BENITEZ</t>
  </si>
  <si>
    <t>8</t>
  </si>
  <si>
    <t xml:space="preserve">      BP26002</t>
  </si>
  <si>
    <t xml:space="preserve">**BOWL NEGRO 1.5LTS </t>
  </si>
  <si>
    <t>FB5100041792</t>
  </si>
  <si>
    <t>079481</t>
  </si>
  <si>
    <t>BDS - 3780 CYNTHIA GIANNOTTA</t>
  </si>
  <si>
    <t>5</t>
  </si>
  <si>
    <t xml:space="preserve">      BP26005</t>
  </si>
  <si>
    <t xml:space="preserve">**BOWL TURQUESA 1.5LTS </t>
  </si>
  <si>
    <t>FB5100041792</t>
  </si>
  <si>
    <t>079481</t>
  </si>
  <si>
    <t>BDS - 3780 CYNTHIA GIANNOTTA</t>
  </si>
  <si>
    <t>5</t>
  </si>
  <si>
    <t xml:space="preserve">      BP26018</t>
  </si>
  <si>
    <t xml:space="preserve">**BOWL ROSA 1.5LTS 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</si>
  <si>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</si>
  <si>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</si>
  <si>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</si>
  <si>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</si>
  <si>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</si>
  <si>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</si>
  <si>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BP26018</t>
  </si>
  <si>
    <t xml:space="preserve">**BOWL ROSA 1.5LTS </t>
  </si>
  <si>
    <t>FB5100041928</t>
  </si>
  <si>
    <t>079692</t>
  </si>
  <si>
    <t>BDS - 3817 ANTONELLA GIURNO</t>
  </si>
  <si>
    <t>5</t>
  </si>
  <si>
    <t xml:space="preserve">      BP27101</t>
  </si>
  <si>
    <t>**JARRA MEDIDORA TRANSPARENTE 750CC</t>
  </si>
  <si>
    <t>FB5100041524</t>
  </si>
  <si>
    <t>079194</t>
  </si>
  <si>
    <t>BDS - 3725 MARIA VIRGINIA AMBROSINI</t>
  </si>
  <si>
    <t>8</t>
  </si>
  <si>
    <t xml:space="preserve">      BP32001</t>
  </si>
  <si>
    <t xml:space="preserve">**CUCHARITAS BLANCO </t>
  </si>
  <si>
    <t>FB5100041753</t>
  </si>
  <si>
    <t>077056</t>
  </si>
  <si>
    <t>BDS - 3297/3579/3784 MACARENA BRUNA</t>
  </si>
  <si>
    <t>8</t>
  </si>
  <si>
    <t xml:space="preserve">      BP32018</t>
  </si>
  <si>
    <t>**CUCHARITAS ROSA</t>
  </si>
  <si>
    <t>FB5100041928</t>
  </si>
  <si>
    <t>079692</t>
  </si>
  <si>
    <t>BDS - 3817 ANTONELLA GIURNO</t>
  </si>
  <si>
    <t>5</t>
  </si>
  <si>
    <t xml:space="preserve">      CHUCOBL</t>
  </si>
  <si>
    <t>+**CORTINA BCA POLIESTER 100% 180X180CM</t>
  </si>
  <si>
    <t>FB5100041891</t>
  </si>
  <si>
    <t>079481</t>
  </si>
  <si>
    <t>BDS - 3780 CYNTHIA GIANNOTTA</t>
  </si>
  <si>
    <t>5</t>
  </si>
  <si>
    <t>17</t>
  </si>
  <si>
    <t>ERROR DE FACTURACION</t>
  </si>
  <si>
    <t xml:space="preserve">      JA5064J</t>
  </si>
  <si>
    <t xml:space="preserve">+**JAZMIN VELA SOJA AROMA  10X12 CM </t>
  </si>
  <si>
    <t>FB5100041925</t>
  </si>
  <si>
    <t>079231</t>
  </si>
  <si>
    <t>BDS - 3738/3816 ANDREA MUÑOZ</t>
  </si>
  <si>
    <t>5</t>
  </si>
  <si>
    <t xml:space="preserve">      ML61713</t>
  </si>
  <si>
    <t>TAZA ROMA BLANCO 1PC 275ML</t>
  </si>
  <si>
    <t>FB5100041563</t>
  </si>
  <si>
    <t>079235</t>
  </si>
  <si>
    <t>BDS - 3742 CLAUDIA NAPOLITANO</t>
  </si>
  <si>
    <t>5</t>
  </si>
  <si>
    <t xml:space="preserve">      ML61713</t>
  </si>
  <si>
    <t>TAZA ROMA BLANCO 1PC 275ML</t>
  </si>
  <si>
    <t>CB5100006445</t>
  </si>
  <si>
    <t>079235</t>
  </si>
  <si>
    <t>BDS - 3742 CLAUDIA NAPOLITANO</t>
  </si>
  <si>
    <t>5</t>
  </si>
  <si>
    <t>08</t>
  </si>
  <si>
    <t>SIN STOCK</t>
  </si>
  <si>
    <t xml:space="preserve">      SILORG8</t>
  </si>
  <si>
    <t>**ORGANIZADOR DE UTENSILLOS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</si>
  <si>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</si>
  <si>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</si>
  <si>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</si>
  <si>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</si>
  <si>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</si>
  <si>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</si>
  <si>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  TW73623</t>
  </si>
  <si>
    <t xml:space="preserve">**COMPOTERA FIESTA 6PC 270CC DISP COLOR CISPER </t>
  </si>
  <si>
    <t>FB5100041708</t>
  </si>
  <si>
    <t>075575</t>
  </si>
  <si>
    <t>BDS - 2956/3771 FLORENCIA ARVIA</t>
  </si>
  <si>
    <t>5</t>
  </si>
  <si>
    <t xml:space="preserve">     CHUCUAD1</t>
  </si>
  <si>
    <t>+**CHUCUAD1 MANTEL CUADRADO ANTIMANCHA X1.20 M</t>
  </si>
  <si>
    <t>FB5100041560</t>
  </si>
  <si>
    <t>079231</t>
  </si>
  <si>
    <t>BDS - 3738/3816 ANDREA MUÑOZ</t>
  </si>
  <si>
    <t>5</t>
  </si>
  <si>
    <t xml:space="preserve">     CHUCUAD2</t>
  </si>
  <si>
    <t>**MANTEL CUADRADO ANTIMANCHA X1.20 M</t>
  </si>
  <si>
    <t>FB5100041560</t>
  </si>
  <si>
    <t>079231</t>
  </si>
  <si>
    <t>BDS - 3738/3816 ANDREA MUÑOZ</t>
  </si>
  <si>
    <t>5</t>
  </si>
  <si>
    <t xml:space="preserve">     CHUIN03C</t>
  </si>
  <si>
    <t xml:space="preserve">+**//IND.CUERINA 32.5CM DIAM </t>
  </si>
  <si>
    <t>FB5100041932</t>
  </si>
  <si>
    <t>079694</t>
  </si>
  <si>
    <t>BDS - 3820 MARIA CECILIA PIROTTO</t>
  </si>
  <si>
    <t>5</t>
  </si>
  <si>
    <t xml:space="preserve">     CHUIN40C</t>
  </si>
  <si>
    <t xml:space="preserve">+**//IND.CUERINA HOJAS 32.5CM DIAM </t>
  </si>
  <si>
    <t>FB5100041909</t>
  </si>
  <si>
    <t>079622</t>
  </si>
  <si>
    <t>BDS - 3798 MAGALI BASILISEN</t>
  </si>
  <si>
    <t>5</t>
  </si>
  <si>
    <t>30</t>
  </si>
  <si>
    <t>REC. DE PRECIO</t>
  </si>
  <si>
    <t xml:space="preserve">     CHUIN41C</t>
  </si>
  <si>
    <t xml:space="preserve">+**//IND.CUERINA HOJAS 32.5CM DIAM </t>
  </si>
  <si>
    <t>FB5100041909</t>
  </si>
  <si>
    <t>079622</t>
  </si>
  <si>
    <t>BDS - 3798 MAGALI BASILISEN</t>
  </si>
  <si>
    <t>5</t>
  </si>
  <si>
    <t>30</t>
  </si>
  <si>
    <t>REC. DE PRECIO</t>
  </si>
  <si>
    <t xml:space="preserve">     CHUIN42C</t>
  </si>
  <si>
    <t xml:space="preserve">+**//IND.CUERINA HOJAS 32.5CM DIAM </t>
  </si>
  <si>
    <t>FB5100041909</t>
  </si>
  <si>
    <t>079622</t>
  </si>
  <si>
    <t>BDS - 3798 MAGALI BASILISEN</t>
  </si>
  <si>
    <t>5</t>
  </si>
  <si>
    <t>30</t>
  </si>
  <si>
    <t>REC. DE PRECIO</t>
  </si>
  <si>
    <t xml:space="preserve">     CHUIN42R</t>
  </si>
  <si>
    <t>//**IND.CUERINA HOJAS 44X30CM</t>
  </si>
  <si>
    <t>FB5100041909</t>
  </si>
  <si>
    <t>079622</t>
  </si>
  <si>
    <t>BDS - 3798 MAGALI BASILISEN</t>
  </si>
  <si>
    <t>5</t>
  </si>
  <si>
    <t>30</t>
  </si>
  <si>
    <t>REC. DE PRECIO</t>
  </si>
  <si>
    <t xml:space="preserve">     CHUIN45C</t>
  </si>
  <si>
    <t xml:space="preserve">**IND.CUERINA  HOJAS 32.5CM DIAM </t>
  </si>
  <si>
    <t>FB5100041909</t>
  </si>
  <si>
    <t>079622</t>
  </si>
  <si>
    <t>BDS - 3798 MAGALI BASILISEN</t>
  </si>
  <si>
    <t>5</t>
  </si>
  <si>
    <t>30</t>
  </si>
  <si>
    <t>REC. DE PRECIO</t>
  </si>
  <si>
    <t xml:space="preserve">     ML285713</t>
  </si>
  <si>
    <t>TAZA ROMA CRUDO 1PC 275ML</t>
  </si>
  <si>
    <t>FB5100041562</t>
  </si>
  <si>
    <t>079234</t>
  </si>
  <si>
    <t>BDS - 3741 MARIA CLARA SOLE</t>
  </si>
  <si>
    <t>5</t>
  </si>
  <si>
    <t xml:space="preserve">     ML285713</t>
  </si>
  <si>
    <t>TAZA ROMA CRUDO 1PC 275ML</t>
  </si>
  <si>
    <t>FB5100041584</t>
  </si>
  <si>
    <t>079235</t>
  </si>
  <si>
    <t>BDS - 3742 CLAUDIA NAPOLITANO</t>
  </si>
  <si>
    <t>5</t>
  </si>
  <si>
    <t>08</t>
  </si>
  <si>
    <t>SIN STOCK</t>
  </si>
  <si>
    <t xml:space="preserve">     ML323713</t>
  </si>
  <si>
    <t>TAZA ROMA AZUL NAVY 1PC 275ML</t>
  </si>
  <si>
    <t>FB5100041562</t>
  </si>
  <si>
    <t>079234</t>
  </si>
  <si>
    <t>BDS - 3741 MARIA CLARA SOLE</t>
  </si>
  <si>
    <t>5</t>
  </si>
  <si>
    <t xml:space="preserve">     ML323713</t>
  </si>
  <si>
    <t>TAZA ROMA AZUL NAVY 1PC 275ML</t>
  </si>
  <si>
    <t>FB5100041563</t>
  </si>
  <si>
    <t>079235</t>
  </si>
  <si>
    <t>BDS - 3742 CLAUDIA NAPOLITANO</t>
  </si>
  <si>
    <t>5</t>
  </si>
  <si>
    <t xml:space="preserve">     ML342713</t>
  </si>
  <si>
    <t>TAZA ROMA AZUL POPPY 1PC 275ML</t>
  </si>
  <si>
    <t>FB5100041563</t>
  </si>
  <si>
    <t>079235</t>
  </si>
  <si>
    <t>BDS - 3742 CLAUDIA NAPOLITANO</t>
  </si>
  <si>
    <t>5</t>
  </si>
  <si>
    <t xml:space="preserve">     ML378713</t>
  </si>
  <si>
    <t>TAZA ROMA ROSA 1PC 275ML</t>
  </si>
  <si>
    <t>FB5100041562</t>
  </si>
  <si>
    <t>079234</t>
  </si>
  <si>
    <t>BDS - 3741 MARIA CLARA SOLE</t>
  </si>
  <si>
    <t>5</t>
  </si>
  <si>
    <t xml:space="preserve">     ML416713</t>
  </si>
  <si>
    <t>TAZA ROMA ROJO 1PC 275ML</t>
  </si>
  <si>
    <t>FB5100041563</t>
  </si>
  <si>
    <t>079235</t>
  </si>
  <si>
    <t>BDS - 3742 CLAUDIA NAPOLITANO</t>
  </si>
  <si>
    <t>5</t>
  </si>
  <si>
    <t xml:space="preserve">     ML446713</t>
  </si>
  <si>
    <t>TAZA ROMA GRIS CLARO 1PC 275ML</t>
  </si>
  <si>
    <t>FB5100041563</t>
  </si>
  <si>
    <t>079235</t>
  </si>
  <si>
    <t>BDS - 3742 CLAUDIA NAPOLITANO</t>
  </si>
  <si>
    <t>5</t>
  </si>
  <si>
    <t xml:space="preserve">     MS101998</t>
  </si>
  <si>
    <t>**PALA PARA TORTA DE ACERO BLACK 26X5CM</t>
  </si>
  <si>
    <t>FB5100041668</t>
  </si>
  <si>
    <t>078961</t>
  </si>
  <si>
    <t>BDS - 3683/3702/3761 NATACHA ROSSI</t>
  </si>
  <si>
    <t>8</t>
  </si>
  <si>
    <t>30</t>
  </si>
  <si>
    <t>REC. DE PRECIO</t>
  </si>
  <si>
    <t xml:space="preserve">     MS101A49</t>
  </si>
  <si>
    <t>**CUCHARA OVAL DE SILICONA CREAM MANGO DE MADERA 31 CM</t>
  </si>
  <si>
    <t>FB5100041752</t>
  </si>
  <si>
    <t>077056</t>
  </si>
  <si>
    <t>BDS - 3297/3579/3784 MACARENA BRUNA</t>
  </si>
  <si>
    <t>5</t>
  </si>
  <si>
    <t>30</t>
  </si>
  <si>
    <t>REC. DE PRECIO</t>
  </si>
  <si>
    <t xml:space="preserve">     MS101A51</t>
  </si>
  <si>
    <t>**ESPATULA DE SILICONA CREAM MANGO DE MADERA 32 CM</t>
  </si>
  <si>
    <t>FB5100041752</t>
  </si>
  <si>
    <t>077056</t>
  </si>
  <si>
    <t>BDS - 3297/3579/3784 MACARENA BRUNA</t>
  </si>
  <si>
    <t>5</t>
  </si>
  <si>
    <t>30</t>
  </si>
  <si>
    <t>REC. DE PRECIO</t>
  </si>
  <si>
    <t xml:space="preserve">     MS101A53</t>
  </si>
  <si>
    <t>**PINCEL DE SILICONA CREAM MANGO DE MADERA 27 CM</t>
  </si>
  <si>
    <t>FB5100041752</t>
  </si>
  <si>
    <t>077056</t>
  </si>
  <si>
    <t>BDS - 3297/3579/3784 MACARENA BRUNA</t>
  </si>
  <si>
    <t>5</t>
  </si>
  <si>
    <t>30</t>
  </si>
  <si>
    <t>REC. DE PRECIO</t>
  </si>
  <si>
    <t xml:space="preserve">     MS104243</t>
  </si>
  <si>
    <t>**AZUCARERA DE ACRILICO CLASSIC 6.5X7CM</t>
  </si>
  <si>
    <t>FB5100041670</t>
  </si>
  <si>
    <t>071894</t>
  </si>
  <si>
    <t>BDS - 2369/2762/3572/3747/3767/3950 DIAMELA VARELA</t>
  </si>
  <si>
    <t>8</t>
  </si>
  <si>
    <t xml:space="preserve">     MS106M51</t>
  </si>
  <si>
    <t>**BOWL DE CERAMICA BUTAN 15 CM</t>
  </si>
  <si>
    <t>FB5100041815</t>
  </si>
  <si>
    <t>079501</t>
  </si>
  <si>
    <t>BDS - 3790 CAMILA LEMOS</t>
  </si>
  <si>
    <t>5</t>
  </si>
  <si>
    <t xml:space="preserve">     MS106M53</t>
  </si>
  <si>
    <t>**BOWL DE CERAMICA BUTAN 20 CM</t>
  </si>
  <si>
    <t>FB5100041514</t>
  </si>
  <si>
    <t>073441</t>
  </si>
  <si>
    <t>BDS - 2539/2552/2752/3722 LAURA DIEZ</t>
  </si>
  <si>
    <t>5</t>
  </si>
  <si>
    <t xml:space="preserve">     MS107213</t>
  </si>
  <si>
    <t>+**SALERO BOMBEEF ACETADO DE VIDRIO Y ACERO 7X3.5CM</t>
  </si>
  <si>
    <t>FB5100041619</t>
  </si>
  <si>
    <t>079281</t>
  </si>
  <si>
    <t>BDS - 3752 SOFIA ARACELIA SANTORO</t>
  </si>
  <si>
    <t>5</t>
  </si>
  <si>
    <t xml:space="preserve">     MS113918</t>
  </si>
  <si>
    <t>+**BANDEJA DE PIEDRA LAJA NEGRA RECT 25 X 15 CM</t>
  </si>
  <si>
    <t>FB5100041815</t>
  </si>
  <si>
    <t>079501</t>
  </si>
  <si>
    <t>BDS - 3790 CAMILA LEMOS</t>
  </si>
  <si>
    <t>5</t>
  </si>
  <si>
    <t xml:space="preserve">     MS115246</t>
  </si>
  <si>
    <t>**INDIVIDUAL RANGPUR GOLD 38CM</t>
  </si>
  <si>
    <t>FB5100041909</t>
  </si>
  <si>
    <t>079622</t>
  </si>
  <si>
    <t>BDS - 3798 MAGALI BASILISEN</t>
  </si>
  <si>
    <t>5</t>
  </si>
  <si>
    <t>30</t>
  </si>
  <si>
    <t>REC. DE PRECIO</t>
  </si>
  <si>
    <t xml:space="preserve">     MS117A26</t>
  </si>
  <si>
    <t>**FRASCO DE VIDRIO LINEA GUNA COBRE 11,5X9X12,5CM 0,55L</t>
  </si>
  <si>
    <t>FB5100041613</t>
  </si>
  <si>
    <t>071894</t>
  </si>
  <si>
    <t>BDS - 2369/2762/3572/3747/3767/3950 DIAMELA VARELA</t>
  </si>
  <si>
    <t>8</t>
  </si>
  <si>
    <t xml:space="preserve">     MS119636</t>
  </si>
  <si>
    <t>+**WOK ANTIADEHERENTE LINEA GRANITE 30 CM</t>
  </si>
  <si>
    <t>FB5100041521</t>
  </si>
  <si>
    <t>075074</t>
  </si>
  <si>
    <t>BDS - 2796/2808/2951/3301/3657/3724 SOLEDAD GONZALEZ</t>
  </si>
  <si>
    <t>5</t>
  </si>
  <si>
    <t>30</t>
  </si>
  <si>
    <t>REC. DE PRECIO</t>
  </si>
  <si>
    <t xml:space="preserve">     MS126817</t>
  </si>
  <si>
    <t>+**BOTELLA DE VIDRIO CON TAPA DE ACERO NATURAL FUNDA GRIS 400ML</t>
  </si>
  <si>
    <t>FB5100041511</t>
  </si>
  <si>
    <t>079187</t>
  </si>
  <si>
    <t>BDS - 3718 LOLA LANTERO</t>
  </si>
  <si>
    <t>5</t>
  </si>
  <si>
    <t xml:space="preserve">     MS133001</t>
  </si>
  <si>
    <t>**FUENTE PARA HORMO OVAL CHAMPAGNE 31 X 19 X 4 CM</t>
  </si>
  <si>
    <t>FB5100041531</t>
  </si>
  <si>
    <t>079202</t>
  </si>
  <si>
    <t>BDS - 3726 ANA CRESPO</t>
  </si>
  <si>
    <t>5</t>
  </si>
  <si>
    <t>30</t>
  </si>
  <si>
    <t>REC. DE PRECIO</t>
  </si>
  <si>
    <t xml:space="preserve">     MS133014</t>
  </si>
  <si>
    <t>**BUDINERA SILICONA GRIS 26X14X 6 CM</t>
  </si>
  <si>
    <t>FB5100041706</t>
  </si>
  <si>
    <t>079405</t>
  </si>
  <si>
    <t>BDS - 3768/3852 LORENA BEATRIZ SANABRIA</t>
  </si>
  <si>
    <t>5</t>
  </si>
  <si>
    <t>30</t>
  </si>
  <si>
    <t>REC. DE PRECIO</t>
  </si>
  <si>
    <t xml:space="preserve">     MS404010</t>
  </si>
  <si>
    <t>**AZUCARERA CONICA LISA CHICAGO BLACK 300ML</t>
  </si>
  <si>
    <t>FB5100041528</t>
  </si>
  <si>
    <t>079200</t>
  </si>
  <si>
    <t>BDS - 3743/3839/3961 PAULA GONZALEZ</t>
  </si>
  <si>
    <t>5</t>
  </si>
  <si>
    <t>30</t>
  </si>
  <si>
    <t>REC. DE PRECIO</t>
  </si>
  <si>
    <t xml:space="preserve">     MS502037</t>
  </si>
  <si>
    <t>**SALERO RAYAS HORIZONTALES CHICAGO BLACK 50ML</t>
  </si>
  <si>
    <t>FB5100041928</t>
  </si>
  <si>
    <t>079692</t>
  </si>
  <si>
    <t>BDS - 3817 ANTONELLA GIURNO</t>
  </si>
  <si>
    <t>5</t>
  </si>
  <si>
    <t xml:space="preserve">     MS504026</t>
  </si>
  <si>
    <t>**INDIVIDUAL ESTAMPADO PLEIKU BLANCO 38CM</t>
  </si>
  <si>
    <t>FB5100041912</t>
  </si>
  <si>
    <t>077979</t>
  </si>
  <si>
    <t>BDS - 3501/3812 YANINA FILIPPONE</t>
  </si>
  <si>
    <t>8</t>
  </si>
  <si>
    <t xml:space="preserve">     MS504030</t>
  </si>
  <si>
    <t>**INDIVIDUAL ESTAMPADO KON TUM BLANCO 38CM</t>
  </si>
  <si>
    <t>FB5100041708</t>
  </si>
  <si>
    <t>075575</t>
  </si>
  <si>
    <t>BDS - 2956/3771 FLORENCIA ARVIA</t>
  </si>
  <si>
    <t>5</t>
  </si>
  <si>
    <t xml:space="preserve">     MS510091</t>
  </si>
  <si>
    <t>+**MUG TRAMADO BOMBE AQUAMARINE 520 ML</t>
  </si>
  <si>
    <t>FB5100041874</t>
  </si>
  <si>
    <t>079579</t>
  </si>
  <si>
    <t>BDS - 3808 LEIDY IRENE HERRERA BESERRA</t>
  </si>
  <si>
    <t>5</t>
  </si>
  <si>
    <t xml:space="preserve">     MS510092</t>
  </si>
  <si>
    <t>**MUG TRAMADO AQUAMARINE DEGRADÉ 440 ML</t>
  </si>
  <si>
    <t>FB5100041874</t>
  </si>
  <si>
    <t>079579</t>
  </si>
  <si>
    <t>BDS - 3808 LEIDY IRENE HERRERA BESERRA</t>
  </si>
  <si>
    <t>5</t>
  </si>
  <si>
    <t xml:space="preserve">     MS510094</t>
  </si>
  <si>
    <t>+**MUG TRAMADO BOMBE GRIS 520ML</t>
  </si>
  <si>
    <t>FB5100041516</t>
  </si>
  <si>
    <t>079190</t>
  </si>
  <si>
    <t>BDS - 3723 MARIANA SPERZAGNI</t>
  </si>
  <si>
    <t>5</t>
  </si>
  <si>
    <t xml:space="preserve">     MS510095</t>
  </si>
  <si>
    <t>**MUG TRAMADO GRIS DEGRADÉ 440ML</t>
  </si>
  <si>
    <t>FB5100041516</t>
  </si>
  <si>
    <t>079190</t>
  </si>
  <si>
    <t>BDS - 3723 MARIANA SPERZAGNI</t>
  </si>
  <si>
    <t>5</t>
  </si>
  <si>
    <t xml:space="preserve">     MS512011</t>
  </si>
  <si>
    <t>**ENSALADERA BAJA INDIVIDUAL FLORENCIA GRIS E INTERIOR BLANCO 18,5 X 4 CM</t>
  </si>
  <si>
    <t>FB5100041514</t>
  </si>
  <si>
    <t>073441</t>
  </si>
  <si>
    <t>BDS - 2539/2552/2752/3722 LAURA DIEZ</t>
  </si>
  <si>
    <t>5</t>
  </si>
  <si>
    <t xml:space="preserve">     MS512013</t>
  </si>
  <si>
    <t>**ENSALADERA INDIVIDUAL FLORENCIA GRIS E INTERIOR BLANCO 17 X 5 CM</t>
  </si>
  <si>
    <t>FB5100041815</t>
  </si>
  <si>
    <t>079501</t>
  </si>
  <si>
    <t>BDS - 3790 CAMILA LEMOS</t>
  </si>
  <si>
    <t>5</t>
  </si>
  <si>
    <t xml:space="preserve">     MS512014</t>
  </si>
  <si>
    <t>**ENSALADERA MEDIA FLORENCIA GRIS E INTERIOR BLANCO 20 X 5 CM</t>
  </si>
  <si>
    <t>FB5100041514</t>
  </si>
  <si>
    <t>073441</t>
  </si>
  <si>
    <t>BDS - 2539/2552/2752/3722 LAURA DIEZ</t>
  </si>
  <si>
    <t>5</t>
  </si>
  <si>
    <t xml:space="preserve">    019BA3015</t>
  </si>
  <si>
    <t>**SECAPLATOS PANAL  MOTIV.SIN ELECCION 193 30.5X0.4X20.5CM</t>
  </si>
  <si>
    <t>FB5100041521</t>
  </si>
  <si>
    <t>075074</t>
  </si>
  <si>
    <t>BDS - 2796/2808/2951/3301/3657/3724 SOLEDAD GONZALEZ</t>
  </si>
  <si>
    <t>5</t>
  </si>
  <si>
    <t>30</t>
  </si>
  <si>
    <t>REC. DE PRECIO</t>
  </si>
  <si>
    <t xml:space="preserve">    019BA3015</t>
  </si>
  <si>
    <t>**SECAPLATOS PANAL  MOTIV.SIN ELECCION 193 30.5X0.4X20.5CM</t>
  </si>
  <si>
    <t>FB5100041740</t>
  </si>
  <si>
    <t>078017</t>
  </si>
  <si>
    <t>BDS - 3499/3563/3777 ALDANA FRUSCELLA</t>
  </si>
  <si>
    <t>5</t>
  </si>
  <si>
    <t>30</t>
  </si>
  <si>
    <t>REC. DE PRECIO</t>
  </si>
  <si>
    <t xml:space="preserve">    019BO5572</t>
  </si>
  <si>
    <t xml:space="preserve">BOT. MILK 1L SILICONA </t>
  </si>
  <si>
    <t>FB5100041665</t>
  </si>
  <si>
    <t>079322</t>
  </si>
  <si>
    <t>BDS - 3721 ANTONELLA CASTAGNARO</t>
  </si>
  <si>
    <t>8</t>
  </si>
  <si>
    <t xml:space="preserve">    019BO6406</t>
  </si>
  <si>
    <t>**BOT. 500CC CORCHO ECOLOGICO 4 MOT SURT</t>
  </si>
  <si>
    <t>FB5100041516</t>
  </si>
  <si>
    <t>079190</t>
  </si>
  <si>
    <t>BDS - 3723 MARIANA SPERZAGNI</t>
  </si>
  <si>
    <t>5</t>
  </si>
  <si>
    <t xml:space="preserve">    043BA6140</t>
  </si>
  <si>
    <t>+**PANELUX CACEROLA 20 CM - ANTIADHERENTE NEGRO ESP 1MM</t>
  </si>
  <si>
    <t>FB5100041930</t>
  </si>
  <si>
    <t>079693</t>
  </si>
  <si>
    <t>BDS - 3818/3865 MARCO FERREYRA</t>
  </si>
  <si>
    <t>5</t>
  </si>
  <si>
    <t xml:space="preserve">    046AB6625</t>
  </si>
  <si>
    <t xml:space="preserve">+**/CEPILLO P INODORO BAÑO AC. INOX </t>
  </si>
  <si>
    <t>FB5100041792</t>
  </si>
  <si>
    <t>079481</t>
  </si>
  <si>
    <t>BDS - 3780 CYNTHIA GIANNOTTA</t>
  </si>
  <si>
    <t>5</t>
  </si>
  <si>
    <t xml:space="preserve">    046AB7349</t>
  </si>
  <si>
    <t>GANCHO PARA CORTINA DE PL. GRIS SET 12PC 6X9CM</t>
  </si>
  <si>
    <t>FB5100041792</t>
  </si>
  <si>
    <t>079481</t>
  </si>
  <si>
    <t>BDS - 3780 CYNTHIA GIANNOTTA</t>
  </si>
  <si>
    <t>5</t>
  </si>
  <si>
    <t xml:space="preserve">    046AB7354</t>
  </si>
  <si>
    <t>**ALFOMBRA DE BAÑO BLANCA 69X35CM</t>
  </si>
  <si>
    <t>FB5100041792</t>
  </si>
  <si>
    <t>079481</t>
  </si>
  <si>
    <t>BDS - 3780 CYNTHIA GIANNOTTA</t>
  </si>
  <si>
    <t>5</t>
  </si>
  <si>
    <t xml:space="preserve">    046BA5471</t>
  </si>
  <si>
    <t>MUG DE VIDRIO 200ML SETX6PC</t>
  </si>
  <si>
    <t>FB5100041707</t>
  </si>
  <si>
    <t>079406</t>
  </si>
  <si>
    <t>BDS - 3770 SILVIA VARELA</t>
  </si>
  <si>
    <t>5</t>
  </si>
  <si>
    <t xml:space="preserve">    046BA6373</t>
  </si>
  <si>
    <t>+/SECAPLATOS BANDEJA 3COL SURT 38X21CM</t>
  </si>
  <si>
    <t>FB5100041619</t>
  </si>
  <si>
    <t>079281</t>
  </si>
  <si>
    <t>BDS - 3752 SOFIA ARACELIA SANTORO</t>
  </si>
  <si>
    <t>5</t>
  </si>
  <si>
    <t xml:space="preserve">    046BA6430</t>
  </si>
  <si>
    <t>FRASCO VIDRIO 16CM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</si>
  <si>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</si>
  <si>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</si>
  <si>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</si>
  <si>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</si>
  <si>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</si>
  <si>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</si>
  <si>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046BA6430</t>
  </si>
  <si>
    <t>FRASCO VIDRIO 16CM</t>
  </si>
  <si>
    <t>FB5100041736</t>
  </si>
  <si>
    <t>079432</t>
  </si>
  <si>
    <t>BDS - 3778 VICTORIA BOCERO</t>
  </si>
  <si>
    <t>5</t>
  </si>
  <si>
    <t>30</t>
  </si>
  <si>
    <t>REC. DE PRECIO</t>
  </si>
  <si>
    <t xml:space="preserve">    046BA6430</t>
  </si>
  <si>
    <t>FRASCO VIDRIO 16CM</t>
  </si>
  <si>
    <t>FB5100041873</t>
  </si>
  <si>
    <t>079578</t>
  </si>
  <si>
    <t>BDS - 3807 SAEZ SUTTIN SOL</t>
  </si>
  <si>
    <t>5</t>
  </si>
  <si>
    <t xml:space="preserve">    046BA6431</t>
  </si>
  <si>
    <t>+FRASCO VIDRIO 19CM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</si>
  <si>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</si>
  <si>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</si>
  <si>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</si>
  <si>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</si>
  <si>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</si>
  <si>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</si>
  <si>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046BA6431</t>
  </si>
  <si>
    <t>+FRASCO VIDRIO 19CM</t>
  </si>
  <si>
    <t>FB5100041736</t>
  </si>
  <si>
    <t>079432</t>
  </si>
  <si>
    <t>BDS - 3778 VICTORIA BOCERO</t>
  </si>
  <si>
    <t>5</t>
  </si>
  <si>
    <t>30</t>
  </si>
  <si>
    <t>REC. DE PRECIO</t>
  </si>
  <si>
    <t xml:space="preserve">    046BA6431</t>
  </si>
  <si>
    <t>+FRASCO VIDRIO 19CM</t>
  </si>
  <si>
    <t>FB5100041873</t>
  </si>
  <si>
    <t>079578</t>
  </si>
  <si>
    <t>BDS - 3807 SAEZ SUTTIN SOL</t>
  </si>
  <si>
    <t>5</t>
  </si>
  <si>
    <t xml:space="preserve">    046BA6432</t>
  </si>
  <si>
    <t>+FRASCO VIDRIO 23CM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</si>
  <si>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</si>
  <si>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</si>
  <si>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</si>
  <si>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</si>
  <si>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</si>
  <si>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</si>
  <si>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 046BA6432</t>
  </si>
  <si>
    <t>+FRASCO VIDRIO 23CM</t>
  </si>
  <si>
    <t>FB5100041736</t>
  </si>
  <si>
    <t>079432</t>
  </si>
  <si>
    <t>BDS - 3778 VICTORIA BOCERO</t>
  </si>
  <si>
    <t>5</t>
  </si>
  <si>
    <t>30</t>
  </si>
  <si>
    <t>REC. DE PRECIO</t>
  </si>
  <si>
    <t xml:space="preserve">    046BA6432</t>
  </si>
  <si>
    <t>+FRASCO VIDRIO 23CM</t>
  </si>
  <si>
    <t>FB5100041873</t>
  </si>
  <si>
    <t>079578</t>
  </si>
  <si>
    <t>BDS - 3807 SAEZ SUTTIN SOL</t>
  </si>
  <si>
    <t>5</t>
  </si>
  <si>
    <t xml:space="preserve">    046BA6623</t>
  </si>
  <si>
    <t>+/CUBIERTERO DE AC. INOX. 15X10CM</t>
  </si>
  <si>
    <t>FB5100041528</t>
  </si>
  <si>
    <t>079200</t>
  </si>
  <si>
    <t>BDS - 3743/3839/3961 PAULA GONZALEZ</t>
  </si>
  <si>
    <t>5</t>
  </si>
  <si>
    <t>30</t>
  </si>
  <si>
    <t>REC. DE PRECIO</t>
  </si>
  <si>
    <t xml:space="preserve">    046BA6693</t>
  </si>
  <si>
    <t>ALFOMBRA ENTRADA "WELCOME"45X75CM</t>
  </si>
  <si>
    <t>FB5100041516</t>
  </si>
  <si>
    <t>079190</t>
  </si>
  <si>
    <t>BDS - 3723 MARIANA SPERZAGNI</t>
  </si>
  <si>
    <t>5</t>
  </si>
  <si>
    <t xml:space="preserve">    046BA7389</t>
  </si>
  <si>
    <t>RALLADOR DE MANO 4 LADOS 20CM 3 COL SURT</t>
  </si>
  <si>
    <t>FB5100041619</t>
  </si>
  <si>
    <t>079281</t>
  </si>
  <si>
    <t>BDS - 3752 SOFIA ARACELIA SANTORO</t>
  </si>
  <si>
    <t>5</t>
  </si>
  <si>
    <t xml:space="preserve">    046BA7903</t>
  </si>
  <si>
    <t>+**CENTRIFUGA
 DE PLASTICO PP, COLOR BLANCO 24*18CMS</t>
  </si>
  <si>
    <t>FB5100041619</t>
  </si>
  <si>
    <t>079281</t>
  </si>
  <si>
    <t>BDS - 3752 SOFIA ARACELIA SANTORO</t>
  </si>
  <si>
    <t>5</t>
  </si>
  <si>
    <t xml:space="preserve">    046BA8051</t>
  </si>
  <si>
    <t>+CAFETERA EMBOLO
 800ML M4</t>
  </si>
  <si>
    <t>FB5100041512</t>
  </si>
  <si>
    <t>079188</t>
  </si>
  <si>
    <t>BDS - 3719 MILAGROS RAMA</t>
  </si>
  <si>
    <t>5</t>
  </si>
  <si>
    <t>30</t>
  </si>
  <si>
    <t>REC. DE PRECIO</t>
  </si>
  <si>
    <t xml:space="preserve">    046BA8261</t>
  </si>
  <si>
    <t>+**POSA VASO YUTE  HOJA DE MAIZ 10,5CM</t>
  </si>
  <si>
    <t>FB5100041529</t>
  </si>
  <si>
    <t>079200</t>
  </si>
  <si>
    <t>BDS - 3743/3839/3961 PAULA GONZALEZ</t>
  </si>
  <si>
    <t>8</t>
  </si>
  <si>
    <t xml:space="preserve">    046BA8263</t>
  </si>
  <si>
    <t>**POSA FUENTE YUTE  HOJA DE MAIZ 20CM</t>
  </si>
  <si>
    <t>FB5100041529</t>
  </si>
  <si>
    <t>079200</t>
  </si>
  <si>
    <t>BDS - 3743/3839/3961 PAULA GONZALEZ</t>
  </si>
  <si>
    <t>8</t>
  </si>
  <si>
    <t xml:space="preserve">    046BA8264</t>
  </si>
  <si>
    <t>+**INDIVIDUAL REDONDO YUTE  HOJA DE MAIZ  30CM</t>
  </si>
  <si>
    <t>FB5100041534</t>
  </si>
  <si>
    <t>073225</t>
  </si>
  <si>
    <t>BDS - 2500/2536/3729 MAYRA ARIAS</t>
  </si>
  <si>
    <t>8</t>
  </si>
  <si>
    <t xml:space="preserve">    046BO7484</t>
  </si>
  <si>
    <t>+**FRASCO DIFUSOR AROMATICO 4COL SURT 10CM</t>
  </si>
  <si>
    <t>FB5100041516</t>
  </si>
  <si>
    <t>079190</t>
  </si>
  <si>
    <t>BDS - 3723 MARIANA SPERZAGNI</t>
  </si>
  <si>
    <t>5</t>
  </si>
  <si>
    <t xml:space="preserve">    046BR5392</t>
  </si>
  <si>
    <t>BROCHES P BOLSA BLISTER SET 5PC 4COL. SURT 11CM BR5393</t>
  </si>
  <si>
    <t>FB5100041533</t>
  </si>
  <si>
    <t>073225</t>
  </si>
  <si>
    <t>BDS - 2500/2536/3729 MAYRA ARIAS</t>
  </si>
  <si>
    <t>5</t>
  </si>
  <si>
    <t>30</t>
  </si>
  <si>
    <t>REC. DE PRECIO</t>
  </si>
  <si>
    <t xml:space="preserve">    046CX5819</t>
  </si>
  <si>
    <t>+CAJA DE TE MADERA 9DIV LEYENDA "THÉ" 24XX24X7CM</t>
  </si>
  <si>
    <t>FB5100041568</t>
  </si>
  <si>
    <t>079239</t>
  </si>
  <si>
    <t>BDS - 3745 ARACELI MONTAGNO</t>
  </si>
  <si>
    <t>5</t>
  </si>
  <si>
    <t xml:space="preserve">    046CX7191</t>
  </si>
  <si>
    <t>**CAJA DE TE MAD. 3DIV "I LOVE TEA" 3 DIV. 24X7.5X9CM</t>
  </si>
  <si>
    <t>FB5100041513</t>
  </si>
  <si>
    <t>079189</t>
  </si>
  <si>
    <t>BDS - 3720 MARIA LAURA MINA</t>
  </si>
  <si>
    <t>8</t>
  </si>
  <si>
    <t>30</t>
  </si>
  <si>
    <t>REC. DE PRECIO</t>
  </si>
  <si>
    <t xml:space="preserve">    046CX7369</t>
  </si>
  <si>
    <t>**CAJA ASIENTO C RESPALDO MODELOS SURTIDOS 25X25X41CM CX7370 CX7371</t>
  </si>
  <si>
    <t>FB5100041714</t>
  </si>
  <si>
    <t>079129</t>
  </si>
  <si>
    <t>BDS - 3708/3775 FLORENCIA FELDMAN</t>
  </si>
  <si>
    <t>5</t>
  </si>
  <si>
    <t xml:space="preserve">    046CX7369</t>
  </si>
  <si>
    <t>**CAJA ASIENTO C RESPALDO MODELOS SURTIDOS 25X25X41CM CX7370 CX7371</t>
  </si>
  <si>
    <t>FB5100041714</t>
  </si>
  <si>
    <t>079129</t>
  </si>
  <si>
    <t>BDS - 3708/3775 FLORENCIA FELDMAN</t>
  </si>
  <si>
    <t>5</t>
  </si>
  <si>
    <t xml:space="preserve">    046CX7842</t>
  </si>
  <si>
    <t>CAJA ASIENTO 60X30X35CM CABALLO REINA</t>
  </si>
  <si>
    <t>FB5100041714</t>
  </si>
  <si>
    <t>079129</t>
  </si>
  <si>
    <t>BDS - 3708/3775 FLORENCIA FELDMAN</t>
  </si>
  <si>
    <t>5</t>
  </si>
  <si>
    <t xml:space="preserve">    046DE7524</t>
  </si>
  <si>
    <t>MACET. CERAMICA VASIJA 16X7,5CM</t>
  </si>
  <si>
    <t>FB5100041611</t>
  </si>
  <si>
    <t>079278</t>
  </si>
  <si>
    <t>BDS - 3751 ALFONSINA GUAZZONE</t>
  </si>
  <si>
    <t>5</t>
  </si>
  <si>
    <t>30</t>
  </si>
  <si>
    <t>REC. DE PRECIO</t>
  </si>
  <si>
    <t xml:space="preserve">    046DE7530</t>
  </si>
  <si>
    <t>+MACET. CERAMICA 6MOD SURT 19 X 7 X 6.5CM</t>
  </si>
  <si>
    <t>FB5100041611</t>
  </si>
  <si>
    <t>079278</t>
  </si>
  <si>
    <t>BDS - 3751 ALFONSINA GUAZZONE</t>
  </si>
  <si>
    <t>5</t>
  </si>
  <si>
    <t>30</t>
  </si>
  <si>
    <t>REC. DE PRECIO</t>
  </si>
  <si>
    <t xml:space="preserve">    046FL4363</t>
  </si>
  <si>
    <t xml:space="preserve">**6 IMANES TOSTADAS SURTIDOS </t>
  </si>
  <si>
    <t>FB5100041528</t>
  </si>
  <si>
    <t>079200</t>
  </si>
  <si>
    <t>BDS - 3743/3839/3961 PAULA GONZALEZ</t>
  </si>
  <si>
    <t>5</t>
  </si>
  <si>
    <t>30</t>
  </si>
  <si>
    <t>REC. DE PRECIO</t>
  </si>
  <si>
    <t xml:space="preserve">    046JA7226</t>
  </si>
  <si>
    <t>**FLORERO DE VIDRIO AZUL 22,5CM // 10,5CM DIAM</t>
  </si>
  <si>
    <t>FB5100041552</t>
  </si>
  <si>
    <t>079223</t>
  </si>
  <si>
    <t>BDS - 3731 VIVIANA CARPIO</t>
  </si>
  <si>
    <t>5</t>
  </si>
  <si>
    <t xml:space="preserve">    046ME7897</t>
  </si>
  <si>
    <t>MESA PLEGABLE
 PARA COMP. MAD. MDF Y METAL 5 MOD. 59X39X23CM</t>
  </si>
  <si>
    <t>FB5100041909</t>
  </si>
  <si>
    <t>079622</t>
  </si>
  <si>
    <t>BDS - 3798 MAGALI BASILISEN</t>
  </si>
  <si>
    <t>5</t>
  </si>
  <si>
    <t>30</t>
  </si>
  <si>
    <t>REC. DE PRECIO</t>
  </si>
  <si>
    <t xml:space="preserve">    046ME7897</t>
  </si>
  <si>
    <t>MESA PLEGABLE
 PARA COMP. MAD. MDF Y METAL 5 MOD. 59X39X23CM</t>
  </si>
  <si>
    <t>FB5100041909</t>
  </si>
  <si>
    <t>079622</t>
  </si>
  <si>
    <t>BDS - 3798 MAGALI BASILISEN</t>
  </si>
  <si>
    <t>5</t>
  </si>
  <si>
    <t>30</t>
  </si>
  <si>
    <t>REC. DE PRECIO</t>
  </si>
  <si>
    <t xml:space="preserve">    046ME7897</t>
  </si>
  <si>
    <t>MESA PLEGABLE
 PARA COMP. MAD. MDF Y METAL 5 MOD. 59X39X23CM</t>
  </si>
  <si>
    <t>FB5100041909</t>
  </si>
  <si>
    <t>079622</t>
  </si>
  <si>
    <t>BDS - 3798 MAGALI BASILISEN</t>
  </si>
  <si>
    <t>5</t>
  </si>
  <si>
    <t>30</t>
  </si>
  <si>
    <t>REC. DE PRECIO</t>
  </si>
  <si>
    <t xml:space="preserve">    046PR6831</t>
  </si>
  <si>
    <t>PORTARRETR, PL PASTEL 13X18CM</t>
  </si>
  <si>
    <t>FB5100041562</t>
  </si>
  <si>
    <t>079234</t>
  </si>
  <si>
    <t>BDS - 3741 MARIA CLARA SOLE</t>
  </si>
  <si>
    <t>5</t>
  </si>
  <si>
    <t xml:space="preserve">    046PR6832</t>
  </si>
  <si>
    <t>PORTARRETR, PL PASTEL 15X20CM</t>
  </si>
  <si>
    <t>FB5100041562</t>
  </si>
  <si>
    <t>079234</t>
  </si>
  <si>
    <t>BDS - 3741 MARIA CLARA SOLE</t>
  </si>
  <si>
    <t>5</t>
  </si>
  <si>
    <t xml:space="preserve">    046RE6030</t>
  </si>
  <si>
    <t>**REL. PARED FDO. BCO MARCO CHATO DIAM 22,5CM JJ</t>
  </si>
  <si>
    <t>FB5100041751</t>
  </si>
  <si>
    <t>079442</t>
  </si>
  <si>
    <t>BDS - 3779 ASOCIACION COOP PRO INFANCIA BS AS (DE ESCUELA LUGONES ESCARDÓ)</t>
  </si>
  <si>
    <t>5</t>
  </si>
  <si>
    <t xml:space="preserve">    046RE6668</t>
  </si>
  <si>
    <t>**REL. PARED MAD, BUHO  D34CM</t>
  </si>
  <si>
    <t>FB5100041791</t>
  </si>
  <si>
    <t>079480</t>
  </si>
  <si>
    <t>BDS - 3776 ROXANA GIMENEZ</t>
  </si>
  <si>
    <t>5</t>
  </si>
  <si>
    <t xml:space="preserve">    062AL8219</t>
  </si>
  <si>
    <t>**TRAPOS DE PISO CON LEYENDA 57X47CM SURTIDOS</t>
  </si>
  <si>
    <t>FB5100041516</t>
  </si>
  <si>
    <t>079190</t>
  </si>
  <si>
    <t>BDS - 3723 MARIANA SPERZAGNI</t>
  </si>
  <si>
    <t>5</t>
  </si>
  <si>
    <t xml:space="preserve">    078IM2488</t>
  </si>
  <si>
    <t xml:space="preserve">** 7 BOTONES IMANES </t>
  </si>
  <si>
    <t>FB5100041516</t>
  </si>
  <si>
    <t>079190</t>
  </si>
  <si>
    <t>BDS - 3723 MARIANA SPERZAGNI</t>
  </si>
  <si>
    <t>5</t>
  </si>
  <si>
    <t xml:space="preserve">    084BA3462</t>
  </si>
  <si>
    <t>** FRUTERA ACERO INOX.HINDU 24.5 CM</t>
  </si>
  <si>
    <t>FB5100041613</t>
  </si>
  <si>
    <t>071894</t>
  </si>
  <si>
    <t>BDS - 2369/2762/3572/3747/3767/3950 DIAMELA VARELA</t>
  </si>
  <si>
    <t>8</t>
  </si>
  <si>
    <t xml:space="preserve">    100BA4018</t>
  </si>
  <si>
    <t>** TUPPER VERDE C/TAPA DE VENTILACION 0,55 L. 13X9X6,5CM</t>
  </si>
  <si>
    <t>FB5100041708</t>
  </si>
  <si>
    <t>075575</t>
  </si>
  <si>
    <t>BDS - 2956/3771 FLORENCIA ARVIA</t>
  </si>
  <si>
    <t>5</t>
  </si>
  <si>
    <t xml:space="preserve">    100BA4020</t>
  </si>
  <si>
    <t>** TUPPER VERDE C/ TAPA DE VENTILACION 0,82 L. 13X9,9CM</t>
  </si>
  <si>
    <t>FB5100041708</t>
  </si>
  <si>
    <t>075575</t>
  </si>
  <si>
    <t>BDS - 2956/3771 FLORENCIA ARVIA</t>
  </si>
  <si>
    <t>5</t>
  </si>
  <si>
    <t xml:space="preserve">    100BA4023</t>
  </si>
  <si>
    <t>** TUPPER VERDE C/TAPA DE VENTILACION 0,28 L. 7.3X5X10.2CM</t>
  </si>
  <si>
    <t>FB5100041708</t>
  </si>
  <si>
    <t>075575</t>
  </si>
  <si>
    <t>BDS - 2956/3771 FLORENCIA ARVIA</t>
  </si>
  <si>
    <t>5</t>
  </si>
  <si>
    <t xml:space="preserve">    CHUIN175C</t>
  </si>
  <si>
    <t>+**//IND. CUERINA MARMOL DORADO 32,5CM DIAM</t>
  </si>
  <si>
    <t>FB5100041909</t>
  </si>
  <si>
    <t>079622</t>
  </si>
  <si>
    <t>BDS - 3798 MAGALI BASILISEN</t>
  </si>
  <si>
    <t>5</t>
  </si>
  <si>
    <t>30</t>
  </si>
  <si>
    <t>REC. DE PRECIO</t>
  </si>
  <si>
    <t xml:space="preserve">    CHUIN178C</t>
  </si>
  <si>
    <t>**//IND. CUERINA RAYAS NEGRAS 32.5 DIAM,</t>
  </si>
  <si>
    <t>FB5100041909</t>
  </si>
  <si>
    <t>079622</t>
  </si>
  <si>
    <t>BDS - 3798 MAGALI BASILISEN</t>
  </si>
  <si>
    <t>5</t>
  </si>
  <si>
    <t>30</t>
  </si>
  <si>
    <t>REC. DE PRECIO</t>
  </si>
  <si>
    <t xml:space="preserve">    CHUIN180C</t>
  </si>
  <si>
    <t>**//IND. CUERINA RAYAS GRISES 32.5 DIAM.</t>
  </si>
  <si>
    <t>FB5100041909</t>
  </si>
  <si>
    <t>079622</t>
  </si>
  <si>
    <t>BDS - 3798 MAGALI BASILISEN</t>
  </si>
  <si>
    <t>5</t>
  </si>
  <si>
    <t>30</t>
  </si>
  <si>
    <t>REC. DE PRECIO</t>
  </si>
  <si>
    <t xml:space="preserve">    CHUIN193R</t>
  </si>
  <si>
    <t>//**IND. CUERINA TE QUIERO 44X30CM</t>
  </si>
  <si>
    <t>FB5100041871</t>
  </si>
  <si>
    <t>079577</t>
  </si>
  <si>
    <t>BDS - 3806 YOHANNA BENITEZ</t>
  </si>
  <si>
    <t>5</t>
  </si>
  <si>
    <t xml:space="preserve">    CHUIN195R</t>
  </si>
  <si>
    <t>**//IND. CUERINA RAYAS NEGRAS 44CM X30CM</t>
  </si>
  <si>
    <t>FB5100041705</t>
  </si>
  <si>
    <t>079404</t>
  </si>
  <si>
    <t>BDS - 3766 MONICA GALLI</t>
  </si>
  <si>
    <t>5</t>
  </si>
  <si>
    <t xml:space="preserve">    CHUIN195R</t>
  </si>
  <si>
    <t>**//IND. CUERINA RAYAS NEGRAS 44CM X30CM</t>
  </si>
  <si>
    <t>FB5100041871</t>
  </si>
  <si>
    <t>079577</t>
  </si>
  <si>
    <t>BDS - 3806 YOHANNA BENITEZ</t>
  </si>
  <si>
    <t>5</t>
  </si>
  <si>
    <t xml:space="preserve">    CHUIN195R</t>
  </si>
  <si>
    <t>**//IND. CUERINA RAYAS NEGRAS 44CM X30CM</t>
  </si>
  <si>
    <t>FB5100041909</t>
  </si>
  <si>
    <t>079622</t>
  </si>
  <si>
    <t>BDS - 3798 MAGALI BASILISEN</t>
  </si>
  <si>
    <t>5</t>
  </si>
  <si>
    <t>30</t>
  </si>
  <si>
    <t>REC. DE PRECIO</t>
  </si>
  <si>
    <t xml:space="preserve">    CHUIN197R</t>
  </si>
  <si>
    <t>**//IND. CUERINA RAYAS GRISES 44CM X30CM</t>
  </si>
  <si>
    <t>FB5100041816</t>
  </si>
  <si>
    <t>079502</t>
  </si>
  <si>
    <t>BDS - 3791/3830 SONIA GHIDA</t>
  </si>
  <si>
    <t>5</t>
  </si>
  <si>
    <t>30</t>
  </si>
  <si>
    <t>REC. DE PRECIO</t>
  </si>
  <si>
    <t xml:space="preserve">    CHUIN197R</t>
  </si>
  <si>
    <t>**//IND. CUERINA RAYAS GRISES 44CM X30CM</t>
  </si>
  <si>
    <t>FB5100041909</t>
  </si>
  <si>
    <t>079622</t>
  </si>
  <si>
    <t>BDS - 3798 MAGALI BASILISEN</t>
  </si>
  <si>
    <t>5</t>
  </si>
  <si>
    <t>30</t>
  </si>
  <si>
    <t>REC. DE PRECIO</t>
  </si>
  <si>
    <t xml:space="preserve">    CHUMANMOS</t>
  </si>
  <si>
    <t>**MANTEL MOSTAZA RECTANGULAR TELA TROPICAL PESADO 
150 X 250
CM</t>
  </si>
  <si>
    <t>FB5100041932</t>
  </si>
  <si>
    <t>079694</t>
  </si>
  <si>
    <t>BDS - 3820 MARIA CECILIA PIROTTO</t>
  </si>
  <si>
    <t>5</t>
  </si>
  <si>
    <t xml:space="preserve">    CHUPACK01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</si>
  <si>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</si>
  <si>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</si>
  <si>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</si>
  <si>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</si>
  <si>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</si>
  <si>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CHUPACK02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</si>
  <si>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</si>
  <si>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</si>
  <si>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</si>
  <si>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</si>
  <si>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</si>
  <si>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CHUPACK03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</si>
  <si>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</si>
  <si>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</si>
  <si>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</si>
  <si>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</si>
  <si>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</si>
  <si>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CHUPACK03</t>
  </si>
  <si>
    <t>**SETX2 PAÑO DE MICROFIBRA ESTAMPADO 35X45CM</t>
  </si>
  <si>
    <t>FB5100041792</t>
  </si>
  <si>
    <t>079481</t>
  </si>
  <si>
    <t>BDS - 3780 CYNTHIA GIANNOTTA</t>
  </si>
  <si>
    <t>5</t>
  </si>
  <si>
    <t xml:space="preserve">    CHUPACK04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</si>
  <si>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</si>
  <si>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</si>
  <si>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</si>
  <si>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</si>
  <si>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</si>
  <si>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CHUPACK05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</si>
  <si>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</si>
  <si>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</si>
  <si>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</si>
  <si>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</si>
  <si>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</si>
  <si>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CHUPACK06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</si>
  <si>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</si>
  <si>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</si>
  <si>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</si>
  <si>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</si>
  <si>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</si>
  <si>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CHUPACK07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</si>
  <si>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</si>
  <si>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</si>
  <si>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</si>
  <si>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</si>
  <si>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</si>
  <si>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CHUPACK07</t>
  </si>
  <si>
    <t>**SETX2 PAÑO DE MICROFIBRA ESTAMPADO 35X45CM</t>
  </si>
  <si>
    <t>FB5100041614</t>
  </si>
  <si>
    <t>079279</t>
  </si>
  <si>
    <t>BDS - 3749 ROMINA KENAN</t>
  </si>
  <si>
    <t>5</t>
  </si>
  <si>
    <t xml:space="preserve">    CHUPACK08</t>
  </si>
  <si>
    <t>**SETX2 PAÑO DE MICROFIBRA ESTAMPADO 35X45CM</t>
  </si>
  <si>
    <t>FB5100041528</t>
  </si>
  <si>
    <t>079200</t>
  </si>
  <si>
    <t>BDS - 3743/3839/3961 PAULA GONZALEZ</t>
  </si>
  <si>
    <t>5</t>
  </si>
  <si>
    <t>30</t>
  </si>
  <si>
    <t>REC. DE PRECIO</t>
  </si>
  <si>
    <t xml:space="preserve">    CHUPACK09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</si>
  <si>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</si>
  <si>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</si>
  <si>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</si>
  <si>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</si>
  <si>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</si>
  <si>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CHUPACK11</t>
  </si>
  <si>
    <t>**SETX2 PAÑO DE MICROFIBRA ESTAMPADO 35X45CM</t>
  </si>
  <si>
    <t>FB5100041792</t>
  </si>
  <si>
    <t>079481</t>
  </si>
  <si>
    <t>BDS - 3780 CYNTHIA GIANNOTTA</t>
  </si>
  <si>
    <t>5</t>
  </si>
  <si>
    <t xml:space="preserve">    CHUPACK15</t>
  </si>
  <si>
    <t>**SETX2 PAÑO DE MICROFIBRA ESTAMPADO 35X45CM</t>
  </si>
  <si>
    <t>FB5100041516</t>
  </si>
  <si>
    <t>079190</t>
  </si>
  <si>
    <t>BDS - 3723 MARIANA SPERZAGNI</t>
  </si>
  <si>
    <t>5</t>
  </si>
  <si>
    <t xml:space="preserve">    CHUPACK17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</si>
  <si>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</si>
  <si>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</si>
  <si>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</si>
  <si>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</si>
  <si>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</si>
  <si>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CHUPACK19</t>
  </si>
  <si>
    <t>**SETX2 PAÑO DE MICROFIBRA ESTAMPADO 35X45CM</t>
  </si>
  <si>
    <t>FB5100041558</t>
  </si>
  <si>
    <t>079229</t>
  </si>
  <si>
    <t>BDS - 3736/3748 IVANNA RIVERA</t>
  </si>
  <si>
    <t>5</t>
  </si>
  <si>
    <t xml:space="preserve">    CHUPACK19</t>
  </si>
  <si>
    <t>**SETX2 PAÑO DE MICROFIBRA ESTAMPADO 35X45CM</t>
  </si>
  <si>
    <t>FB5100041560</t>
  </si>
  <si>
    <t>079231</t>
  </si>
  <si>
    <t>BDS - 3738/3816 ANDREA MUÑOZ</t>
  </si>
  <si>
    <t>5</t>
  </si>
  <si>
    <t xml:space="preserve">    CHUPACK29</t>
  </si>
  <si>
    <t>**SETX2 PAÑO DE MICROFIBRA ESTAMPADO 35X45CM</t>
  </si>
  <si>
    <t>FB5100041684</t>
  </si>
  <si>
    <t>079343</t>
  </si>
  <si>
    <t>BDS - 3765/3871 MARIA VICTORIA VILCHEZ</t>
  </si>
  <si>
    <t>5</t>
  </si>
  <si>
    <t xml:space="preserve">    ILGEONUDE</t>
  </si>
  <si>
    <t>+**//PANERA DE LIENZO/GABARDINA</t>
  </si>
  <si>
    <t>FB5100041792</t>
  </si>
  <si>
    <t>079481</t>
  </si>
  <si>
    <t>BDS - 3780 CYNTHIA GIANNOTTA</t>
  </si>
  <si>
    <t>5</t>
  </si>
  <si>
    <t xml:space="preserve">    ILGEONUDE</t>
  </si>
  <si>
    <t>+**//PANERA DE LIENZO/GABARDINA</t>
  </si>
  <si>
    <t>FB5100041928</t>
  </si>
  <si>
    <t>079692</t>
  </si>
  <si>
    <t>BDS - 3817 ANTONELLA GIURNO</t>
  </si>
  <si>
    <t>5</t>
  </si>
  <si>
    <t xml:space="preserve">    MLRI37508</t>
  </si>
  <si>
    <t>UNIDAD RIGOLLEAU 1PC ENSALADERA ANTILLAS AMBAR FLINT</t>
  </si>
  <si>
    <t>FB5100041930</t>
  </si>
  <si>
    <t>079693</t>
  </si>
  <si>
    <t>BDS - 3818/3865 MARCO FERREYRA</t>
  </si>
  <si>
    <t>5</t>
  </si>
  <si>
    <t xml:space="preserve">    MLRI67021</t>
  </si>
  <si>
    <t xml:space="preserve">RIGOLLEAU 1PC TAZON AMANECER 370ML </t>
  </si>
  <si>
    <t>FB5100041516</t>
  </si>
  <si>
    <t>079190</t>
  </si>
  <si>
    <t>BDS - 3723 MARIANA SPERZAGNI</t>
  </si>
  <si>
    <t>5</t>
  </si>
  <si>
    <t xml:space="preserve">    MLRI67021</t>
  </si>
  <si>
    <t xml:space="preserve">RIGOLLEAU 1PC TAZON AMANECER 370ML </t>
  </si>
  <si>
    <t>FB5100041930</t>
  </si>
  <si>
    <t>079693</t>
  </si>
  <si>
    <t>BDS - 3818/3865 MARCO FERREYRA</t>
  </si>
  <si>
    <t>5</t>
  </si>
  <si>
    <t xml:space="preserve">    MLRI67320</t>
  </si>
  <si>
    <t>UNIDAD RIGOLLEAU PLATO PLAYO TILCARA 24CM DIAM</t>
  </si>
  <si>
    <t>FB5100041553</t>
  </si>
  <si>
    <t>079224</t>
  </si>
  <si>
    <t>BDS - 3732 FERNANDA CEPARO</t>
  </si>
  <si>
    <t>5</t>
  </si>
  <si>
    <t xml:space="preserve">    MLRI67646</t>
  </si>
  <si>
    <t xml:space="preserve">UNIDAD RIGOLLEAU ENSALADERA GALAXIA 1650ML GNL X 1PC </t>
  </si>
  <si>
    <t>FB5100041531</t>
  </si>
  <si>
    <t>079202</t>
  </si>
  <si>
    <t>BDS - 3726 ANA CRESPO</t>
  </si>
  <si>
    <t>5</t>
  </si>
  <si>
    <t>30</t>
  </si>
  <si>
    <t>REC. DE PRECIO</t>
  </si>
  <si>
    <t xml:space="preserve">    MOPANUEVA</t>
  </si>
  <si>
    <t>LAMPAZO CON BALDE - MUÑOZ</t>
  </si>
  <si>
    <t>FB5100041767</t>
  </si>
  <si>
    <t>058267</t>
  </si>
  <si>
    <t>BDS - 3781/3823 MARIA DE LOS ANGELES DIEGO</t>
  </si>
  <si>
    <t>5</t>
  </si>
  <si>
    <t xml:space="preserve">    RAMOBEIGE</t>
  </si>
  <si>
    <t>**RAMO DE FLORES BEIGE 26 CM DE TALLO Y 16CMDIAM</t>
  </si>
  <si>
    <t>FB5100041552</t>
  </si>
  <si>
    <t>079223</t>
  </si>
  <si>
    <t>BDS - 3731 VIVIANA CARPIO</t>
  </si>
  <si>
    <t>5</t>
  </si>
  <si>
    <t xml:space="preserve">    RI68785PK</t>
  </si>
  <si>
    <t>//+RIGOLLEAU VASO OSLO 400ML DISP 6PC</t>
  </si>
  <si>
    <t>FB5100041553</t>
  </si>
  <si>
    <t>079224</t>
  </si>
  <si>
    <t>BDS - 3732 FERNANDA CEPARO</t>
  </si>
  <si>
    <t>5</t>
  </si>
  <si>
    <t xml:space="preserve">   019BA86077</t>
  </si>
  <si>
    <t>**BOWL CHICO CLASICO 11,5 DIAM X4,5</t>
  </si>
  <si>
    <t>FB5100041708</t>
  </si>
  <si>
    <t>075575</t>
  </si>
  <si>
    <t>BDS - 2956/3771 FLORENCIA ARVIA</t>
  </si>
  <si>
    <t>5</t>
  </si>
  <si>
    <t xml:space="preserve">   019BA86079</t>
  </si>
  <si>
    <t xml:space="preserve">**//BOWL GRANDE CLASICO 18,5 DIAM X 7,5 CM </t>
  </si>
  <si>
    <t>FB5100041533</t>
  </si>
  <si>
    <t>073225</t>
  </si>
  <si>
    <t>BDS - 2500/2536/3729 MAYRA ARIAS</t>
  </si>
  <si>
    <t>5</t>
  </si>
  <si>
    <t>30</t>
  </si>
  <si>
    <t>REC. DE PRECIO</t>
  </si>
  <si>
    <t xml:space="preserve">   019BA86079</t>
  </si>
  <si>
    <t xml:space="preserve">**//BOWL GRANDE CLASICO 18,5 DIAM X 7,5 CM </t>
  </si>
  <si>
    <t>FB5100041708</t>
  </si>
  <si>
    <t>075575</t>
  </si>
  <si>
    <t>BDS - 2956/3771 FLORENCIA ARVIA</t>
  </si>
  <si>
    <t>5</t>
  </si>
  <si>
    <t xml:space="preserve">   019BA87506</t>
  </si>
  <si>
    <t xml:space="preserve">**VASO TERMICO 400 ML COLOIRES PASTELES </t>
  </si>
  <si>
    <t>FB5100041555</t>
  </si>
  <si>
    <t>079226</t>
  </si>
  <si>
    <t>BDS - 3734 MILAGROS OJEDA</t>
  </si>
  <si>
    <t>8</t>
  </si>
  <si>
    <t xml:space="preserve">   019BA87513</t>
  </si>
  <si>
    <t>**CUCHARAS LARGAS PASTEL NEW PL 1PC PASTEL 23 CM</t>
  </si>
  <si>
    <t>FB5100041555</t>
  </si>
  <si>
    <t>079226</t>
  </si>
  <si>
    <t>BDS - 3734 MILAGROS OJEDA</t>
  </si>
  <si>
    <t>8</t>
  </si>
  <si>
    <t xml:space="preserve">   019BA87513</t>
  </si>
  <si>
    <t>**CUCHARAS LARGAS PASTEL NEW PL 1PC PASTEL 23 CM</t>
  </si>
  <si>
    <t>FB5100041555</t>
  </si>
  <si>
    <t>079226</t>
  </si>
  <si>
    <t>BDS - 3734 MILAGROS OJEDA</t>
  </si>
  <si>
    <t>8</t>
  </si>
  <si>
    <t xml:space="preserve">   019BA87513</t>
  </si>
  <si>
    <t>**CUCHARAS LARGAS PASTEL NEW PL 1PC PASTEL 23 CM</t>
  </si>
  <si>
    <t>FB5100041929</t>
  </si>
  <si>
    <t>079692</t>
  </si>
  <si>
    <t>BDS - 3817 ANTONELLA GIURNO</t>
  </si>
  <si>
    <t>8</t>
  </si>
  <si>
    <t xml:space="preserve">   019BA87516</t>
  </si>
  <si>
    <t>+**HOMBRECITO C VIRULANA COLORES PASTEL</t>
  </si>
  <si>
    <t>FB5100041517</t>
  </si>
  <si>
    <t>079190</t>
  </si>
  <si>
    <t>BDS - 3723 MARIANA SPERZAGNI</t>
  </si>
  <si>
    <t>8</t>
  </si>
  <si>
    <t xml:space="preserve">   019BA87553</t>
  </si>
  <si>
    <t>**TAPON BAÑERA  PASTEL 1PC COLORES SURTIDOS</t>
  </si>
  <si>
    <t>FB5100041517</t>
  </si>
  <si>
    <t>079190</t>
  </si>
  <si>
    <t>BDS - 3723 MARIANA SPERZAGNI</t>
  </si>
  <si>
    <t>8</t>
  </si>
  <si>
    <t xml:space="preserve">   019BA87554</t>
  </si>
  <si>
    <t>//**TAPON REJILLA PASTEL 1PC COLORES SURTIDOS</t>
  </si>
  <si>
    <t>FB5100041517</t>
  </si>
  <si>
    <t>079190</t>
  </si>
  <si>
    <t>BDS - 3723 MARIANA SPERZAGNI</t>
  </si>
  <si>
    <t>8</t>
  </si>
  <si>
    <t xml:space="preserve">   019BA87554</t>
  </si>
  <si>
    <t>//**TAPON REJILLA PASTEL 1PC COLORES SURTIDOS</t>
  </si>
  <si>
    <t>FB5100041753</t>
  </si>
  <si>
    <t>077056</t>
  </si>
  <si>
    <t>BDS - 3297/3579/3784 MACARENA BRUNA</t>
  </si>
  <si>
    <t>8</t>
  </si>
  <si>
    <t xml:space="preserve">   019BA87554</t>
  </si>
  <si>
    <t>//**TAPON REJILLA PASTEL 1PC COLORES SURTIDOS</t>
  </si>
  <si>
    <t>FB5100041753</t>
  </si>
  <si>
    <t>077056</t>
  </si>
  <si>
    <t>BDS - 3297/3579/3784 MACARENA BRUNA</t>
  </si>
  <si>
    <t>8</t>
  </si>
  <si>
    <t xml:space="preserve">   046BA1201A</t>
  </si>
  <si>
    <t>**PINCEL DE SILICONA ROSA MANGO DE MADERA 27X4CM</t>
  </si>
  <si>
    <t>FB5100041535</t>
  </si>
  <si>
    <t>079204</t>
  </si>
  <si>
    <t>BDS - 3730 MARIE BERTOCHI</t>
  </si>
  <si>
    <t>5</t>
  </si>
  <si>
    <t xml:space="preserve">   046BA1201B</t>
  </si>
  <si>
    <t>**BATIDOR DE SILICONA ROSA MANGO DE MADERA 23CM</t>
  </si>
  <si>
    <t>FB5100041535</t>
  </si>
  <si>
    <t>079204</t>
  </si>
  <si>
    <t>BDS - 3730 MARIE BERTOCHI</t>
  </si>
  <si>
    <t>5</t>
  </si>
  <si>
    <t xml:space="preserve">   046BA1201C</t>
  </si>
  <si>
    <t>**PINZA PUNTA DE SILICONA ROSA DE ACERO INOX. 27CM</t>
  </si>
  <si>
    <t>FB5100041928</t>
  </si>
  <si>
    <t>079692</t>
  </si>
  <si>
    <t>BDS - 3817 ANTONELLA GIURNO</t>
  </si>
  <si>
    <t>5</t>
  </si>
  <si>
    <t xml:space="preserve">   046BA1201D</t>
  </si>
  <si>
    <t>**CUCHARA P/ PASTA DE SILICONA ROSA MANGO DE MADERA 31X6CM</t>
  </si>
  <si>
    <t>FB5100041535</t>
  </si>
  <si>
    <t>079204</t>
  </si>
  <si>
    <t>BDS - 3730 MARIE BERTOCHI</t>
  </si>
  <si>
    <t>5</t>
  </si>
  <si>
    <t xml:space="preserve">   046BA1201H</t>
  </si>
  <si>
    <t>**CUCHARON DE SILICONA ROSA MANGO DE MADERA 31X7,5CM</t>
  </si>
  <si>
    <t>FB5100041535</t>
  </si>
  <si>
    <t>079204</t>
  </si>
  <si>
    <t>BDS - 3730 MARIE BERTOCHI</t>
  </si>
  <si>
    <t>5</t>
  </si>
  <si>
    <t xml:space="preserve">   046BA1201J</t>
  </si>
  <si>
    <t>**ESPATULA ACANALADA DE SILICONA ROSA MANGO DE MADERA 31X8CM</t>
  </si>
  <si>
    <t>FB5100041535</t>
  </si>
  <si>
    <t>079204</t>
  </si>
  <si>
    <t>BDS - 3730 MARIE BERTOCHI</t>
  </si>
  <si>
    <t>5</t>
  </si>
  <si>
    <t xml:space="preserve">   046BA1201L</t>
  </si>
  <si>
    <t>+**PORTA UTENSILIOS ROSA PLASTICO 15,5X12CM</t>
  </si>
  <si>
    <t>FB5100041535</t>
  </si>
  <si>
    <t>079204</t>
  </si>
  <si>
    <t>BDS - 3730 MARIE BERTOCHI</t>
  </si>
  <si>
    <t>5</t>
  </si>
  <si>
    <t xml:space="preserve">   046BA1202K</t>
  </si>
  <si>
    <t>+**ESPATULA REPOSTERA CURVA DE SILICONA VERDE MANGO DE MADERA 34X6CM</t>
  </si>
  <si>
    <t>FB5100041668</t>
  </si>
  <si>
    <t>078961</t>
  </si>
  <si>
    <t>BDS - 3683/3702/3761 NATACHA ROSSI</t>
  </si>
  <si>
    <t>8</t>
  </si>
  <si>
    <t>30</t>
  </si>
  <si>
    <t>REC. DE PRECIO</t>
  </si>
  <si>
    <t xml:space="preserve">   607PLA0001</t>
  </si>
  <si>
    <t>**CESTO PEDAL 22L TERRA</t>
  </si>
  <si>
    <t>FB5100041708</t>
  </si>
  <si>
    <t>075575</t>
  </si>
  <si>
    <t>BDS - 2956/3771 FLORENCIA ARVIA</t>
  </si>
  <si>
    <t>5</t>
  </si>
  <si>
    <t xml:space="preserve">   607PLA4005</t>
  </si>
  <si>
    <t>**STARBOX 23.5L TAPA TRANSP. 43X27X35CM</t>
  </si>
  <si>
    <t>FB5100041523</t>
  </si>
  <si>
    <t>079194</t>
  </si>
  <si>
    <t>BDS - 3725 MARIA VIRGINIA AMBROSINI</t>
  </si>
  <si>
    <t>5</t>
  </si>
  <si>
    <t>30</t>
  </si>
  <si>
    <t>REC. DE PRECIO</t>
  </si>
  <si>
    <t xml:space="preserve">   BA6340VELA</t>
  </si>
  <si>
    <t xml:space="preserve">**GARDENIA JAZMIN VELA SOJA AROMA 8X8 CM </t>
  </si>
  <si>
    <t>FB5100041666</t>
  </si>
  <si>
    <t>079322</t>
  </si>
  <si>
    <t>BDS - 3721 ANTONELLA CASTAGNARO</t>
  </si>
  <si>
    <t>5</t>
  </si>
  <si>
    <t>30</t>
  </si>
  <si>
    <t>REC. DE PRECIO</t>
  </si>
  <si>
    <t xml:space="preserve">   BA6340VELA</t>
  </si>
  <si>
    <t xml:space="preserve">**GARDENIA JAZMIN VELA SOJA AROMA 8X8 CM </t>
  </si>
  <si>
    <t>FB5100041817</t>
  </si>
  <si>
    <t>065672</t>
  </si>
  <si>
    <t>BDS - 1222/1755/2138/3792 MARINA BIANCO</t>
  </si>
  <si>
    <t>5</t>
  </si>
  <si>
    <t xml:space="preserve">   BA8098VELA</t>
  </si>
  <si>
    <t xml:space="preserve">+**GARDENIA VELA SOJA AROMA GARDENIA  12X10 CM </t>
  </si>
  <si>
    <t>FB5100041925</t>
  </si>
  <si>
    <t>079231</t>
  </si>
  <si>
    <t>BDS - 3738/3816 ANDREA MUÑOZ</t>
  </si>
  <si>
    <t>5</t>
  </si>
  <si>
    <t xml:space="preserve">   CHUMANBEIG</t>
  </si>
  <si>
    <t>**MANTEL BEIGE RECTANGULAR TELA TROPICAL PESADO 
150 X 250
CM</t>
  </si>
  <si>
    <t>FB5100041621</t>
  </si>
  <si>
    <t>079283</t>
  </si>
  <si>
    <t>BDS - 3756 VERONICA MARTINEZ</t>
  </si>
  <si>
    <t>5</t>
  </si>
  <si>
    <t xml:space="preserve">   NEWARRIME2</t>
  </si>
  <si>
    <t>**NUEVA MESA DE ARRIME 60X70X30CM</t>
  </si>
  <si>
    <t>FB5100041868</t>
  </si>
  <si>
    <t>079574</t>
  </si>
  <si>
    <t>BDS - 3803 NATALIE DJINDJIAN</t>
  </si>
  <si>
    <t>8</t>
  </si>
  <si>
    <t xml:space="preserve">   TRAPOCHICO</t>
  </si>
  <si>
    <t>TRAPO DE PISO C/ FRASES 50X60</t>
  </si>
  <si>
    <t>FB5100041532</t>
  </si>
  <si>
    <t>079203</t>
  </si>
  <si>
    <t>BDS - 3728 PAULA GIORDANO</t>
  </si>
  <si>
    <t>5</t>
  </si>
  <si>
    <t xml:space="preserve">   TRAPOCHICO</t>
  </si>
  <si>
    <t>TRAPO DE PISO C/ FRASES 50X60</t>
  </si>
  <si>
    <t>FB5100041748</t>
  </si>
  <si>
    <t>076440</t>
  </si>
  <si>
    <t>BDS - 3154/3783/3894 VIVIANA MURCIA</t>
  </si>
  <si>
    <t>5</t>
  </si>
  <si>
    <t xml:space="preserve">   TW7375VELA</t>
  </si>
  <si>
    <t xml:space="preserve">**COMPOTERA VELA BRILLANTE 400ML </t>
  </si>
  <si>
    <t>FB5100041909</t>
  </si>
  <si>
    <t>079622</t>
  </si>
  <si>
    <t>BDS - 3798 MAGALI BASILISEN</t>
  </si>
  <si>
    <t>5</t>
  </si>
  <si>
    <t>30</t>
  </si>
  <si>
    <t>REC. DE PRECIO</t>
  </si>
  <si>
    <t xml:space="preserve">  0607PLA0004</t>
  </si>
  <si>
    <t>+**HELADORA X 6 FORMIS 18X6.5CM</t>
  </si>
  <si>
    <t>FB5100041929</t>
  </si>
  <si>
    <t>079692</t>
  </si>
  <si>
    <t>BDS - 3817 ANTONELLA GIURNO</t>
  </si>
  <si>
    <t>8</t>
  </si>
  <si>
    <t xml:space="preserve">  0607PLA0009</t>
  </si>
  <si>
    <t>**TABLA PICAR RECT BLANCA 27X20CM</t>
  </si>
  <si>
    <t>FB5100041619</t>
  </si>
  <si>
    <t>079281</t>
  </si>
  <si>
    <t>BDS - 3752 SOFIA ARACELIA SANTORO</t>
  </si>
  <si>
    <t>5</t>
  </si>
  <si>
    <t xml:space="preserve">  B1518AF6NEW</t>
  </si>
  <si>
    <t>**BOSTON DISP 6PC 510ML</t>
  </si>
  <si>
    <t>FB5100041666</t>
  </si>
  <si>
    <t>079322</t>
  </si>
  <si>
    <t>BDS - 3721 ANTONELLA CASTAGNARO</t>
  </si>
  <si>
    <t>5</t>
  </si>
  <si>
    <t>30</t>
  </si>
  <si>
    <t>REC. DE PRECIO</t>
  </si>
  <si>
    <t xml:space="preserve">  CHUCBEIGBCO</t>
  </si>
  <si>
    <t>**CHUCBEIGEYBCO MANTEL CIRCULAR ANTIMANCHA 1.40MT</t>
  </si>
  <si>
    <t>FB5100041767</t>
  </si>
  <si>
    <t>058267</t>
  </si>
  <si>
    <t>BDS - 3781/3823 MARIA DE LOS ANGELES DIEGO</t>
  </si>
  <si>
    <t>5</t>
  </si>
  <si>
    <t xml:space="preserve">  CHUCBEIGBCO</t>
  </si>
  <si>
    <t>**CHUCBEIGEYBCO MANTEL CIRCULAR ANTIMANCHA 1.40MT</t>
  </si>
  <si>
    <t>FB5100041814</t>
  </si>
  <si>
    <t>079500</t>
  </si>
  <si>
    <t>BDS - 3789 MARIA SOL CAPELO</t>
  </si>
  <si>
    <t>5</t>
  </si>
  <si>
    <t xml:space="preserve">  CHUCGRISBCO</t>
  </si>
  <si>
    <t>**CHUCGRISBCO MANTEL ANTIMANCHA CIRCULAR 1.40MT</t>
  </si>
  <si>
    <t>FB5100041682</t>
  </si>
  <si>
    <t>079341</t>
  </si>
  <si>
    <t>BDS - 3762/3945 GUILLERMINA ALSINA</t>
  </si>
  <si>
    <t>5</t>
  </si>
  <si>
    <t>17</t>
  </si>
  <si>
    <t>ERROR DE FACTURACION</t>
  </si>
  <si>
    <t xml:space="preserve">  CHUCGRISBCO</t>
  </si>
  <si>
    <t>**CHUCGRISBCO MANTEL ANTIMANCHA CIRCULAR 1.40MT</t>
  </si>
  <si>
    <t>FB5100041812</t>
  </si>
  <si>
    <t>079498</t>
  </si>
  <si>
    <t>BDS - 3785 NATALIA GONZALEZ</t>
  </si>
  <si>
    <t>5</t>
  </si>
  <si>
    <t xml:space="preserve">  CHUCGRISBCO</t>
  </si>
  <si>
    <t>**CHUCGRISBCO MANTEL ANTIMANCHA CIRCULAR 1.40MT</t>
  </si>
  <si>
    <t>FB5100041866</t>
  </si>
  <si>
    <t>079572</t>
  </si>
  <si>
    <t>BDS - 3801 EVELINA DE LIMA</t>
  </si>
  <si>
    <t>5</t>
  </si>
  <si>
    <t>30</t>
  </si>
  <si>
    <t>REC. DE PRECIO</t>
  </si>
  <si>
    <t xml:space="preserve">  CHUCGRISBCO</t>
  </si>
  <si>
    <t>**CHUCGRISBCO MANTEL ANTIMANCHA CIRCULAR 1.40MT</t>
  </si>
  <si>
    <t>FB5100041914</t>
  </si>
  <si>
    <t>079628</t>
  </si>
  <si>
    <t>BDS - 3814 MARIA CRISTINA ALBORNOZ</t>
  </si>
  <si>
    <t>5</t>
  </si>
  <si>
    <t xml:space="preserve">  CHUCOBLANCO</t>
  </si>
  <si>
    <t>**//CORTINA BLANCO 100%  POLIÉSTER DOS PAÑOS 140X210CM</t>
  </si>
  <si>
    <t>FB5100041792</t>
  </si>
  <si>
    <t>079481</t>
  </si>
  <si>
    <t>BDS - 3780 CYNTHIA GIANNOTTA</t>
  </si>
  <si>
    <t>5</t>
  </si>
  <si>
    <t xml:space="preserve">  CHUCOBLANCO</t>
  </si>
  <si>
    <t>**//CORTINA BLANCO 100%  POLIÉSTER DOS PAÑOS 140X210CM</t>
  </si>
  <si>
    <t>CB5100006475</t>
  </si>
  <si>
    <t>079481</t>
  </si>
  <si>
    <t>BDS - 3780 CYNTHIA GIANNOTTA</t>
  </si>
  <si>
    <t>5</t>
  </si>
  <si>
    <t>17</t>
  </si>
  <si>
    <t>ERROR DE FACTURACION</t>
  </si>
  <si>
    <t xml:space="preserve">  CHURGRISBCO</t>
  </si>
  <si>
    <t>+**CHURGRISBCO RECT ANTIMANCHA 1,45X1.90MT</t>
  </si>
  <si>
    <t>CB5100006455</t>
  </si>
  <si>
    <t>079341</t>
  </si>
  <si>
    <t>BDS - 3762/3945 GUILLERMINA ALSINA</t>
  </si>
  <si>
    <t>5</t>
  </si>
  <si>
    <t>17</t>
  </si>
  <si>
    <t>ERROR DE FACTURACION</t>
  </si>
  <si>
    <t xml:space="preserve">  CHURGRISBCO</t>
  </si>
  <si>
    <t>+**CHURGRISBCO RECT ANTIMANCHA 1,45X1.90MT</t>
  </si>
  <si>
    <t>FB5100041681</t>
  </si>
  <si>
    <t>079341</t>
  </si>
  <si>
    <t>BDS - 3762/3945 GUILLERMINA ALSINA</t>
  </si>
  <si>
    <t>5</t>
  </si>
  <si>
    <t xml:space="preserve">  CHURGRISBCO</t>
  </si>
  <si>
    <t>+**CHURGRISBCO RECT ANTIMANCHA 1,45X1.90MT</t>
  </si>
  <si>
    <t>FB5100041683</t>
  </si>
  <si>
    <t>079342</t>
  </si>
  <si>
    <t>BDS - 3763 YESICA GUTIERREZ</t>
  </si>
  <si>
    <t>5</t>
  </si>
  <si>
    <t xml:space="preserve">  CHURGRISBCO</t>
  </si>
  <si>
    <t>+**CHURGRISBCO RECT ANTIMANCHA 1,45X1.90MT</t>
  </si>
  <si>
    <t>FB5100041768</t>
  </si>
  <si>
    <t>079457</t>
  </si>
  <si>
    <t>BDS - 3786 VANESA GOLSTEIN</t>
  </si>
  <si>
    <t>5</t>
  </si>
  <si>
    <t xml:space="preserve">  CHURGRISBCO</t>
  </si>
  <si>
    <t>+**CHURGRISBCO RECT ANTIMANCHA 1,45X1.90MT</t>
  </si>
  <si>
    <t>FB5100041811</t>
  </si>
  <si>
    <t>074593</t>
  </si>
  <si>
    <t>BDS - 2688/2792/3689/3782/3972 PAULA GROSSKOPF</t>
  </si>
  <si>
    <t>8</t>
  </si>
  <si>
    <t xml:space="preserve">  CHURGRISBCO</t>
  </si>
  <si>
    <t>+**CHURGRISBCO RECT ANTIMANCHA 1,45X1.90MT</t>
  </si>
  <si>
    <t>FB5100041846</t>
  </si>
  <si>
    <t>079557</t>
  </si>
  <si>
    <t>BDS - 3800 NATALIA BARREIRO</t>
  </si>
  <si>
    <t>5</t>
  </si>
  <si>
    <t xml:space="preserve">  CHURGRISBCO</t>
  </si>
  <si>
    <t>+**CHURGRISBCO RECT ANTIMANCHA 1,45X1.90MT</t>
  </si>
  <si>
    <t>FB5100041870</t>
  </si>
  <si>
    <t>079576</t>
  </si>
  <si>
    <t>BDS - 3805 PAULA GARCIA DAROCA</t>
  </si>
  <si>
    <t>5</t>
  </si>
  <si>
    <t xml:space="preserve">  CHURGRISBCO</t>
  </si>
  <si>
    <t>+**CHURGRISBCO RECT ANTIMANCHA 1,45X1.90MT</t>
  </si>
  <si>
    <t>FB5100041913</t>
  </si>
  <si>
    <t>079627</t>
  </si>
  <si>
    <t>BDS - 3813 MARIA ROSANA DEL VALLE GIL</t>
  </si>
  <si>
    <t>5</t>
  </si>
  <si>
    <t xml:space="preserve">  MATEPAMPA01</t>
  </si>
  <si>
    <t>+**MATE BLANCO BOCA ANCHA C/BOMBILLA</t>
  </si>
  <si>
    <t>FB5100041532</t>
  </si>
  <si>
    <t>079203</t>
  </si>
  <si>
    <t>BDS - 3728 PAULA GIORDANO</t>
  </si>
  <si>
    <t>5</t>
  </si>
  <si>
    <t xml:space="preserve">  MATEPAMPA01</t>
  </si>
  <si>
    <t>+**MATE BLANCO BOCA ANCHA C/BOMBILLA</t>
  </si>
  <si>
    <t>FB5100041594</t>
  </si>
  <si>
    <t>079136</t>
  </si>
  <si>
    <t>BDS - 3713 KARINA QUINTERO</t>
  </si>
  <si>
    <t>5</t>
  </si>
  <si>
    <t>08</t>
  </si>
  <si>
    <t>SIN STOCK</t>
  </si>
  <si>
    <t xml:space="preserve">  MATEPAMPA02</t>
  </si>
  <si>
    <t>+**MATE CORAL BOCA ANCHA C/BOMBILLA</t>
  </si>
  <si>
    <t>FB5100041564</t>
  </si>
  <si>
    <t>079236</t>
  </si>
  <si>
    <t>BDS - 3744 AGUSTINA FACIO</t>
  </si>
  <si>
    <t>5</t>
  </si>
  <si>
    <t xml:space="preserve">  MATEPAMPA08</t>
  </si>
  <si>
    <t xml:space="preserve">**MATE ROJO BOCA ANCHA C/BOMBILLA </t>
  </si>
  <si>
    <t>CB5100006450</t>
  </si>
  <si>
    <t>079136</t>
  </si>
  <si>
    <t>BDS - 3713 KARINA QUINTERO</t>
  </si>
  <si>
    <t>5</t>
  </si>
  <si>
    <t>08</t>
  </si>
  <si>
    <t>SIN STOCK</t>
  </si>
  <si>
    <t xml:space="preserve">  MATEPAMPA11</t>
  </si>
  <si>
    <t>**MATE BLANCO BOCA ANGOSTA C/BOMBILLA</t>
  </si>
  <si>
    <t>FB5100041712</t>
  </si>
  <si>
    <t>079410</t>
  </si>
  <si>
    <t>BDS - 3773 ROCIO VERGARA</t>
  </si>
  <si>
    <t>5</t>
  </si>
  <si>
    <t xml:space="preserve">  MATEPAMPA13</t>
  </si>
  <si>
    <t>+**MATE ROSA BOCA ANGOSTA C/BOMBILLA</t>
  </si>
  <si>
    <t>FB5100041594</t>
  </si>
  <si>
    <t>079136</t>
  </si>
  <si>
    <t>BDS - 3713 KARINA QUINTERO</t>
  </si>
  <si>
    <t>5</t>
  </si>
  <si>
    <t>08</t>
  </si>
  <si>
    <t>SIN STOCK</t>
  </si>
  <si>
    <t xml:space="preserve">  MATEPAMPA14</t>
  </si>
  <si>
    <t>+**MATE BEIGE BOCA ANGOSTA C/BOMBILLA</t>
  </si>
  <si>
    <t>FB5100041554</t>
  </si>
  <si>
    <t>079225</t>
  </si>
  <si>
    <t>BDS - 3733 CAROLINA LOBAS</t>
  </si>
  <si>
    <t>5</t>
  </si>
  <si>
    <t xml:space="preserve">  MATEPAMPA14</t>
  </si>
  <si>
    <t>+**MATE BEIGE BOCA ANGOSTA C/BOMBILLA</t>
  </si>
  <si>
    <t>FB5100041823</t>
  </si>
  <si>
    <t>065672</t>
  </si>
  <si>
    <t>BDS - 1222/1755/2138/3792 MARINA BIANCO</t>
  </si>
  <si>
    <t>5</t>
  </si>
  <si>
    <t>08</t>
  </si>
  <si>
    <t>SIN STOCK</t>
  </si>
  <si>
    <t xml:space="preserve">  MATEPAMPA15</t>
  </si>
  <si>
    <t>+**MATE NEGRO BOCA ANGOSTA C/BOMBILLA</t>
  </si>
  <si>
    <t>FB5100041505</t>
  </si>
  <si>
    <t>079138</t>
  </si>
  <si>
    <t>BDS - 3717 PILAR VIEYTES</t>
  </si>
  <si>
    <t>5</t>
  </si>
  <si>
    <t>08</t>
  </si>
  <si>
    <t>SIN STOCK</t>
  </si>
  <si>
    <t xml:space="preserve">  MATEPAMPA18</t>
  </si>
  <si>
    <t>+**MATE ROJO BOCA ANGOSTA C/BOMBILLA</t>
  </si>
  <si>
    <t>CB5100006450</t>
  </si>
  <si>
    <t>079136</t>
  </si>
  <si>
    <t>BDS - 3713 KARINA QUINTERO</t>
  </si>
  <si>
    <t>5</t>
  </si>
  <si>
    <t>08</t>
  </si>
  <si>
    <t>SIN STOCK</t>
  </si>
  <si>
    <t xml:space="preserve">  MATEPAMPA19</t>
  </si>
  <si>
    <t>+**MATE MARRON BOCA ANGOSTA C/BOMBILLA</t>
  </si>
  <si>
    <t>FB5100041724</t>
  </si>
  <si>
    <t>079282</t>
  </si>
  <si>
    <t>BDS - 3755 VERONICA MEDEL</t>
  </si>
  <si>
    <t>5</t>
  </si>
  <si>
    <t>08</t>
  </si>
  <si>
    <t>SIN STOCK</t>
  </si>
  <si>
    <t xml:space="preserve">  MATEPAMPA20</t>
  </si>
  <si>
    <t xml:space="preserve">**MATE BORDO BOCA ANGOSTA C/BOMBILLA </t>
  </si>
  <si>
    <t>CB5100006431</t>
  </si>
  <si>
    <t>079138</t>
  </si>
  <si>
    <t>BDS - 3717 PILAR VIEYTES</t>
  </si>
  <si>
    <t>5</t>
  </si>
  <si>
    <t>08</t>
  </si>
  <si>
    <t>SIN STOCK</t>
  </si>
  <si>
    <t xml:space="preserve">  MATEPAMPA20</t>
  </si>
  <si>
    <t xml:space="preserve">**MATE BORDO BOCA ANGOSTA C/BOMBILLA </t>
  </si>
  <si>
    <t>CB5100006468</t>
  </si>
  <si>
    <t>065672</t>
  </si>
  <si>
    <t>BDS - 1222/1755/2138/3792 MARINA BIANCO</t>
  </si>
  <si>
    <t>5</t>
  </si>
  <si>
    <t>08</t>
  </si>
  <si>
    <t>SIN STOCK</t>
  </si>
  <si>
    <t xml:space="preserve">  MATEPAMPA20</t>
  </si>
  <si>
    <t xml:space="preserve">**MATE BORDO BOCA ANGOSTA C/BOMBILLA </t>
  </si>
  <si>
    <t>FB5100041817</t>
  </si>
  <si>
    <t>065672</t>
  </si>
  <si>
    <t>BDS - 1222/1755/2138/3792 MARINA BIANCO</t>
  </si>
  <si>
    <t>5</t>
  </si>
  <si>
    <t xml:space="preserve">  MATEPAMPA21</t>
  </si>
  <si>
    <t>**MATE LILA BOCA ANGOSTA C/BOMBILLA</t>
  </si>
  <si>
    <t>FB5100041556</t>
  </si>
  <si>
    <t>079227</t>
  </si>
  <si>
    <t>BDS - 3735 DELMA BURGOS</t>
  </si>
  <si>
    <t>5</t>
  </si>
  <si>
    <t xml:space="preserve">  MLRI68919X6</t>
  </si>
  <si>
    <t xml:space="preserve">RIGOLLEAU 6PC VASO COPON GOURMET 450ML </t>
  </si>
  <si>
    <t>FB5100041667</t>
  </si>
  <si>
    <t>079323</t>
  </si>
  <si>
    <t>BDS - 3760 BRENDA TULA</t>
  </si>
  <si>
    <t>5</t>
  </si>
  <si>
    <t xml:space="preserve">  TW73630VELA</t>
  </si>
  <si>
    <t xml:space="preserve">**VELA SOJA AROMA 270CC </t>
  </si>
  <si>
    <t>FB5100041560</t>
  </si>
  <si>
    <t>079231</t>
  </si>
  <si>
    <t>BDS - 3738/3816 ANDREA MUÑOZ</t>
  </si>
  <si>
    <t>5</t>
  </si>
  <si>
    <t xml:space="preserve">  TW83140VELA</t>
  </si>
  <si>
    <t xml:space="preserve">**VELA 100% SOJA AROMA JAZMIN BELLIZE VERDE </t>
  </si>
  <si>
    <t>FB5100041925</t>
  </si>
  <si>
    <t>079231</t>
  </si>
  <si>
    <t>BDS - 3738/3816 ANDREA MUÑOZ</t>
  </si>
  <si>
    <t>5</t>
  </si>
  <si>
    <t xml:space="preserve"> CHUCUADBYBCO</t>
  </si>
  <si>
    <t>**CHUCUADBEIGEYBCO MANTEL CUADRADO ANTIMANCHA X1.20 MT</t>
  </si>
  <si>
    <t>FB5100041911</t>
  </si>
  <si>
    <t>079626</t>
  </si>
  <si>
    <t>BDS - 3811 MONICA LUCIA LA VEGA</t>
  </si>
  <si>
    <t>5</t>
  </si>
  <si>
    <t xml:space="preserve"> CHUCUADBYBCO</t>
  </si>
  <si>
    <t>**CHUCUADBEIGEYBCO MANTEL CUADRADO ANTIMANCHA X1.20 MT</t>
  </si>
  <si>
    <t>FB5100041915</t>
  </si>
  <si>
    <t>079629</t>
  </si>
  <si>
    <t>BDS - 3815 SARA BRITEZ</t>
  </si>
  <si>
    <t>5</t>
  </si>
  <si>
    <t xml:space="preserve"> CHUCUADBYBCO</t>
  </si>
  <si>
    <t>**CHUCUADBEIGEYBCO MANTEL CUADRADO ANTIMANCHA X1.20 MT</t>
  </si>
  <si>
    <t>CB5100006479</t>
  </si>
  <si>
    <t>079626</t>
  </si>
  <si>
    <t>BDS - 3811 MONICA LUCIA LA VEGA</t>
  </si>
  <si>
    <t>5</t>
  </si>
  <si>
    <t>08</t>
  </si>
  <si>
    <t>SIN STOCK</t>
  </si>
  <si>
    <t xml:space="preserve"> CHUCUADNYBCO</t>
  </si>
  <si>
    <t>**CHUCUADNEGYBCO MANTEL CUADRADO ANTIMANCHA X 1.20MT</t>
  </si>
  <si>
    <t>FB5100041969</t>
  </si>
  <si>
    <t>079626</t>
  </si>
  <si>
    <t>BDS - 3811 MONICA LUCIA LA VEGA</t>
  </si>
  <si>
    <t>5</t>
  </si>
  <si>
    <t>08</t>
  </si>
  <si>
    <t>SIN STOCK</t>
  </si>
  <si>
    <t xml:space="preserve"> CHURBEIGEBCO</t>
  </si>
  <si>
    <t>**CHURBEIGEBCO RECTANG ANTIMANCHA 1,45 X1.90MT</t>
  </si>
  <si>
    <t>FB5100041667</t>
  </si>
  <si>
    <t>079323</t>
  </si>
  <si>
    <t>BDS - 3760 BRENDA TULA</t>
  </si>
  <si>
    <t>5</t>
  </si>
  <si>
    <t xml:space="preserve"> CHURBEIGEBCO</t>
  </si>
  <si>
    <t>**CHURBEIGEBCO RECTANG ANTIMANCHA 1,45 X1.90MT</t>
  </si>
  <si>
    <t>FB5100041869</t>
  </si>
  <si>
    <t>079575</t>
  </si>
  <si>
    <t>BDS - 3804 IRMA SOTO QUINTANA</t>
  </si>
  <si>
    <t>5</t>
  </si>
  <si>
    <t xml:space="preserve"> CHURBEIGEBCO</t>
  </si>
  <si>
    <t>**CHURBEIGEBCO RECTANG ANTIMANCHA 1,45 X1.90MT</t>
  </si>
  <si>
    <t>FB5100041913</t>
  </si>
  <si>
    <t>079627</t>
  </si>
  <si>
    <t>BDS - 3813 MARIA ROSANA DEL VALLE GIL</t>
  </si>
  <si>
    <t>5</t>
  </si>
  <si>
    <t xml:space="preserve"> CHURBEIGEBCO</t>
  </si>
  <si>
    <t>**CHURBEIGEBCO RECTANG ANTIMANCHA 1,45 X1.90MT</t>
  </si>
  <si>
    <t>FB5100041945</t>
  </si>
  <si>
    <t>058267</t>
  </si>
  <si>
    <t>BDS - 3781/3823 MARIA DE LOS ANGELES DIEGO</t>
  </si>
  <si>
    <t>5</t>
  </si>
  <si>
    <t xml:space="preserve"> CHURNEGROBCO</t>
  </si>
  <si>
    <t>**CHURNEGROBCO RECTANG ANTIMANCHA 1,45X1.90MT</t>
  </si>
  <si>
    <t>FB5100041559</t>
  </si>
  <si>
    <t>079230</t>
  </si>
  <si>
    <t>BDS - 3737 SOLEDAD NIETO</t>
  </si>
  <si>
    <t>5</t>
  </si>
  <si>
    <t xml:space="preserve"> CHURNEGROBCO</t>
  </si>
  <si>
    <t>**CHURNEGROBCO RECTANG ANTIMANCHA 1,45X1.90MT</t>
  </si>
  <si>
    <t>FB5100041705</t>
  </si>
  <si>
    <t>079404</t>
  </si>
  <si>
    <t>BDS - 3766 MONICA GALLI</t>
  </si>
  <si>
    <t>5</t>
  </si>
  <si>
    <t xml:space="preserve"> CHURNEGROBCO</t>
  </si>
  <si>
    <t>**CHURNEGROBCO RECTANG ANTIMANCHA 1,45X1.90MT</t>
  </si>
  <si>
    <t>FB5100041867</t>
  </si>
  <si>
    <t>079573</t>
  </si>
  <si>
    <t>BDS - 3802 GRACIELA TIBERI</t>
  </si>
  <si>
    <t>5</t>
  </si>
  <si>
    <t xml:space="preserve"> CHURNEGROBCO</t>
  </si>
  <si>
    <t>**CHURNEGROBCO RECTANG ANTIMANCHA 1,45X1.90MT</t>
  </si>
  <si>
    <t>FB5100041871</t>
  </si>
  <si>
    <t>079577</t>
  </si>
  <si>
    <t>BDS - 3806 YOHANNA BENITEZ</t>
  </si>
  <si>
    <t>5</t>
  </si>
  <si>
    <t xml:space="preserve"> CHURNEGROBCO</t>
  </si>
  <si>
    <t>**CHURNEGROBCO RECTANG ANTIMANCHA 1,45X1.90MT</t>
  </si>
  <si>
    <t>FB5100041908</t>
  </si>
  <si>
    <t>079621</t>
  </si>
  <si>
    <t>BDS - 3796 ROBERTO ALVAREZ</t>
  </si>
  <si>
    <t>5</t>
  </si>
  <si>
    <t xml:space="preserve"> CHURNEGROBCO</t>
  </si>
  <si>
    <t>**CHURNEGROBCO RECTANG ANTIMANCHA 1,45X1.90MT</t>
  </si>
  <si>
    <t>FB5100041913</t>
  </si>
  <si>
    <t>079627</t>
  </si>
  <si>
    <t>BDS - 3813 MARIA ROSANA DEL VALLE GIL</t>
  </si>
  <si>
    <t>5</t>
  </si>
  <si>
    <t xml:space="preserve"> CL1003ROSNEW</t>
  </si>
  <si>
    <t xml:space="preserve">+**//MATE ROSA, BOMBILLA Y BOLSO CRISTAL </t>
  </si>
  <si>
    <t>FB5100041521</t>
  </si>
  <si>
    <t>075074</t>
  </si>
  <si>
    <t>BDS - 2796/2808/2951/3301/3657/3724 SOLEDAD GONZALEZ</t>
  </si>
  <si>
    <t>5</t>
  </si>
  <si>
    <t>30</t>
  </si>
  <si>
    <t>REC. DE PRECIO</t>
  </si>
  <si>
    <t xml:space="preserve"> MATEPAMPA010</t>
  </si>
  <si>
    <t>**MATE BORDO BOCA ANCHA C/BOMBILLA</t>
  </si>
  <si>
    <t>FB5100041612</t>
  </si>
  <si>
    <t>075524</t>
  </si>
  <si>
    <t>BDS - 2896/3746 LEILA IGLESIAS</t>
  </si>
  <si>
    <t>5</t>
  </si>
  <si>
    <t xml:space="preserve"> MATEPAMPA010</t>
  </si>
  <si>
    <t>**MATE BORDO BOCA ANCHA C/BOMBILLA</t>
  </si>
  <si>
    <t>FB5100041620</t>
  </si>
  <si>
    <t>079282</t>
  </si>
  <si>
    <t>BDS - 3755 VERONICA MEDEL</t>
  </si>
  <si>
    <t>5</t>
  </si>
  <si>
    <t xml:space="preserve"> MATEPAMPA010</t>
  </si>
  <si>
    <t>**MATE BORDO BOCA ANCHA C/BOMBILLA</t>
  </si>
  <si>
    <t>CB5100006457</t>
  </si>
  <si>
    <t>075524</t>
  </si>
  <si>
    <t>BDS - 2896/3746 LEILA IGLESIAS</t>
  </si>
  <si>
    <t>5</t>
  </si>
  <si>
    <t>17</t>
  </si>
  <si>
    <t>ERROR DE FACTURACION</t>
  </si>
  <si>
    <t xml:space="preserve"> MATEPAMPA010</t>
  </si>
  <si>
    <t>**MATE BORDO BOCA ANCHA C/BOMBILLA</t>
  </si>
  <si>
    <t>CB5100006462</t>
  </si>
  <si>
    <t>079282</t>
  </si>
  <si>
    <t>BDS - 3755 VERONICA MEDEL</t>
  </si>
  <si>
    <t>5</t>
  </si>
  <si>
    <t>08</t>
  </si>
  <si>
    <t>SIN STOCK</t>
  </si>
  <si>
    <t xml:space="preserve"> MATEPAMPA010</t>
  </si>
  <si>
    <t>**MATE BORDO BOCA ANCHA C/BOMBILLA</t>
  </si>
  <si>
    <t>FB5100041697</t>
  </si>
  <si>
    <t>075524</t>
  </si>
  <si>
    <t>BDS - 2896/3746 LEILA IGLESIAS</t>
  </si>
  <si>
    <t>5</t>
  </si>
  <si>
    <t xml:space="preserve"> TW408630X6PC</t>
  </si>
  <si>
    <t>****6 VASO PINTA APILABLE 200 ML   CISPER</t>
  </si>
  <si>
    <t>FB5100041708</t>
  </si>
  <si>
    <t>075575</t>
  </si>
  <si>
    <t>BDS - 2956/3771 FLORENCIA ARVIA</t>
  </si>
  <si>
    <t>5</t>
  </si>
  <si>
    <t>CHUCUADGRISBC</t>
  </si>
  <si>
    <t>**CHUCUADGRISBCO MANTEL ANTIMANCHAS CUADRADO 1.20MT</t>
  </si>
  <si>
    <t>FB5100041791</t>
  </si>
  <si>
    <t>079480</t>
  </si>
  <si>
    <t>BDS - 3776 ROXANA GIMENEZ</t>
  </si>
  <si>
    <t>5</t>
  </si>
  <si>
    <t>Costo S/IVA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</si>
  <si>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</si>
  <si>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</si>
  <si>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</si>
  <si>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</si>
  <si>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</si>
  <si>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</si>
  <si>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VENTA S/IVA</t>
  </si>
  <si>
    <t>VENTA C/IVA</t>
  </si>
  <si>
    <t>VENTA TOTAL</t>
  </si>
  <si>
    <t>TIENDA NUBE</t>
  </si>
  <si>
    <t>DIFERENCIAS TN - FACTURADO</t>
  </si>
  <si>
    <t>CORREO</t>
  </si>
  <si>
    <t>COD. MP</t>
  </si>
  <si>
    <t>RET MP</t>
  </si>
  <si>
    <t>RET TN</t>
  </si>
  <si>
    <t>RET AFIP</t>
  </si>
  <si>
    <t>COBRADO</t>
  </si>
  <si>
    <t>DIF</t>
  </si>
  <si>
    <t>COMENTARIO</t>
  </si>
  <si>
    <t>Orden</t>
  </si>
  <si>
    <t>GIFTCARD ANTONELACASTAGNARO</t>
  </si>
  <si>
    <t>GIFT CARD ROMINA RATTO</t>
  </si>
  <si>
    <t>GIFT CARD VICKY</t>
  </si>
  <si>
    <t>COSTO TOTAL</t>
  </si>
  <si>
    <t>TRANSFERIR A DOLCE</t>
  </si>
  <si>
    <t>MOPA A MUÑOZ</t>
  </si>
  <si>
    <t>COSTO DOLCE</t>
  </si>
  <si>
    <t>SI</t>
  </si>
  <si>
    <t>X</t>
  </si>
  <si>
    <t>NO</t>
  </si>
  <si>
    <t>GIFT CARD</t>
  </si>
  <si>
    <t>NC - COBRADO EN SEPTIEMBRE</t>
  </si>
  <si>
    <t>GIFTCARD SOFIMACHUCA + CORREO 378,37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</si>
</sst>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3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Fill="1"/>
    <xf numFmtId="0" fontId="0" fillId="5" borderId="1" xfId="0" applyFont="1" applyFill="1" applyBorder="1"/>
    <xf numFmtId="164" fontId="0" fillId="5" borderId="1" xfId="0" applyNumberFormat="1" applyFont="1" applyFill="1" applyBorder="1"/>
    <xf numFmtId="165" fontId="0" fillId="5" borderId="1" xfId="0" applyNumberFormat="1" applyFont="1" applyFill="1" applyBorder="1"/>
    <xf numFmtId="0" fontId="0" fillId="5" borderId="0" xfId="0" applyFill="1"/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/>
    <xf numFmtId="0" fontId="1" fillId="6" borderId="1" xfId="0" applyFont="1" applyFill="1" applyBorder="1"/>
    <xf numFmtId="165" fontId="2" fillId="6" borderId="1" xfId="0" applyNumberFormat="1" applyFont="1" applyFill="1" applyBorder="1"/>
    <xf numFmtId="0" fontId="2" fillId="6" borderId="1" xfId="0" applyFont="1" applyFill="1" applyBorder="1"/>
    <xf numFmtId="165" fontId="0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3"/>
  <sheetViews>
    <sheetView tabSelected="1" topLeftCell="Q1" workbookViewId="0">
      <pane ySplit="1" topLeftCell="A2" activePane="bottomLeft" state="frozen"/>
      <selection pane="bottomLeft" activeCell="V10" sqref="V10"/>
    </sheetView>
  </sheetViews>
  <sheetFormatPr baseColWidth="10" defaultColWidth="9.140625" defaultRowHeight="15" x14ac:dyDescent="0.25"/>
  <cols>
    <col min="1" max="1" width="16.42578125" hidden="1" customWidth="1"/>
    <col min="2" max="2" width="75.140625" hidden="1" customWidth="1"/>
    <col min="3" max="3" width="10.7109375" hidden="1" customWidth="1"/>
    <col min="4" max="4" width="13.28515625" hidden="1" customWidth="1"/>
    <col min="5" max="5" width="10.140625" hidden="1" customWidth="1"/>
    <col min="6" max="6" width="10.140625" customWidth="1"/>
    <col min="7" max="7" width="77.140625" hidden="1" customWidth="1"/>
    <col min="8" max="8" width="8" hidden="1" customWidth="1"/>
    <col min="9" max="9" width="12" hidden="1" customWidth="1"/>
    <col min="10" max="10" width="14.42578125" hidden="1" customWidth="1"/>
    <col min="11" max="11" width="15.5703125" hidden="1" customWidth="1"/>
    <col min="12" max="12" width="16.5703125" hidden="1" customWidth="1"/>
    <col min="13" max="13" width="15.140625" hidden="1" customWidth="1"/>
    <col min="14" max="14" width="19.28515625" hidden="1" customWidth="1"/>
    <col min="15" max="15" width="26.85546875" bestFit="1" customWidth="1"/>
    <col min="16" max="16" width="24.140625" bestFit="1" customWidth="1"/>
    <col min="17" max="17" width="19.7109375" bestFit="1" customWidth="1"/>
    <col min="18" max="18" width="15.5703125" bestFit="1" customWidth="1"/>
    <col min="19" max="20" width="15.85546875" bestFit="1" customWidth="1"/>
    <col min="21" max="21" width="31.140625" bestFit="1" customWidth="1"/>
    <col min="22" max="22" width="11.140625" bestFit="1" customWidth="1"/>
    <col min="23" max="23" width="11.7109375" bestFit="1" customWidth="1"/>
    <col min="24" max="24" width="10.42578125" bestFit="1" customWidth="1"/>
    <col min="25" max="25" width="9.85546875" bestFit="1" customWidth="1"/>
    <col min="26" max="26" width="11.42578125" bestFit="1" customWidth="1"/>
    <col min="27" max="27" width="12.7109375" bestFit="1" customWidth="1"/>
    <col min="28" max="28" width="6.7109375" bestFit="1" customWidth="1"/>
    <col min="29" max="29" width="32.7109375" bestFit="1" customWidth="1"/>
    <col min="30" max="30" width="10.7109375" bestFit="1" customWidth="1"/>
    <col min="31" max="31" width="23" bestFit="1" customWidth="1"/>
  </cols>
  <sheetData>
    <row r="1" spans="1:3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2078</v>
      </c>
      <c r="G1" s="4" t="s">
        <v>5</v>
      </c>
      <c r="H1" s="4" t="s">
        <v>6</v>
      </c>
      <c r="I1" s="4" t="s">
        <v>7</v>
      </c>
      <c r="J1" s="4" t="s">
        <v>2058</v>
      </c>
      <c r="K1" s="4" t="s">
        <v>2059</v>
      </c>
      <c r="L1" s="5" t="s">
        <v>2060</v>
      </c>
      <c r="M1" s="5" t="s">
        <v>2061</v>
      </c>
      <c r="N1" s="6" t="s">
        <v>2062</v>
      </c>
      <c r="O1" s="7" t="s">
        <v>2063</v>
      </c>
      <c r="P1" s="8" t="s">
        <v>2064</v>
      </c>
      <c r="Q1" s="8" t="s">
        <v>2065</v>
      </c>
      <c r="R1" s="8" t="s">
        <v>2066</v>
      </c>
      <c r="S1" s="8" t="s">
        <v>2067</v>
      </c>
      <c r="T1" s="9" t="s">
        <v>2068</v>
      </c>
      <c r="U1" s="9" t="s">
        <v>2069</v>
      </c>
      <c r="V1" s="9" t="s">
        <v>2070</v>
      </c>
      <c r="W1" s="9" t="s">
        <v>2071</v>
      </c>
      <c r="X1" s="9" t="s">
        <v>2072</v>
      </c>
      <c r="Y1" s="9" t="s">
        <v>2073</v>
      </c>
      <c r="Z1" s="9" t="s">
        <v>2074</v>
      </c>
      <c r="AA1" s="9" t="s">
        <v>2075</v>
      </c>
      <c r="AB1" s="9" t="s">
        <v>2076</v>
      </c>
      <c r="AC1" s="9" t="s">
        <v>2077</v>
      </c>
      <c r="AD1" s="4" t="s">
        <v>8</v>
      </c>
      <c r="AE1" s="4" t="s">
        <v>9</v>
      </c>
    </row>
    <row r="2" spans="1:31" s="10" customFormat="1" x14ac:dyDescent="0.25">
      <c r="A2" s="11" t="s">
        <v>158</v>
      </c>
      <c r="B2" s="11" t="s">
        <v>159</v>
      </c>
      <c r="C2" s="12">
        <v>44473</v>
      </c>
      <c r="D2" s="11" t="s">
        <v>160</v>
      </c>
      <c r="E2" s="11" t="s">
        <v>161</v>
      </c>
      <c r="F2" s="11"/>
      <c r="G2" s="11" t="s">
        <v>162</v>
      </c>
      <c r="H2" s="11" t="s">
        <v>163</v>
      </c>
      <c r="I2" s="13">
        <v>-1</v>
      </c>
      <c r="J2" s="13">
        <v>187.31396694214899</v>
      </c>
      <c r="K2" s="13">
        <f>+J2*1.21*I2</f>
        <v>-226.64990000000029</v>
      </c>
      <c r="L2" s="13">
        <v>0</v>
      </c>
      <c r="M2" s="13">
        <v>0</v>
      </c>
      <c r="N2" s="13">
        <v>0</v>
      </c>
      <c r="O2" s="13">
        <v>0</v>
      </c>
      <c r="P2" s="13"/>
      <c r="Q2" s="13">
        <v>-187.31396694214899</v>
      </c>
      <c r="R2" s="13">
        <f>+Q2*1.21</f>
        <v>-226.64990000000029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1" t="s">
        <v>164</v>
      </c>
      <c r="AE2" s="11" t="s">
        <v>165</v>
      </c>
    </row>
    <row r="3" spans="1:31" x14ac:dyDescent="0.25">
      <c r="A3" s="1" t="s">
        <v>1072</v>
      </c>
      <c r="B3" s="1" t="s">
        <v>1073</v>
      </c>
      <c r="C3" s="2">
        <v>44473</v>
      </c>
      <c r="D3" s="1" t="s">
        <v>1074</v>
      </c>
      <c r="E3" s="1" t="s">
        <v>1075</v>
      </c>
      <c r="F3" s="1"/>
      <c r="G3" s="1" t="s">
        <v>1076</v>
      </c>
      <c r="H3" s="1" t="s">
        <v>1077</v>
      </c>
      <c r="I3" s="3">
        <v>1</v>
      </c>
      <c r="J3" s="3">
        <v>396.14</v>
      </c>
      <c r="K3" s="3">
        <f>+J3*1.21*I3</f>
        <v>479.32939999999996</v>
      </c>
      <c r="L3" s="3">
        <v>0</v>
      </c>
      <c r="M3" s="3">
        <v>0</v>
      </c>
      <c r="N3" s="3">
        <f>+K3*0.95</f>
        <v>455.36292999999995</v>
      </c>
      <c r="O3" s="3">
        <f>+N3-(N3*9.09/100)</f>
        <v>413.97043966299998</v>
      </c>
      <c r="P3" s="3"/>
      <c r="Q3" s="3">
        <v>809.08785528925603</v>
      </c>
      <c r="R3" s="3">
        <f t="shared" ref="R3:R66" si="0">+Q3*1.21</f>
        <v>978.99630489999981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</row>
    <row r="4" spans="1:31" x14ac:dyDescent="0.25">
      <c r="A4" s="1" t="s">
        <v>1084</v>
      </c>
      <c r="B4" s="1" t="s">
        <v>1085</v>
      </c>
      <c r="C4" s="2">
        <v>44473</v>
      </c>
      <c r="D4" s="1" t="s">
        <v>1086</v>
      </c>
      <c r="E4" s="1" t="s">
        <v>1087</v>
      </c>
      <c r="F4" s="1"/>
      <c r="G4" s="1" t="s">
        <v>1088</v>
      </c>
      <c r="H4" s="1" t="s">
        <v>1089</v>
      </c>
      <c r="I4" s="3">
        <v>1</v>
      </c>
      <c r="J4" s="3">
        <v>106.471983471074</v>
      </c>
      <c r="K4" s="3">
        <f>+J4*1.21*I4</f>
        <v>128.83109999999954</v>
      </c>
      <c r="L4" s="3">
        <v>0</v>
      </c>
      <c r="M4" s="3">
        <f>+K4*0.85</f>
        <v>109.5064349999996</v>
      </c>
      <c r="N4" s="3">
        <f>+M4*0.95</f>
        <v>104.03111324999962</v>
      </c>
      <c r="O4" s="3">
        <f>+N4-(N4*9.09/100)</f>
        <v>94.574685055574662</v>
      </c>
      <c r="P4" s="3"/>
      <c r="Q4" s="3">
        <v>200.00123263140401</v>
      </c>
      <c r="R4" s="3">
        <f t="shared" si="0"/>
        <v>242.00149148399885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 t="s">
        <v>1090</v>
      </c>
      <c r="AE4" s="1" t="s">
        <v>1091</v>
      </c>
    </row>
    <row r="5" spans="1:31" x14ac:dyDescent="0.25">
      <c r="A5" s="1" t="s">
        <v>1482</v>
      </c>
      <c r="B5" s="1" t="s">
        <v>1483</v>
      </c>
      <c r="C5" s="2">
        <v>44473</v>
      </c>
      <c r="D5" s="1" t="s">
        <v>1484</v>
      </c>
      <c r="E5" s="1" t="s">
        <v>1485</v>
      </c>
      <c r="F5" s="1">
        <v>3729</v>
      </c>
      <c r="G5" s="1" t="s">
        <v>1486</v>
      </c>
      <c r="H5" s="1" t="s">
        <v>1487</v>
      </c>
      <c r="I5" s="3">
        <v>1</v>
      </c>
      <c r="J5" s="3">
        <v>253.285785123967</v>
      </c>
      <c r="K5" s="3">
        <f>+J5*1.21*I5</f>
        <v>306.47580000000005</v>
      </c>
      <c r="L5" s="3">
        <v>0</v>
      </c>
      <c r="M5" s="3">
        <v>0</v>
      </c>
      <c r="N5" s="3">
        <f>+K5*0.95</f>
        <v>291.15201000000002</v>
      </c>
      <c r="O5" s="3">
        <f>+N5-(N5*9.09/100)</f>
        <v>264.68629229100003</v>
      </c>
      <c r="P5" s="3">
        <f>+O5+O4+O3+O2</f>
        <v>773.23141700957467</v>
      </c>
      <c r="Q5" s="3">
        <v>239.659009884298</v>
      </c>
      <c r="R5" s="3">
        <f t="shared" si="0"/>
        <v>289.98740196000057</v>
      </c>
      <c r="S5" s="3">
        <f>+R5+R4+R3+R2</f>
        <v>1284.3352983439988</v>
      </c>
      <c r="T5" s="3">
        <v>1284.33</v>
      </c>
      <c r="U5" s="3">
        <f t="shared" ref="U3:U66" si="1">+T5-S5</f>
        <v>-5.2983439989020553E-3</v>
      </c>
      <c r="V5" s="3"/>
      <c r="W5" s="3"/>
      <c r="X5" s="3"/>
      <c r="Y5" s="3"/>
      <c r="Z5" s="3"/>
      <c r="AA5" s="3"/>
      <c r="AB5" s="3"/>
      <c r="AC5" s="3"/>
      <c r="AD5" s="1" t="s">
        <v>1488</v>
      </c>
      <c r="AE5" s="1" t="s">
        <v>1489</v>
      </c>
    </row>
    <row r="6" spans="1:31" x14ac:dyDescent="0.25">
      <c r="A6" s="1" t="s">
        <v>766</v>
      </c>
      <c r="B6" s="1" t="s">
        <v>767</v>
      </c>
      <c r="C6" s="2">
        <v>44473</v>
      </c>
      <c r="D6" s="1" t="s">
        <v>768</v>
      </c>
      <c r="E6" s="1" t="s">
        <v>769</v>
      </c>
      <c r="F6" s="1"/>
      <c r="G6" s="1" t="s">
        <v>770</v>
      </c>
      <c r="H6" s="1" t="s">
        <v>771</v>
      </c>
      <c r="I6" s="3">
        <v>1</v>
      </c>
      <c r="J6" s="3">
        <v>239.46</v>
      </c>
      <c r="K6" s="3">
        <f>+J6*1.21*I6</f>
        <v>289.7466</v>
      </c>
      <c r="L6" s="3">
        <v>0</v>
      </c>
      <c r="M6" s="3">
        <v>0</v>
      </c>
      <c r="N6" s="3">
        <v>0</v>
      </c>
      <c r="O6" s="3">
        <f>+K6</f>
        <v>289.7466</v>
      </c>
      <c r="P6" s="3"/>
      <c r="Q6" s="3">
        <v>499.99313570826399</v>
      </c>
      <c r="R6" s="3">
        <f t="shared" si="0"/>
        <v>604.99169420699945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</row>
    <row r="7" spans="1:31" x14ac:dyDescent="0.25">
      <c r="A7" s="1" t="s">
        <v>878</v>
      </c>
      <c r="B7" s="1" t="s">
        <v>879</v>
      </c>
      <c r="C7" s="2">
        <v>44473</v>
      </c>
      <c r="D7" s="1" t="s">
        <v>880</v>
      </c>
      <c r="E7" s="1" t="s">
        <v>881</v>
      </c>
      <c r="F7" s="1"/>
      <c r="G7" s="1" t="s">
        <v>882</v>
      </c>
      <c r="H7" s="1" t="s">
        <v>883</v>
      </c>
      <c r="I7" s="3">
        <v>1</v>
      </c>
      <c r="J7" s="3">
        <v>386.72</v>
      </c>
      <c r="K7" s="3">
        <f>+J7*1.21*I7</f>
        <v>467.93120000000005</v>
      </c>
      <c r="L7" s="3">
        <v>0</v>
      </c>
      <c r="M7" s="3">
        <v>0</v>
      </c>
      <c r="N7" s="3">
        <v>0</v>
      </c>
      <c r="O7" s="3">
        <f>+K7</f>
        <v>467.93120000000005</v>
      </c>
      <c r="P7" s="3"/>
      <c r="Q7" s="3">
        <v>790.89907365289196</v>
      </c>
      <c r="R7" s="3">
        <f t="shared" si="0"/>
        <v>956.98787911999921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</row>
    <row r="8" spans="1:31" x14ac:dyDescent="0.25">
      <c r="A8" s="1" t="s">
        <v>890</v>
      </c>
      <c r="B8" s="1" t="s">
        <v>891</v>
      </c>
      <c r="C8" s="2">
        <v>44473</v>
      </c>
      <c r="D8" s="1" t="s">
        <v>892</v>
      </c>
      <c r="E8" s="1" t="s">
        <v>893</v>
      </c>
      <c r="F8" s="1">
        <v>3722</v>
      </c>
      <c r="G8" s="1" t="s">
        <v>894</v>
      </c>
      <c r="H8" s="1" t="s">
        <v>895</v>
      </c>
      <c r="I8" s="3">
        <v>1</v>
      </c>
      <c r="J8" s="3">
        <v>468.55</v>
      </c>
      <c r="K8" s="3">
        <f>+J8*1.21*I8</f>
        <v>566.94550000000004</v>
      </c>
      <c r="L8" s="3">
        <v>0</v>
      </c>
      <c r="M8" s="3">
        <v>0</v>
      </c>
      <c r="N8" s="3">
        <v>0</v>
      </c>
      <c r="O8" s="3">
        <f>+K8</f>
        <v>566.94550000000004</v>
      </c>
      <c r="P8" s="3">
        <f>+O8+O7+O6</f>
        <v>1324.6233</v>
      </c>
      <c r="Q8" s="3">
        <v>954.54014206280999</v>
      </c>
      <c r="R8" s="3">
        <f t="shared" si="0"/>
        <v>1154.993571896</v>
      </c>
      <c r="S8" s="3">
        <f>+R8+R7+R6</f>
        <v>2716.9731452229989</v>
      </c>
      <c r="T8" s="3">
        <v>2716.97</v>
      </c>
      <c r="U8" s="3">
        <f t="shared" si="1"/>
        <v>-3.1452229991373315E-3</v>
      </c>
      <c r="V8" s="3"/>
      <c r="W8" s="3"/>
      <c r="X8" s="3"/>
      <c r="Y8" s="3"/>
      <c r="Z8" s="3"/>
      <c r="AA8" s="3"/>
      <c r="AB8" s="3"/>
      <c r="AC8" s="3"/>
      <c r="AD8" s="1"/>
      <c r="AE8" s="1"/>
    </row>
    <row r="9" spans="1:31" x14ac:dyDescent="0.25">
      <c r="A9" s="11" t="s">
        <v>126</v>
      </c>
      <c r="B9" s="11" t="s">
        <v>127</v>
      </c>
      <c r="C9" s="12">
        <v>44473</v>
      </c>
      <c r="D9" s="11" t="s">
        <v>128</v>
      </c>
      <c r="E9" s="11" t="s">
        <v>129</v>
      </c>
      <c r="F9" s="11"/>
      <c r="G9" s="11" t="s">
        <v>130</v>
      </c>
      <c r="H9" s="11" t="s">
        <v>131</v>
      </c>
      <c r="I9" s="13">
        <v>-1</v>
      </c>
      <c r="J9" s="13">
        <v>1427.2644628099199</v>
      </c>
      <c r="K9" s="13">
        <f>+J9*1.21*I9</f>
        <v>-1726.990000000003</v>
      </c>
      <c r="L9" s="13">
        <v>0</v>
      </c>
      <c r="M9" s="13">
        <v>0</v>
      </c>
      <c r="N9" s="13">
        <v>0</v>
      </c>
      <c r="O9" s="13">
        <v>0</v>
      </c>
      <c r="P9" s="13"/>
      <c r="Q9" s="13">
        <v>-1427.2644628099199</v>
      </c>
      <c r="R9" s="13">
        <f t="shared" si="0"/>
        <v>-1726.990000000003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1" t="s">
        <v>132</v>
      </c>
      <c r="AE9" s="11" t="s">
        <v>133</v>
      </c>
    </row>
    <row r="10" spans="1:31" x14ac:dyDescent="0.25">
      <c r="A10" s="1" t="s">
        <v>798</v>
      </c>
      <c r="B10" s="1" t="s">
        <v>799</v>
      </c>
      <c r="C10" s="2">
        <v>44473</v>
      </c>
      <c r="D10" s="1" t="s">
        <v>800</v>
      </c>
      <c r="E10" s="1" t="s">
        <v>801</v>
      </c>
      <c r="F10" s="1"/>
      <c r="G10" s="1" t="s">
        <v>802</v>
      </c>
      <c r="H10" s="1" t="s">
        <v>803</v>
      </c>
      <c r="I10" s="3">
        <v>1</v>
      </c>
      <c r="J10" s="3">
        <v>621.77</v>
      </c>
      <c r="K10" s="3">
        <f>+J10*1.21*I10</f>
        <v>752.34169999999995</v>
      </c>
      <c r="L10" s="3">
        <v>0</v>
      </c>
      <c r="M10" s="3">
        <v>0</v>
      </c>
      <c r="N10" s="3">
        <v>0</v>
      </c>
      <c r="O10" s="3">
        <f>+K10</f>
        <v>752.34169999999995</v>
      </c>
      <c r="P10" s="3"/>
      <c r="Q10" s="3">
        <v>1149.9894768595</v>
      </c>
      <c r="R10" s="3">
        <f t="shared" si="0"/>
        <v>1391.487266999995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" t="s">
        <v>804</v>
      </c>
      <c r="AE10" s="1" t="s">
        <v>805</v>
      </c>
    </row>
    <row r="11" spans="1:31" x14ac:dyDescent="0.25">
      <c r="A11" s="1" t="s">
        <v>896</v>
      </c>
      <c r="B11" s="1" t="s">
        <v>897</v>
      </c>
      <c r="C11" s="2">
        <v>44473</v>
      </c>
      <c r="D11" s="1" t="s">
        <v>898</v>
      </c>
      <c r="E11" s="1" t="s">
        <v>899</v>
      </c>
      <c r="F11" s="1"/>
      <c r="G11" s="1" t="s">
        <v>900</v>
      </c>
      <c r="H11" s="1" t="s">
        <v>901</v>
      </c>
      <c r="I11" s="3">
        <v>1</v>
      </c>
      <c r="J11" s="3">
        <v>267.95471074380202</v>
      </c>
      <c r="K11" s="3">
        <f>+J11*1.21*I11</f>
        <v>324.22520000000043</v>
      </c>
      <c r="L11" s="3">
        <v>0</v>
      </c>
      <c r="M11" s="3">
        <v>0</v>
      </c>
      <c r="N11" s="3">
        <f>+K11*0.95</f>
        <v>308.01394000000039</v>
      </c>
      <c r="O11" s="3">
        <f>+N11-(N11*9.09/100)</f>
        <v>280.01547285400034</v>
      </c>
      <c r="P11" s="3"/>
      <c r="Q11" s="3">
        <v>483.628777874381</v>
      </c>
      <c r="R11" s="3">
        <f t="shared" si="0"/>
        <v>585.19082122800103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" t="s">
        <v>902</v>
      </c>
      <c r="AE11" s="1" t="s">
        <v>903</v>
      </c>
    </row>
    <row r="12" spans="1:31" x14ac:dyDescent="0.25">
      <c r="A12" s="1" t="s">
        <v>2004</v>
      </c>
      <c r="B12" s="1" t="s">
        <v>2005</v>
      </c>
      <c r="C12" s="2">
        <v>44473</v>
      </c>
      <c r="D12" s="1" t="s">
        <v>2006</v>
      </c>
      <c r="E12" s="1" t="s">
        <v>2007</v>
      </c>
      <c r="F12" s="1">
        <v>3724</v>
      </c>
      <c r="G12" s="1" t="s">
        <v>2008</v>
      </c>
      <c r="H12" s="1" t="s">
        <v>2009</v>
      </c>
      <c r="I12" s="3">
        <v>1</v>
      </c>
      <c r="J12" s="3">
        <v>316.58066115702502</v>
      </c>
      <c r="K12" s="3">
        <f>+J12*1.21*I12</f>
        <v>383.06260000000026</v>
      </c>
      <c r="L12" s="3">
        <v>0</v>
      </c>
      <c r="M12" s="3">
        <v>0</v>
      </c>
      <c r="N12" s="3">
        <f>+K12*0.95</f>
        <v>363.90947000000023</v>
      </c>
      <c r="O12" s="3">
        <f>+N12-(N12*9.09/100)</f>
        <v>330.83009917700019</v>
      </c>
      <c r="P12" s="3">
        <f>+O12+O11+O10+O9</f>
        <v>1363.1872720310005</v>
      </c>
      <c r="Q12" s="3">
        <v>363.63087901818199</v>
      </c>
      <c r="R12" s="3">
        <f t="shared" si="0"/>
        <v>439.99336361200017</v>
      </c>
      <c r="S12" s="3">
        <f>+R12+R11+R10+R9</f>
        <v>689.68145183999331</v>
      </c>
      <c r="T12" s="3">
        <v>689.69</v>
      </c>
      <c r="U12" s="3">
        <f t="shared" si="1"/>
        <v>8.5481600067396357E-3</v>
      </c>
      <c r="V12" s="3"/>
      <c r="W12" s="3"/>
      <c r="X12" s="3"/>
      <c r="Y12" s="3"/>
      <c r="Z12" s="3"/>
      <c r="AA12" s="3"/>
      <c r="AB12" s="3"/>
      <c r="AC12" s="3"/>
      <c r="AD12" s="1" t="s">
        <v>2010</v>
      </c>
      <c r="AE12" s="1" t="s">
        <v>2011</v>
      </c>
    </row>
    <row r="13" spans="1:31" x14ac:dyDescent="0.25">
      <c r="A13" s="1" t="s">
        <v>1846</v>
      </c>
      <c r="B13" s="1" t="s">
        <v>1847</v>
      </c>
      <c r="C13" s="2">
        <v>44473</v>
      </c>
      <c r="D13" s="1" t="s">
        <v>1848</v>
      </c>
      <c r="E13" s="1" t="s">
        <v>1849</v>
      </c>
      <c r="F13" s="1"/>
      <c r="G13" s="1" t="s">
        <v>1850</v>
      </c>
      <c r="H13" s="1" t="s">
        <v>1851</v>
      </c>
      <c r="I13" s="3">
        <v>1</v>
      </c>
      <c r="J13" s="3">
        <v>404.2</v>
      </c>
      <c r="K13" s="3">
        <f>+J13*1.21*I13</f>
        <v>489.08199999999999</v>
      </c>
      <c r="L13" s="3">
        <v>0</v>
      </c>
      <c r="M13" s="3">
        <v>0</v>
      </c>
      <c r="N13" s="3">
        <v>0</v>
      </c>
      <c r="O13" s="3">
        <f>+K13</f>
        <v>489.08199999999999</v>
      </c>
      <c r="P13" s="3"/>
      <c r="Q13" s="3">
        <v>809.09024600826501</v>
      </c>
      <c r="R13" s="3">
        <f t="shared" si="0"/>
        <v>978.99919767000063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" t="s">
        <v>1852</v>
      </c>
      <c r="AE13" s="1" t="s">
        <v>1853</v>
      </c>
    </row>
    <row r="14" spans="1:31" x14ac:dyDescent="0.25">
      <c r="A14" s="1" t="s">
        <v>1870</v>
      </c>
      <c r="B14" s="1" t="s">
        <v>1871</v>
      </c>
      <c r="C14" s="2">
        <v>44473</v>
      </c>
      <c r="D14" s="1" t="s">
        <v>1872</v>
      </c>
      <c r="E14" s="1" t="s">
        <v>1873</v>
      </c>
      <c r="F14" s="1" t="s">
        <v>2087</v>
      </c>
      <c r="G14" s="1" t="s">
        <v>1874</v>
      </c>
      <c r="H14" s="1" t="s">
        <v>1875</v>
      </c>
      <c r="I14" s="3">
        <v>-1</v>
      </c>
      <c r="J14" s="3">
        <v>404.2</v>
      </c>
      <c r="K14" s="3">
        <f>+J14*1.21*I14</f>
        <v>-489.08199999999999</v>
      </c>
      <c r="L14" s="3">
        <v>0</v>
      </c>
      <c r="M14" s="3">
        <v>0</v>
      </c>
      <c r="N14" s="3">
        <v>0</v>
      </c>
      <c r="O14" s="3">
        <f>+K14</f>
        <v>-489.08199999999999</v>
      </c>
      <c r="P14" s="3">
        <f>+O14+O13</f>
        <v>0</v>
      </c>
      <c r="Q14" s="3">
        <v>-809.09024600826501</v>
      </c>
      <c r="R14" s="3">
        <f t="shared" si="0"/>
        <v>-978.99919767000063</v>
      </c>
      <c r="S14" s="3">
        <f>+R14+R13</f>
        <v>0</v>
      </c>
      <c r="T14" s="22" t="s">
        <v>2087</v>
      </c>
      <c r="U14" s="22" t="s">
        <v>2087</v>
      </c>
      <c r="V14" s="3" t="s">
        <v>2088</v>
      </c>
      <c r="W14" s="3"/>
      <c r="X14" s="3"/>
      <c r="Y14" s="3"/>
      <c r="Z14" s="3"/>
      <c r="AA14" s="3"/>
      <c r="AB14" s="3"/>
      <c r="AC14" s="3" t="s">
        <v>2090</v>
      </c>
      <c r="AD14" s="1" t="s">
        <v>1876</v>
      </c>
      <c r="AE14" s="1" t="s">
        <v>1877</v>
      </c>
    </row>
    <row r="15" spans="1:31" x14ac:dyDescent="0.25">
      <c r="A15" s="1" t="s">
        <v>806</v>
      </c>
      <c r="B15" s="1" t="s">
        <v>807</v>
      </c>
      <c r="C15" s="2">
        <v>44473</v>
      </c>
      <c r="D15" s="1" t="s">
        <v>808</v>
      </c>
      <c r="E15" s="1" t="s">
        <v>809</v>
      </c>
      <c r="F15" s="1">
        <v>3718</v>
      </c>
      <c r="G15" s="1" t="s">
        <v>810</v>
      </c>
      <c r="H15" s="1" t="s">
        <v>811</v>
      </c>
      <c r="I15" s="3">
        <v>1</v>
      </c>
      <c r="J15" s="3">
        <v>286.3</v>
      </c>
      <c r="K15" s="3">
        <f>+J15*1.21*I15</f>
        <v>346.423</v>
      </c>
      <c r="L15" s="3">
        <v>0</v>
      </c>
      <c r="M15" s="3">
        <v>0</v>
      </c>
      <c r="N15" s="3">
        <v>0</v>
      </c>
      <c r="O15" s="3">
        <f>+K15</f>
        <v>346.423</v>
      </c>
      <c r="P15" s="3">
        <f>+O15</f>
        <v>346.423</v>
      </c>
      <c r="Q15" s="3">
        <v>581.80953018099103</v>
      </c>
      <c r="R15" s="3">
        <f t="shared" si="0"/>
        <v>703.98953151899912</v>
      </c>
      <c r="S15" s="3">
        <f>+R15</f>
        <v>703.98953151899912</v>
      </c>
      <c r="T15" s="3">
        <v>703.99</v>
      </c>
      <c r="U15" s="3">
        <f t="shared" si="1"/>
        <v>4.6848100089391664E-4</v>
      </c>
      <c r="V15" s="3"/>
      <c r="W15" s="3"/>
      <c r="X15" s="3"/>
      <c r="Y15" s="3"/>
      <c r="Z15" s="3"/>
      <c r="AA15" s="3"/>
      <c r="AB15" s="3"/>
      <c r="AC15" s="3"/>
      <c r="AD15" s="1"/>
      <c r="AE15" s="1"/>
    </row>
    <row r="16" spans="1:31" x14ac:dyDescent="0.25">
      <c r="A16" s="11" t="s">
        <v>110</v>
      </c>
      <c r="B16" s="11" t="s">
        <v>111</v>
      </c>
      <c r="C16" s="12">
        <v>44473</v>
      </c>
      <c r="D16" s="11" t="s">
        <v>112</v>
      </c>
      <c r="E16" s="11" t="s">
        <v>113</v>
      </c>
      <c r="F16" s="11"/>
      <c r="G16" s="11" t="s">
        <v>114</v>
      </c>
      <c r="H16" s="11" t="s">
        <v>115</v>
      </c>
      <c r="I16" s="13">
        <v>-1</v>
      </c>
      <c r="J16" s="13">
        <v>1239.6694214875999</v>
      </c>
      <c r="K16" s="13">
        <f>+J16*1.21*I16</f>
        <v>-1499.9999999999959</v>
      </c>
      <c r="L16" s="13">
        <v>0</v>
      </c>
      <c r="M16" s="13">
        <v>0</v>
      </c>
      <c r="N16" s="13">
        <v>0</v>
      </c>
      <c r="O16" s="13">
        <v>0</v>
      </c>
      <c r="P16" s="13"/>
      <c r="Q16" s="13">
        <v>-1239.6694214875999</v>
      </c>
      <c r="R16" s="13">
        <f t="shared" si="0"/>
        <v>-1499.9999999999959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 t="s">
        <v>2080</v>
      </c>
      <c r="AD16" s="11" t="s">
        <v>116</v>
      </c>
      <c r="AE16" s="11" t="s">
        <v>117</v>
      </c>
    </row>
    <row r="17" spans="1:31" s="14" customFormat="1" x14ac:dyDescent="0.25">
      <c r="A17" s="1" t="s">
        <v>1052</v>
      </c>
      <c r="B17" s="1" t="s">
        <v>1053</v>
      </c>
      <c r="C17" s="2">
        <v>44473</v>
      </c>
      <c r="D17" s="1" t="s">
        <v>1054</v>
      </c>
      <c r="E17" s="1" t="s">
        <v>1055</v>
      </c>
      <c r="F17" s="1">
        <v>3719</v>
      </c>
      <c r="G17" s="1" t="s">
        <v>1056</v>
      </c>
      <c r="H17" s="1" t="s">
        <v>1057</v>
      </c>
      <c r="I17" s="3">
        <v>1</v>
      </c>
      <c r="J17" s="3">
        <v>999.00611570247997</v>
      </c>
      <c r="K17" s="3">
        <f>+J17*1.21*I17</f>
        <v>1208.7974000000008</v>
      </c>
      <c r="L17" s="3">
        <v>0</v>
      </c>
      <c r="M17" s="3">
        <f>+K17*0.85</f>
        <v>1027.4777900000006</v>
      </c>
      <c r="N17" s="3">
        <f>+M17*0.95</f>
        <v>976.10390050000046</v>
      </c>
      <c r="O17" s="3">
        <f>+N17-(N17*9.09/100)</f>
        <v>887.37605594455044</v>
      </c>
      <c r="P17" s="3">
        <f>+O17+O16</f>
        <v>887.37605594455044</v>
      </c>
      <c r="Q17" s="3">
        <v>1727.26159392727</v>
      </c>
      <c r="R17" s="3">
        <f t="shared" si="0"/>
        <v>2089.9865286519967</v>
      </c>
      <c r="S17" s="3">
        <f>+R17</f>
        <v>2089.9865286519967</v>
      </c>
      <c r="T17" s="3">
        <v>589.99</v>
      </c>
      <c r="U17" s="3">
        <f t="shared" si="1"/>
        <v>-1499.9965286519966</v>
      </c>
      <c r="V17" s="3" t="s">
        <v>2088</v>
      </c>
      <c r="W17" s="3"/>
      <c r="X17" s="3"/>
      <c r="Y17" s="3"/>
      <c r="Z17" s="3"/>
      <c r="AA17" s="3"/>
      <c r="AB17" s="3"/>
      <c r="AC17" s="3" t="s">
        <v>2089</v>
      </c>
      <c r="AD17" s="1" t="s">
        <v>1058</v>
      </c>
      <c r="AE17" s="1" t="s">
        <v>1059</v>
      </c>
    </row>
    <row r="18" spans="1:31" s="14" customFormat="1" x14ac:dyDescent="0.25">
      <c r="A18" s="11" t="s">
        <v>118</v>
      </c>
      <c r="B18" s="11" t="s">
        <v>119</v>
      </c>
      <c r="C18" s="12">
        <v>44473</v>
      </c>
      <c r="D18" s="11" t="s">
        <v>120</v>
      </c>
      <c r="E18" s="11" t="s">
        <v>121</v>
      </c>
      <c r="F18" s="11"/>
      <c r="G18" s="11" t="s">
        <v>122</v>
      </c>
      <c r="H18" s="11" t="s">
        <v>123</v>
      </c>
      <c r="I18" s="13">
        <v>-1</v>
      </c>
      <c r="J18" s="13">
        <v>231.81818181818201</v>
      </c>
      <c r="K18" s="13">
        <f>+J18*1.21*I18</f>
        <v>-280.50000000000023</v>
      </c>
      <c r="L18" s="13">
        <v>0</v>
      </c>
      <c r="M18" s="13">
        <v>0</v>
      </c>
      <c r="N18" s="13">
        <v>0</v>
      </c>
      <c r="O18" s="13">
        <v>0</v>
      </c>
      <c r="P18" s="13"/>
      <c r="Q18" s="13">
        <v>-231.81818181818201</v>
      </c>
      <c r="R18" s="13">
        <f t="shared" si="0"/>
        <v>-280.50000000000023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1" t="s">
        <v>124</v>
      </c>
      <c r="AE18" s="11" t="s">
        <v>125</v>
      </c>
    </row>
    <row r="19" spans="1:31" s="14" customFormat="1" x14ac:dyDescent="0.25">
      <c r="A19" s="1" t="s">
        <v>1098</v>
      </c>
      <c r="B19" s="1" t="s">
        <v>1099</v>
      </c>
      <c r="C19" s="2">
        <v>44473</v>
      </c>
      <c r="D19" s="1" t="s">
        <v>1100</v>
      </c>
      <c r="E19" s="1" t="s">
        <v>1101</v>
      </c>
      <c r="F19" s="1">
        <v>3720</v>
      </c>
      <c r="G19" s="1" t="s">
        <v>1102</v>
      </c>
      <c r="H19" s="1" t="s">
        <v>1103</v>
      </c>
      <c r="I19" s="3">
        <v>1</v>
      </c>
      <c r="J19" s="3">
        <v>759</v>
      </c>
      <c r="K19" s="3">
        <f>+J19*1.21*I19</f>
        <v>918.39</v>
      </c>
      <c r="L19" s="3">
        <v>0</v>
      </c>
      <c r="M19" s="3">
        <v>0</v>
      </c>
      <c r="N19" s="3">
        <f>+K19*0.95</f>
        <v>872.4704999999999</v>
      </c>
      <c r="O19" s="3">
        <f>+N19-(N19*9.09/100)</f>
        <v>793.16293154999994</v>
      </c>
      <c r="P19" s="3">
        <f>+O19+O18</f>
        <v>793.16293154999994</v>
      </c>
      <c r="Q19" s="3">
        <v>1545.4552481851299</v>
      </c>
      <c r="R19" s="3">
        <f t="shared" si="0"/>
        <v>1870.0008503040071</v>
      </c>
      <c r="S19" s="3">
        <f>+R19+R18</f>
        <v>1589.5008503040069</v>
      </c>
      <c r="T19" s="3">
        <v>1589.49</v>
      </c>
      <c r="U19" s="3">
        <f t="shared" si="1"/>
        <v>-1.0850304006908118E-2</v>
      </c>
      <c r="V19" s="3"/>
      <c r="W19" s="3"/>
      <c r="X19" s="3"/>
      <c r="Y19" s="3"/>
      <c r="Z19" s="3"/>
      <c r="AA19" s="3"/>
      <c r="AB19" s="3"/>
      <c r="AC19" s="3"/>
      <c r="AD19" s="1" t="s">
        <v>1104</v>
      </c>
      <c r="AE19" s="1" t="s">
        <v>1105</v>
      </c>
    </row>
    <row r="20" spans="1:31" s="14" customFormat="1" x14ac:dyDescent="0.25">
      <c r="A20" s="1" t="s">
        <v>866</v>
      </c>
      <c r="B20" s="1" t="s">
        <v>867</v>
      </c>
      <c r="C20" s="2">
        <v>44473</v>
      </c>
      <c r="D20" s="1" t="s">
        <v>868</v>
      </c>
      <c r="E20" s="1" t="s">
        <v>869</v>
      </c>
      <c r="F20" s="1"/>
      <c r="G20" s="1" t="s">
        <v>870</v>
      </c>
      <c r="H20" s="1" t="s">
        <v>871</v>
      </c>
      <c r="I20" s="3">
        <v>2</v>
      </c>
      <c r="J20" s="3">
        <v>371.85</v>
      </c>
      <c r="K20" s="3">
        <f>+J20*1.21*I20</f>
        <v>899.87700000000007</v>
      </c>
      <c r="L20" s="3">
        <v>0</v>
      </c>
      <c r="M20" s="3">
        <v>0</v>
      </c>
      <c r="N20" s="3">
        <v>0</v>
      </c>
      <c r="O20" s="3">
        <f>+K20</f>
        <v>899.87700000000007</v>
      </c>
      <c r="P20" s="3"/>
      <c r="Q20" s="3">
        <v>1599.98788127438</v>
      </c>
      <c r="R20" s="3">
        <f t="shared" si="0"/>
        <v>1935.9853363419998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"/>
      <c r="AE20" s="1"/>
    </row>
    <row r="21" spans="1:31" s="14" customFormat="1" x14ac:dyDescent="0.25">
      <c r="A21" s="1" t="s">
        <v>872</v>
      </c>
      <c r="B21" s="1" t="s">
        <v>873</v>
      </c>
      <c r="C21" s="2">
        <v>44473</v>
      </c>
      <c r="D21" s="1" t="s">
        <v>874</v>
      </c>
      <c r="E21" s="1" t="s">
        <v>875</v>
      </c>
      <c r="F21" s="1"/>
      <c r="G21" s="1" t="s">
        <v>876</v>
      </c>
      <c r="H21" s="1" t="s">
        <v>877</v>
      </c>
      <c r="I21" s="3">
        <v>2</v>
      </c>
      <c r="J21" s="3">
        <v>386.72</v>
      </c>
      <c r="K21" s="3">
        <f>+J21*1.21*I21</f>
        <v>935.86240000000009</v>
      </c>
      <c r="L21" s="3">
        <v>0</v>
      </c>
      <c r="M21" s="3">
        <v>0</v>
      </c>
      <c r="N21" s="3">
        <v>0</v>
      </c>
      <c r="O21" s="3">
        <f>+K21</f>
        <v>935.86240000000009</v>
      </c>
      <c r="P21" s="3"/>
      <c r="Q21" s="3">
        <v>1363.62704975868</v>
      </c>
      <c r="R21" s="3">
        <f t="shared" si="0"/>
        <v>1649.9887302080026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1"/>
      <c r="AE21" s="1"/>
    </row>
    <row r="22" spans="1:31" s="14" customFormat="1" x14ac:dyDescent="0.25">
      <c r="A22" s="1" t="s">
        <v>918</v>
      </c>
      <c r="B22" s="1" t="s">
        <v>919</v>
      </c>
      <c r="C22" s="2">
        <v>44473</v>
      </c>
      <c r="D22" s="1" t="s">
        <v>920</v>
      </c>
      <c r="E22" s="1" t="s">
        <v>921</v>
      </c>
      <c r="F22" s="1"/>
      <c r="G22" s="1" t="s">
        <v>922</v>
      </c>
      <c r="H22" s="1" t="s">
        <v>923</v>
      </c>
      <c r="I22" s="3">
        <v>2</v>
      </c>
      <c r="J22" s="3">
        <v>109.11</v>
      </c>
      <c r="K22" s="3">
        <f>+J22*1.21*I22</f>
        <v>264.0462</v>
      </c>
      <c r="L22" s="3">
        <v>0</v>
      </c>
      <c r="M22" s="3">
        <v>0</v>
      </c>
      <c r="N22" s="3">
        <f>+K22*0.95</f>
        <v>250.84388999999999</v>
      </c>
      <c r="O22" s="3">
        <f>+N22-(N22*9.09/100)</f>
        <v>228.04218039899999</v>
      </c>
      <c r="P22" s="3"/>
      <c r="Q22" s="3">
        <v>420.0102162</v>
      </c>
      <c r="R22" s="3">
        <f t="shared" si="0"/>
        <v>508.21236160199999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1"/>
      <c r="AE22" s="1"/>
    </row>
    <row r="23" spans="1:31" s="14" customFormat="1" x14ac:dyDescent="0.25">
      <c r="A23" s="1" t="s">
        <v>1034</v>
      </c>
      <c r="B23" s="1" t="s">
        <v>1035</v>
      </c>
      <c r="C23" s="2">
        <v>44473</v>
      </c>
      <c r="D23" s="1" t="s">
        <v>1036</v>
      </c>
      <c r="E23" s="1" t="s">
        <v>1037</v>
      </c>
      <c r="F23" s="1"/>
      <c r="G23" s="1" t="s">
        <v>1038</v>
      </c>
      <c r="H23" s="1" t="s">
        <v>1039</v>
      </c>
      <c r="I23" s="3">
        <v>1</v>
      </c>
      <c r="J23" s="3">
        <v>730.474958677686</v>
      </c>
      <c r="K23" s="3">
        <f>+J23*1.21*I23</f>
        <v>883.87470000000008</v>
      </c>
      <c r="L23" s="3">
        <v>0</v>
      </c>
      <c r="M23" s="3">
        <f>+K23*0.85</f>
        <v>751.29349500000001</v>
      </c>
      <c r="N23" s="3">
        <f>+M23*0.95</f>
        <v>713.72882025000001</v>
      </c>
      <c r="O23" s="3">
        <f>+N23-(N23*9.09/100)</f>
        <v>648.85087048927505</v>
      </c>
      <c r="P23" s="3"/>
      <c r="Q23" s="3">
        <v>1350.9184743297501</v>
      </c>
      <c r="R23" s="3">
        <f t="shared" si="0"/>
        <v>1634.6113539389976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1"/>
      <c r="AE23" s="1"/>
    </row>
    <row r="24" spans="1:31" s="14" customFormat="1" x14ac:dyDescent="0.25">
      <c r="A24" s="1" t="s">
        <v>1078</v>
      </c>
      <c r="B24" s="1" t="s">
        <v>1079</v>
      </c>
      <c r="C24" s="2">
        <v>44473</v>
      </c>
      <c r="D24" s="1" t="s">
        <v>1080</v>
      </c>
      <c r="E24" s="1" t="s">
        <v>1081</v>
      </c>
      <c r="F24" s="1"/>
      <c r="G24" s="1" t="s">
        <v>1082</v>
      </c>
      <c r="H24" s="1" t="s">
        <v>1083</v>
      </c>
      <c r="I24" s="3">
        <v>1</v>
      </c>
      <c r="J24" s="3">
        <v>250.856694214876</v>
      </c>
      <c r="K24" s="3">
        <f>+J24*1.21*I24</f>
        <v>303.53659999999996</v>
      </c>
      <c r="L24" s="3">
        <f>+K24*0.6</f>
        <v>182.12195999999997</v>
      </c>
      <c r="M24" s="3">
        <v>0</v>
      </c>
      <c r="N24" s="3">
        <f>+L24*0.95</f>
        <v>173.01586199999997</v>
      </c>
      <c r="O24" s="3">
        <f>+N24-(N24*9.09/100)</f>
        <v>157.28872014419997</v>
      </c>
      <c r="P24" s="3"/>
      <c r="Q24" s="3">
        <v>362.723728433058</v>
      </c>
      <c r="R24" s="3">
        <f t="shared" si="0"/>
        <v>438.89571140400017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"/>
      <c r="AE24" s="1"/>
    </row>
    <row r="25" spans="1:31" s="14" customFormat="1" x14ac:dyDescent="0.25">
      <c r="A25" s="1" t="s">
        <v>1202</v>
      </c>
      <c r="B25" s="1" t="s">
        <v>1203</v>
      </c>
      <c r="C25" s="2">
        <v>44473</v>
      </c>
      <c r="D25" s="1" t="s">
        <v>1204</v>
      </c>
      <c r="E25" s="1" t="s">
        <v>1205</v>
      </c>
      <c r="F25" s="1"/>
      <c r="G25" s="1" t="s">
        <v>1206</v>
      </c>
      <c r="H25" s="1" t="s">
        <v>1207</v>
      </c>
      <c r="I25" s="3">
        <v>1</v>
      </c>
      <c r="J25" s="3">
        <v>190.115867768595</v>
      </c>
      <c r="K25" s="3">
        <f>+J25*1.21*I25</f>
        <v>230.04019999999994</v>
      </c>
      <c r="L25" s="3">
        <v>0</v>
      </c>
      <c r="M25" s="3">
        <v>0</v>
      </c>
      <c r="N25" s="3">
        <f>+K25*0.95</f>
        <v>218.53818999999993</v>
      </c>
      <c r="O25" s="3">
        <f>+N25-(N25*9.09/100)</f>
        <v>198.67306852899992</v>
      </c>
      <c r="P25" s="3"/>
      <c r="Q25" s="3">
        <v>236.36345376198301</v>
      </c>
      <c r="R25" s="3">
        <f t="shared" si="0"/>
        <v>285.99977905199944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1"/>
      <c r="AE25" s="1"/>
    </row>
    <row r="26" spans="1:31" s="14" customFormat="1" x14ac:dyDescent="0.25">
      <c r="A26" s="1" t="s">
        <v>1208</v>
      </c>
      <c r="B26" s="1" t="s">
        <v>1209</v>
      </c>
      <c r="C26" s="2">
        <v>44473</v>
      </c>
      <c r="D26" s="1" t="s">
        <v>1210</v>
      </c>
      <c r="E26" s="1" t="s">
        <v>1211</v>
      </c>
      <c r="F26" s="1"/>
      <c r="G26" s="1" t="s">
        <v>1212</v>
      </c>
      <c r="H26" s="1" t="s">
        <v>1213</v>
      </c>
      <c r="I26" s="3">
        <v>2</v>
      </c>
      <c r="J26" s="3">
        <v>201.27198347107401</v>
      </c>
      <c r="K26" s="3">
        <f>+J26*1.21*I26</f>
        <v>487.07819999999907</v>
      </c>
      <c r="L26" s="3">
        <f>+K26*0.4</f>
        <v>194.83127999999965</v>
      </c>
      <c r="M26" s="3">
        <v>0</v>
      </c>
      <c r="N26" s="3">
        <f>+L26*0.95</f>
        <v>185.08971599999967</v>
      </c>
      <c r="O26" s="3">
        <f>+N26-(N26*9.09/100)</f>
        <v>168.2650608155997</v>
      </c>
      <c r="P26" s="3"/>
      <c r="Q26" s="3">
        <v>309.07325781818099</v>
      </c>
      <c r="R26" s="3">
        <f t="shared" si="0"/>
        <v>373.97864195999898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1"/>
      <c r="AE26" s="1"/>
    </row>
    <row r="27" spans="1:31" s="14" customFormat="1" x14ac:dyDescent="0.25">
      <c r="A27" s="1" t="s">
        <v>1384</v>
      </c>
      <c r="B27" s="1" t="s">
        <v>1385</v>
      </c>
      <c r="C27" s="2">
        <v>44473</v>
      </c>
      <c r="D27" s="1" t="s">
        <v>1386</v>
      </c>
      <c r="E27" s="1" t="s">
        <v>1387</v>
      </c>
      <c r="F27" s="1"/>
      <c r="G27" s="1" t="s">
        <v>1388</v>
      </c>
      <c r="H27" s="1" t="s">
        <v>1389</v>
      </c>
      <c r="I27" s="3">
        <v>1</v>
      </c>
      <c r="J27" s="3">
        <v>297.54000000000002</v>
      </c>
      <c r="K27" s="3">
        <f>+J27*1.21*I27</f>
        <v>360.02340000000004</v>
      </c>
      <c r="L27" s="3">
        <v>0</v>
      </c>
      <c r="M27" s="3">
        <v>0</v>
      </c>
      <c r="N27" s="3">
        <v>0</v>
      </c>
      <c r="O27" s="3">
        <f>+K27</f>
        <v>360.02340000000004</v>
      </c>
      <c r="P27" s="3"/>
      <c r="Q27" s="3">
        <v>545.44437719999996</v>
      </c>
      <c r="R27" s="3">
        <f t="shared" si="0"/>
        <v>659.98769641199999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1"/>
      <c r="AE27" s="1"/>
    </row>
    <row r="28" spans="1:31" s="14" customFormat="1" x14ac:dyDescent="0.25">
      <c r="A28" s="1" t="s">
        <v>1432</v>
      </c>
      <c r="B28" s="1" t="s">
        <v>1433</v>
      </c>
      <c r="C28" s="2">
        <v>44473</v>
      </c>
      <c r="D28" s="1" t="s">
        <v>1434</v>
      </c>
      <c r="E28" s="1" t="s">
        <v>1435</v>
      </c>
      <c r="F28" s="1"/>
      <c r="G28" s="1" t="s">
        <v>1436</v>
      </c>
      <c r="H28" s="1" t="s">
        <v>1437</v>
      </c>
      <c r="I28" s="3">
        <v>6</v>
      </c>
      <c r="J28" s="3">
        <v>68.123223140495895</v>
      </c>
      <c r="K28" s="3">
        <f>+J28*1.21*I28</f>
        <v>494.5746000000002</v>
      </c>
      <c r="L28" s="3">
        <v>0</v>
      </c>
      <c r="M28" s="3">
        <f>+K28*0.9</f>
        <v>445.11714000000018</v>
      </c>
      <c r="N28" s="3">
        <f>+M28*0.95</f>
        <v>422.86128300000013</v>
      </c>
      <c r="O28" s="3">
        <f>+N28-(N28*9.09/100)</f>
        <v>384.42319237530012</v>
      </c>
      <c r="P28" s="3"/>
      <c r="Q28" s="3">
        <v>748.65106041818206</v>
      </c>
      <c r="R28" s="3">
        <f t="shared" si="0"/>
        <v>905.86778310600027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1"/>
      <c r="AE28" s="1"/>
    </row>
    <row r="29" spans="1:31" s="14" customFormat="1" x14ac:dyDescent="0.25">
      <c r="A29" s="1" t="s">
        <v>1520</v>
      </c>
      <c r="B29" s="1" t="s">
        <v>1521</v>
      </c>
      <c r="C29" s="2">
        <v>44473</v>
      </c>
      <c r="D29" s="1" t="s">
        <v>1522</v>
      </c>
      <c r="E29" s="1" t="s">
        <v>1523</v>
      </c>
      <c r="F29" s="1"/>
      <c r="G29" s="1" t="s">
        <v>1524</v>
      </c>
      <c r="H29" s="1" t="s">
        <v>1525</v>
      </c>
      <c r="I29" s="3">
        <v>1</v>
      </c>
      <c r="J29" s="3">
        <v>107.18</v>
      </c>
      <c r="K29" s="3">
        <f>+J29*1.21*I29</f>
        <v>129.68780000000001</v>
      </c>
      <c r="L29" s="3">
        <v>0</v>
      </c>
      <c r="M29" s="3">
        <v>0</v>
      </c>
      <c r="N29" s="3">
        <f>+K29*0.95</f>
        <v>123.20341000000001</v>
      </c>
      <c r="O29" s="3">
        <f>+N29-(N29*9.09/100)</f>
        <v>112.004220031</v>
      </c>
      <c r="P29" s="3"/>
      <c r="Q29" s="3">
        <v>218.17180636363699</v>
      </c>
      <c r="R29" s="3">
        <f t="shared" si="0"/>
        <v>263.98788570000073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1"/>
      <c r="AE29" s="1"/>
    </row>
    <row r="30" spans="1:31" s="14" customFormat="1" x14ac:dyDescent="0.25">
      <c r="A30" s="1" t="s">
        <v>1526</v>
      </c>
      <c r="B30" s="1" t="s">
        <v>1527</v>
      </c>
      <c r="C30" s="2">
        <v>44473</v>
      </c>
      <c r="D30" s="1" t="s">
        <v>1528</v>
      </c>
      <c r="E30" s="1" t="s">
        <v>1529</v>
      </c>
      <c r="F30" s="1"/>
      <c r="G30" s="1" t="s">
        <v>1530</v>
      </c>
      <c r="H30" s="1" t="s">
        <v>1531</v>
      </c>
      <c r="I30" s="3">
        <v>1</v>
      </c>
      <c r="J30" s="3">
        <v>40.18</v>
      </c>
      <c r="K30" s="3">
        <f>+J30*1.21*I30</f>
        <v>48.617799999999995</v>
      </c>
      <c r="L30" s="3">
        <v>0</v>
      </c>
      <c r="M30" s="3">
        <v>0</v>
      </c>
      <c r="N30" s="3">
        <f>+K30*0.95</f>
        <v>46.18690999999999</v>
      </c>
      <c r="O30" s="3">
        <f>+N30-(N30*9.09/100)</f>
        <v>41.988519880999988</v>
      </c>
      <c r="P30" s="3"/>
      <c r="Q30" s="3">
        <v>81.8119940363637</v>
      </c>
      <c r="R30" s="3">
        <f t="shared" si="0"/>
        <v>98.99251278400007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1"/>
      <c r="AE30" s="1"/>
    </row>
    <row r="31" spans="1:31" s="14" customFormat="1" x14ac:dyDescent="0.25">
      <c r="A31" s="1" t="s">
        <v>1532</v>
      </c>
      <c r="B31" s="1" t="s">
        <v>1533</v>
      </c>
      <c r="C31" s="2">
        <v>44473</v>
      </c>
      <c r="D31" s="1" t="s">
        <v>1534</v>
      </c>
      <c r="E31" s="1" t="s">
        <v>1535</v>
      </c>
      <c r="F31" s="1">
        <v>3723</v>
      </c>
      <c r="G31" s="1" t="s">
        <v>1536</v>
      </c>
      <c r="H31" s="1" t="s">
        <v>1537</v>
      </c>
      <c r="I31" s="3">
        <v>2</v>
      </c>
      <c r="J31" s="3">
        <v>37.31</v>
      </c>
      <c r="K31" s="3">
        <f>+J31*1.21*I31</f>
        <v>90.290199999999999</v>
      </c>
      <c r="L31" s="3">
        <v>0</v>
      </c>
      <c r="M31" s="3">
        <v>0</v>
      </c>
      <c r="N31" s="3">
        <f>+K31*0.95</f>
        <v>85.775689999999997</v>
      </c>
      <c r="O31" s="3">
        <f>+N31-(N31*9.09/100)</f>
        <v>77.978679779000004</v>
      </c>
      <c r="P31" s="3">
        <f>+SUM(O20:O31)</f>
        <v>4213.2773124433752</v>
      </c>
      <c r="Q31" s="3">
        <v>163.623988072727</v>
      </c>
      <c r="R31" s="3">
        <f t="shared" si="0"/>
        <v>197.98502556799966</v>
      </c>
      <c r="S31" s="3">
        <f>+SUM(R20:R31)</f>
        <v>8954.4928180769984</v>
      </c>
      <c r="T31" s="3">
        <v>8954.4699999999993</v>
      </c>
      <c r="U31" s="3">
        <f t="shared" si="1"/>
        <v>-2.2818076999101322E-2</v>
      </c>
      <c r="V31" s="3"/>
      <c r="W31" s="3"/>
      <c r="X31" s="3"/>
      <c r="Y31" s="3"/>
      <c r="Z31" s="3"/>
      <c r="AA31" s="3"/>
      <c r="AB31" s="3"/>
      <c r="AC31" s="3"/>
      <c r="AD31" s="1"/>
      <c r="AE31" s="1"/>
    </row>
    <row r="32" spans="1:31" s="14" customFormat="1" x14ac:dyDescent="0.25">
      <c r="A32" s="11" t="s">
        <v>134</v>
      </c>
      <c r="B32" s="11" t="s">
        <v>135</v>
      </c>
      <c r="C32" s="12">
        <v>44473</v>
      </c>
      <c r="D32" s="11" t="s">
        <v>136</v>
      </c>
      <c r="E32" s="11" t="s">
        <v>137</v>
      </c>
      <c r="F32" s="11"/>
      <c r="G32" s="11" t="s">
        <v>138</v>
      </c>
      <c r="H32" s="11" t="s">
        <v>139</v>
      </c>
      <c r="I32" s="13">
        <v>-1</v>
      </c>
      <c r="J32" s="13">
        <v>862.68603305785098</v>
      </c>
      <c r="K32" s="13">
        <f>+J32*1.21*I32</f>
        <v>-1043.8500999999997</v>
      </c>
      <c r="L32" s="13">
        <v>0</v>
      </c>
      <c r="M32" s="13">
        <v>0</v>
      </c>
      <c r="N32" s="13">
        <v>0</v>
      </c>
      <c r="O32" s="13">
        <v>0</v>
      </c>
      <c r="P32" s="13"/>
      <c r="Q32" s="13">
        <v>-862.68603305785098</v>
      </c>
      <c r="R32" s="13">
        <f t="shared" si="0"/>
        <v>-1043.8500999999997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1" t="s">
        <v>140</v>
      </c>
      <c r="AE32" s="11" t="s">
        <v>141</v>
      </c>
    </row>
    <row r="33" spans="1:31" s="14" customFormat="1" x14ac:dyDescent="0.25">
      <c r="A33" s="1" t="s">
        <v>420</v>
      </c>
      <c r="B33" s="1" t="s">
        <v>421</v>
      </c>
      <c r="C33" s="2">
        <v>44473</v>
      </c>
      <c r="D33" s="1" t="s">
        <v>422</v>
      </c>
      <c r="E33" s="1" t="s">
        <v>423</v>
      </c>
      <c r="F33" s="1"/>
      <c r="G33" s="1" t="s">
        <v>424</v>
      </c>
      <c r="H33" s="1" t="s">
        <v>425</v>
      </c>
      <c r="I33" s="3">
        <v>1</v>
      </c>
      <c r="J33" s="3">
        <v>188.97</v>
      </c>
      <c r="K33" s="3">
        <f>+J33*1.21*I33</f>
        <v>228.65369999999999</v>
      </c>
      <c r="L33" s="3">
        <v>0</v>
      </c>
      <c r="M33" s="3">
        <v>0</v>
      </c>
      <c r="N33" s="3">
        <v>0</v>
      </c>
      <c r="O33" s="3">
        <f>+K33</f>
        <v>228.65369999999999</v>
      </c>
      <c r="P33" s="3"/>
      <c r="Q33" s="3">
        <v>645.44872212892506</v>
      </c>
      <c r="R33" s="3">
        <f t="shared" si="0"/>
        <v>780.99295377599924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1" t="s">
        <v>426</v>
      </c>
      <c r="AE33" s="1" t="s">
        <v>427</v>
      </c>
    </row>
    <row r="34" spans="1:31" s="14" customFormat="1" x14ac:dyDescent="0.25">
      <c r="A34" s="1" t="s">
        <v>436</v>
      </c>
      <c r="B34" s="1" t="s">
        <v>437</v>
      </c>
      <c r="C34" s="2">
        <v>44473</v>
      </c>
      <c r="D34" s="1" t="s">
        <v>438</v>
      </c>
      <c r="E34" s="1" t="s">
        <v>439</v>
      </c>
      <c r="F34" s="1"/>
      <c r="G34" s="1" t="s">
        <v>440</v>
      </c>
      <c r="H34" s="1" t="s">
        <v>441</v>
      </c>
      <c r="I34" s="3">
        <v>2</v>
      </c>
      <c r="J34" s="3">
        <v>380.12</v>
      </c>
      <c r="K34" s="3">
        <f>+J34*1.21*I34</f>
        <v>919.8904</v>
      </c>
      <c r="L34" s="3">
        <v>0</v>
      </c>
      <c r="M34" s="3">
        <v>0</v>
      </c>
      <c r="N34" s="3">
        <v>0</v>
      </c>
      <c r="O34" s="3">
        <f>+K34</f>
        <v>919.8904</v>
      </c>
      <c r="P34" s="3"/>
      <c r="Q34" s="3">
        <v>1199.98766586942</v>
      </c>
      <c r="R34" s="3">
        <f t="shared" si="0"/>
        <v>1451.9850757019981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1" t="s">
        <v>442</v>
      </c>
      <c r="AE34" s="1" t="s">
        <v>443</v>
      </c>
    </row>
    <row r="35" spans="1:31" x14ac:dyDescent="0.25">
      <c r="A35" s="1" t="s">
        <v>482</v>
      </c>
      <c r="B35" s="1" t="s">
        <v>483</v>
      </c>
      <c r="C35" s="2">
        <v>44473</v>
      </c>
      <c r="D35" s="1" t="s">
        <v>484</v>
      </c>
      <c r="E35" s="1" t="s">
        <v>485</v>
      </c>
      <c r="F35" s="1"/>
      <c r="G35" s="1" t="s">
        <v>486</v>
      </c>
      <c r="H35" s="1" t="s">
        <v>487</v>
      </c>
      <c r="I35" s="3">
        <v>1</v>
      </c>
      <c r="J35" s="3">
        <v>149.30198347107401</v>
      </c>
      <c r="K35" s="3">
        <f>+J35*1.21*I35</f>
        <v>180.65539999999956</v>
      </c>
      <c r="L35" s="3">
        <v>0</v>
      </c>
      <c r="M35" s="3">
        <v>0</v>
      </c>
      <c r="N35" s="3">
        <f>+K35*0.95</f>
        <v>171.62262999999956</v>
      </c>
      <c r="O35" s="3">
        <f>+N35-(N35*9.09/100)</f>
        <v>156.0221329329996</v>
      </c>
      <c r="P35" s="3"/>
      <c r="Q35" s="3">
        <v>220.910200783471</v>
      </c>
      <c r="R35" s="3">
        <f t="shared" si="0"/>
        <v>267.3013429479999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1" t="s">
        <v>488</v>
      </c>
      <c r="AE35" s="1" t="s">
        <v>489</v>
      </c>
    </row>
    <row r="36" spans="1:31" x14ac:dyDescent="0.25">
      <c r="A36" s="1" t="s">
        <v>508</v>
      </c>
      <c r="B36" s="1" t="s">
        <v>509</v>
      </c>
      <c r="C36" s="2">
        <v>44473</v>
      </c>
      <c r="D36" s="1" t="s">
        <v>510</v>
      </c>
      <c r="E36" s="1" t="s">
        <v>511</v>
      </c>
      <c r="F36" s="1"/>
      <c r="G36" s="1" t="s">
        <v>512</v>
      </c>
      <c r="H36" s="1" t="s">
        <v>513</v>
      </c>
      <c r="I36" s="3">
        <v>1</v>
      </c>
      <c r="J36" s="3">
        <v>259.97710743801701</v>
      </c>
      <c r="K36" s="3">
        <f>+J36*1.21*I36</f>
        <v>314.57230000000055</v>
      </c>
      <c r="L36" s="3">
        <v>0</v>
      </c>
      <c r="M36" s="3">
        <v>0</v>
      </c>
      <c r="N36" s="3">
        <f>+K36*0.95</f>
        <v>298.84368500000051</v>
      </c>
      <c r="O36" s="3">
        <f>+N36-(N36*9.09/100)</f>
        <v>271.67879403350048</v>
      </c>
      <c r="P36" s="3"/>
      <c r="Q36" s="3">
        <v>384.66732770743897</v>
      </c>
      <c r="R36" s="3">
        <f t="shared" si="0"/>
        <v>465.44746652600116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1" t="s">
        <v>514</v>
      </c>
      <c r="AE36" s="1" t="s">
        <v>515</v>
      </c>
    </row>
    <row r="37" spans="1:31" x14ac:dyDescent="0.25">
      <c r="A37" s="1" t="s">
        <v>540</v>
      </c>
      <c r="B37" s="1" t="s">
        <v>541</v>
      </c>
      <c r="C37" s="2">
        <v>44473</v>
      </c>
      <c r="D37" s="1" t="s">
        <v>542</v>
      </c>
      <c r="E37" s="1" t="s">
        <v>543</v>
      </c>
      <c r="F37" s="1"/>
      <c r="G37" s="1" t="s">
        <v>544</v>
      </c>
      <c r="H37" s="1" t="s">
        <v>545</v>
      </c>
      <c r="I37" s="3">
        <v>1</v>
      </c>
      <c r="J37" s="3">
        <v>214.68909090909099</v>
      </c>
      <c r="K37" s="3">
        <f>+J37*1.21*I37</f>
        <v>259.77380000000011</v>
      </c>
      <c r="L37" s="3">
        <v>0</v>
      </c>
      <c r="M37" s="3">
        <v>0</v>
      </c>
      <c r="N37" s="3">
        <f>+K37*0.95</f>
        <v>246.78511000000009</v>
      </c>
      <c r="O37" s="3">
        <f>+N37-(N37*9.09/100)</f>
        <v>224.35234350100006</v>
      </c>
      <c r="P37" s="3"/>
      <c r="Q37" s="3">
        <v>317.65827269090897</v>
      </c>
      <c r="R37" s="3">
        <f t="shared" si="0"/>
        <v>384.36650995599985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1" t="s">
        <v>546</v>
      </c>
      <c r="AE37" s="1" t="s">
        <v>547</v>
      </c>
    </row>
    <row r="38" spans="1:31" x14ac:dyDescent="0.25">
      <c r="A38" s="1" t="s">
        <v>554</v>
      </c>
      <c r="B38" s="1" t="s">
        <v>555</v>
      </c>
      <c r="C38" s="2">
        <v>44473</v>
      </c>
      <c r="D38" s="1" t="s">
        <v>556</v>
      </c>
      <c r="E38" s="1" t="s">
        <v>557</v>
      </c>
      <c r="F38" s="1"/>
      <c r="G38" s="1" t="s">
        <v>558</v>
      </c>
      <c r="H38" s="1" t="s">
        <v>559</v>
      </c>
      <c r="I38" s="3">
        <v>1</v>
      </c>
      <c r="J38" s="3">
        <v>313.45999999999998</v>
      </c>
      <c r="K38" s="3">
        <f>+J38*1.21*I38</f>
        <v>379.28659999999996</v>
      </c>
      <c r="L38" s="3">
        <v>0</v>
      </c>
      <c r="M38" s="3">
        <v>0</v>
      </c>
      <c r="N38" s="3">
        <f>+K38*0.95</f>
        <v>360.32226999999995</v>
      </c>
      <c r="O38" s="3">
        <f>+N38-(N38*9.09/100)</f>
        <v>327.56897565699995</v>
      </c>
      <c r="P38" s="3"/>
      <c r="Q38" s="3">
        <v>637.26685640495896</v>
      </c>
      <c r="R38" s="3">
        <f t="shared" si="0"/>
        <v>771.09289625000031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1"/>
      <c r="AE38" s="1"/>
    </row>
    <row r="39" spans="1:31" x14ac:dyDescent="0.25">
      <c r="A39" s="1" t="s">
        <v>600</v>
      </c>
      <c r="B39" s="1" t="s">
        <v>601</v>
      </c>
      <c r="C39" s="2">
        <v>44473</v>
      </c>
      <c r="D39" s="1" t="s">
        <v>602</v>
      </c>
      <c r="E39" s="1" t="s">
        <v>603</v>
      </c>
      <c r="F39" s="1"/>
      <c r="G39" s="1" t="s">
        <v>604</v>
      </c>
      <c r="H39" s="1" t="s">
        <v>605</v>
      </c>
      <c r="I39" s="3">
        <v>1</v>
      </c>
      <c r="J39" s="3">
        <v>695.58</v>
      </c>
      <c r="K39" s="3">
        <f>+J39*1.21*I39</f>
        <v>841.65179999999998</v>
      </c>
      <c r="L39" s="3">
        <v>0</v>
      </c>
      <c r="M39" s="3">
        <v>0</v>
      </c>
      <c r="N39" s="3">
        <v>0</v>
      </c>
      <c r="O39" s="3">
        <f>+K39</f>
        <v>841.65179999999998</v>
      </c>
      <c r="P39" s="3"/>
      <c r="Q39" s="3">
        <v>1409.08349818182</v>
      </c>
      <c r="R39" s="3">
        <f t="shared" si="0"/>
        <v>1704.9910328000021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1" t="s">
        <v>606</v>
      </c>
      <c r="AE39" s="1" t="s">
        <v>607</v>
      </c>
    </row>
    <row r="40" spans="1:31" x14ac:dyDescent="0.25">
      <c r="A40" s="1" t="s">
        <v>960</v>
      </c>
      <c r="B40" s="1" t="s">
        <v>961</v>
      </c>
      <c r="C40" s="2">
        <v>44473</v>
      </c>
      <c r="D40" s="1" t="s">
        <v>962</v>
      </c>
      <c r="E40" s="1" t="s">
        <v>963</v>
      </c>
      <c r="F40" s="1"/>
      <c r="G40" s="1" t="s">
        <v>964</v>
      </c>
      <c r="H40" s="1" t="s">
        <v>965</v>
      </c>
      <c r="I40" s="3">
        <v>1</v>
      </c>
      <c r="J40" s="3">
        <v>417.98661157024799</v>
      </c>
      <c r="K40" s="3">
        <f>+J40*1.21*I40</f>
        <v>505.76380000000006</v>
      </c>
      <c r="L40" s="3">
        <v>0</v>
      </c>
      <c r="M40" s="3">
        <f>+K40*0.85</f>
        <v>429.89923000000005</v>
      </c>
      <c r="N40" s="3">
        <f>+M40*0.95</f>
        <v>408.4042685</v>
      </c>
      <c r="O40" s="3">
        <f>+N40-(N40*9.09/100)</f>
        <v>371.28032049335002</v>
      </c>
      <c r="P40" s="3"/>
      <c r="Q40" s="3">
        <v>695.94352839834698</v>
      </c>
      <c r="R40" s="3">
        <f t="shared" si="0"/>
        <v>842.09166936199983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" t="s">
        <v>966</v>
      </c>
      <c r="AE40" s="1" t="s">
        <v>967</v>
      </c>
    </row>
    <row r="41" spans="1:31" x14ac:dyDescent="0.25">
      <c r="A41" s="1" t="s">
        <v>982</v>
      </c>
      <c r="B41" s="1" t="s">
        <v>983</v>
      </c>
      <c r="C41" s="2">
        <v>44473</v>
      </c>
      <c r="D41" s="1" t="s">
        <v>984</v>
      </c>
      <c r="E41" s="1" t="s">
        <v>985</v>
      </c>
      <c r="F41" s="1"/>
      <c r="G41" s="1" t="s">
        <v>986</v>
      </c>
      <c r="H41" s="1" t="s">
        <v>987</v>
      </c>
      <c r="I41" s="3">
        <v>1</v>
      </c>
      <c r="J41" s="3">
        <v>439.99669421487602</v>
      </c>
      <c r="K41" s="3">
        <f>+J41*1.21*I41</f>
        <v>532.39599999999996</v>
      </c>
      <c r="L41" s="3">
        <v>0</v>
      </c>
      <c r="M41" s="3">
        <f>+K41*0.85</f>
        <v>452.53659999999996</v>
      </c>
      <c r="N41" s="3">
        <f>+M41*0.95</f>
        <v>429.90976999999992</v>
      </c>
      <c r="O41" s="3">
        <f>+N41-(N41*9.09/100)</f>
        <v>390.83097190699993</v>
      </c>
      <c r="P41" s="3"/>
      <c r="Q41" s="3">
        <v>732.59009590082599</v>
      </c>
      <c r="R41" s="3">
        <f t="shared" si="0"/>
        <v>886.43401603999939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" t="s">
        <v>988</v>
      </c>
      <c r="AE41" s="1" t="s">
        <v>989</v>
      </c>
    </row>
    <row r="42" spans="1:31" x14ac:dyDescent="0.25">
      <c r="A42" s="1" t="s">
        <v>1004</v>
      </c>
      <c r="B42" s="1" t="s">
        <v>1005</v>
      </c>
      <c r="C42" s="2">
        <v>44473</v>
      </c>
      <c r="D42" s="1" t="s">
        <v>1006</v>
      </c>
      <c r="E42" s="1" t="s">
        <v>1007</v>
      </c>
      <c r="F42" s="1"/>
      <c r="G42" s="1" t="s">
        <v>1008</v>
      </c>
      <c r="H42" s="1" t="s">
        <v>1009</v>
      </c>
      <c r="I42" s="3">
        <v>1</v>
      </c>
      <c r="J42" s="3">
        <v>467.49363636363603</v>
      </c>
      <c r="K42" s="3">
        <f>+J42*1.21*I42</f>
        <v>565.66729999999961</v>
      </c>
      <c r="L42" s="3">
        <v>0</v>
      </c>
      <c r="M42" s="3">
        <f>+K42*0.85</f>
        <v>480.81720499999966</v>
      </c>
      <c r="N42" s="3">
        <f>+M42*0.95</f>
        <v>456.77634474999968</v>
      </c>
      <c r="O42" s="3">
        <f>+N42-(N42*9.09/100)</f>
        <v>415.2553750122247</v>
      </c>
      <c r="P42" s="3"/>
      <c r="Q42" s="3">
        <v>778.37222960909003</v>
      </c>
      <c r="R42" s="3">
        <f t="shared" si="0"/>
        <v>941.83039782699893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" t="s">
        <v>1010</v>
      </c>
      <c r="AE42" s="1" t="s">
        <v>1011</v>
      </c>
    </row>
    <row r="43" spans="1:31" x14ac:dyDescent="0.25">
      <c r="A43" s="1" t="s">
        <v>1606</v>
      </c>
      <c r="B43" s="1" t="s">
        <v>1607</v>
      </c>
      <c r="C43" s="2">
        <v>44473</v>
      </c>
      <c r="D43" s="1" t="s">
        <v>1608</v>
      </c>
      <c r="E43" s="1" t="s">
        <v>1609</v>
      </c>
      <c r="F43" s="1">
        <v>3725</v>
      </c>
      <c r="G43" s="1" t="s">
        <v>1610</v>
      </c>
      <c r="H43" s="1" t="s">
        <v>1611</v>
      </c>
      <c r="I43" s="3">
        <v>2</v>
      </c>
      <c r="J43" s="3">
        <v>745.43586776859502</v>
      </c>
      <c r="K43" s="3">
        <f>+J43*1.21*I43</f>
        <v>1803.9548</v>
      </c>
      <c r="L43" s="3">
        <f>+K43*0.7</f>
        <v>1262.7683599999998</v>
      </c>
      <c r="M43" s="3">
        <v>0</v>
      </c>
      <c r="N43" s="3">
        <f>+L43*0.95</f>
        <v>1199.6299419999998</v>
      </c>
      <c r="O43" s="3">
        <f>+N43-(N43*9.09/100)</f>
        <v>1090.5835802721999</v>
      </c>
      <c r="P43" s="3">
        <f>+SUM(O33:O43)</f>
        <v>5237.7683938092741</v>
      </c>
      <c r="Q43" s="3">
        <v>1859.4748634314101</v>
      </c>
      <c r="R43" s="3">
        <f t="shared" si="0"/>
        <v>2249.964584752006</v>
      </c>
      <c r="S43" s="3">
        <f>+SUM(R33:R43)</f>
        <v>10746.497945939007</v>
      </c>
      <c r="T43" s="3">
        <v>10007.790000000001</v>
      </c>
      <c r="U43" s="3">
        <f t="shared" si="1"/>
        <v>-738.70794593900609</v>
      </c>
      <c r="V43" s="3" t="s">
        <v>2086</v>
      </c>
      <c r="W43" s="3"/>
      <c r="X43" s="3"/>
      <c r="Y43" s="3"/>
      <c r="Z43" s="3"/>
      <c r="AA43" s="3"/>
      <c r="AB43" s="3"/>
      <c r="AC43" s="3" t="s">
        <v>2070</v>
      </c>
      <c r="AD43" s="1" t="s">
        <v>1612</v>
      </c>
      <c r="AE43" s="1" t="s">
        <v>1613</v>
      </c>
    </row>
    <row r="44" spans="1:31" x14ac:dyDescent="0.25">
      <c r="A44" s="11" t="s">
        <v>150</v>
      </c>
      <c r="B44" s="11" t="s">
        <v>151</v>
      </c>
      <c r="C44" s="12">
        <v>44473</v>
      </c>
      <c r="D44" s="11" t="s">
        <v>152</v>
      </c>
      <c r="E44" s="11" t="s">
        <v>153</v>
      </c>
      <c r="F44" s="11"/>
      <c r="G44" s="11" t="s">
        <v>154</v>
      </c>
      <c r="H44" s="11" t="s">
        <v>155</v>
      </c>
      <c r="I44" s="13">
        <v>-1</v>
      </c>
      <c r="J44" s="13">
        <v>244.08256198347101</v>
      </c>
      <c r="K44" s="13">
        <f>+J44*1.21*I44</f>
        <v>-295.33989999999989</v>
      </c>
      <c r="L44" s="13">
        <v>0</v>
      </c>
      <c r="M44" s="13">
        <v>0</v>
      </c>
      <c r="N44" s="13">
        <v>0</v>
      </c>
      <c r="O44" s="13">
        <v>0</v>
      </c>
      <c r="P44" s="13"/>
      <c r="Q44" s="13">
        <v>-244.08256198347101</v>
      </c>
      <c r="R44" s="13">
        <f t="shared" si="0"/>
        <v>-295.33989999999989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1" t="s">
        <v>156</v>
      </c>
      <c r="AE44" s="11" t="s">
        <v>157</v>
      </c>
    </row>
    <row r="45" spans="1:31" x14ac:dyDescent="0.25">
      <c r="A45" s="1" t="s">
        <v>428</v>
      </c>
      <c r="B45" s="1" t="s">
        <v>429</v>
      </c>
      <c r="C45" s="2">
        <v>44473</v>
      </c>
      <c r="D45" s="1" t="s">
        <v>430</v>
      </c>
      <c r="E45" s="1" t="s">
        <v>431</v>
      </c>
      <c r="F45" s="1"/>
      <c r="G45" s="1" t="s">
        <v>432</v>
      </c>
      <c r="H45" s="1" t="s">
        <v>433</v>
      </c>
      <c r="I45" s="3">
        <v>1</v>
      </c>
      <c r="J45" s="3">
        <v>208.45</v>
      </c>
      <c r="K45" s="3">
        <f>+J45*1.21*I45</f>
        <v>252.22449999999998</v>
      </c>
      <c r="L45" s="3">
        <v>0</v>
      </c>
      <c r="M45" s="3">
        <v>0</v>
      </c>
      <c r="N45" s="3">
        <v>0</v>
      </c>
      <c r="O45" s="3">
        <f>+K45</f>
        <v>252.22449999999998</v>
      </c>
      <c r="P45" s="3"/>
      <c r="Q45" s="3">
        <v>409.080901719834</v>
      </c>
      <c r="R45" s="3">
        <f t="shared" si="0"/>
        <v>494.98789108099913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1" t="s">
        <v>434</v>
      </c>
      <c r="AE45" s="1" t="s">
        <v>435</v>
      </c>
    </row>
    <row r="46" spans="1:31" x14ac:dyDescent="0.25">
      <c r="A46" s="1" t="s">
        <v>812</v>
      </c>
      <c r="B46" s="1" t="s">
        <v>813</v>
      </c>
      <c r="C46" s="2">
        <v>44473</v>
      </c>
      <c r="D46" s="1" t="s">
        <v>814</v>
      </c>
      <c r="E46" s="1" t="s">
        <v>815</v>
      </c>
      <c r="F46" s="1"/>
      <c r="G46" s="1" t="s">
        <v>816</v>
      </c>
      <c r="H46" s="1" t="s">
        <v>817</v>
      </c>
      <c r="I46" s="3">
        <v>1</v>
      </c>
      <c r="J46" s="3">
        <v>409.04</v>
      </c>
      <c r="K46" s="3">
        <f>+J46*1.21*I46</f>
        <v>494.9384</v>
      </c>
      <c r="L46" s="3">
        <v>0</v>
      </c>
      <c r="M46" s="3">
        <v>0</v>
      </c>
      <c r="N46" s="3">
        <v>0</v>
      </c>
      <c r="O46" s="3">
        <f>+K46</f>
        <v>494.9384</v>
      </c>
      <c r="P46" s="3"/>
      <c r="Q46" s="3">
        <v>832.71277833553802</v>
      </c>
      <c r="R46" s="3">
        <f t="shared" si="0"/>
        <v>1007.582461786001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1" t="s">
        <v>818</v>
      </c>
      <c r="AE46" s="1" t="s">
        <v>819</v>
      </c>
    </row>
    <row r="47" spans="1:31" x14ac:dyDescent="0.25">
      <c r="A47" s="1" t="s">
        <v>1450</v>
      </c>
      <c r="B47" s="1" t="s">
        <v>1451</v>
      </c>
      <c r="C47" s="2">
        <v>44473</v>
      </c>
      <c r="D47" s="1" t="s">
        <v>1452</v>
      </c>
      <c r="E47" s="1" t="s">
        <v>1453</v>
      </c>
      <c r="F47" s="1">
        <v>3726</v>
      </c>
      <c r="G47" s="1" t="s">
        <v>1454</v>
      </c>
      <c r="H47" s="1" t="s">
        <v>1455</v>
      </c>
      <c r="I47" s="3">
        <v>2</v>
      </c>
      <c r="J47" s="3">
        <v>113.533305785124</v>
      </c>
      <c r="K47" s="3">
        <f>+J47*1.21*I47</f>
        <v>274.75060000000008</v>
      </c>
      <c r="L47" s="3">
        <v>0</v>
      </c>
      <c r="M47" s="3">
        <f>+K47*0.9</f>
        <v>247.27554000000006</v>
      </c>
      <c r="N47" s="3">
        <f>+M47*0.95</f>
        <v>234.91176300000004</v>
      </c>
      <c r="O47" s="3">
        <f>+N47-(N47*9.09/100)</f>
        <v>213.55828374330002</v>
      </c>
      <c r="P47" s="3">
        <f>+O47+O46+O45</f>
        <v>960.72118374330012</v>
      </c>
      <c r="Q47" s="3">
        <v>385.42513714545498</v>
      </c>
      <c r="R47" s="3">
        <f t="shared" si="0"/>
        <v>466.36441594600052</v>
      </c>
      <c r="S47" s="3">
        <f>+R47+R46+R45</f>
        <v>1968.9347688130006</v>
      </c>
      <c r="T47" s="3">
        <v>2086.71</v>
      </c>
      <c r="U47" s="3">
        <f t="shared" si="1"/>
        <v>117.77523118699946</v>
      </c>
      <c r="V47" s="3" t="s">
        <v>2086</v>
      </c>
      <c r="W47" s="3"/>
      <c r="X47" s="3"/>
      <c r="Y47" s="3"/>
      <c r="Z47" s="3"/>
      <c r="AA47" s="3"/>
      <c r="AB47" s="3"/>
      <c r="AC47" s="3" t="s">
        <v>2070</v>
      </c>
      <c r="AD47" s="1" t="s">
        <v>1456</v>
      </c>
      <c r="AE47" s="1" t="s">
        <v>1457</v>
      </c>
    </row>
    <row r="48" spans="1:31" x14ac:dyDescent="0.25">
      <c r="A48" s="1" t="s">
        <v>1646</v>
      </c>
      <c r="B48" s="1" t="s">
        <v>1647</v>
      </c>
      <c r="C48" s="2">
        <v>44473</v>
      </c>
      <c r="D48" s="1" t="s">
        <v>1648</v>
      </c>
      <c r="E48" s="1" t="s">
        <v>1649</v>
      </c>
      <c r="F48" s="1"/>
      <c r="G48" s="1" t="s">
        <v>1650</v>
      </c>
      <c r="H48" s="1" t="s">
        <v>1651</v>
      </c>
      <c r="I48" s="3">
        <v>1</v>
      </c>
      <c r="J48" s="3">
        <v>247.95</v>
      </c>
      <c r="K48" s="3">
        <f>+J48*1.21*I48</f>
        <v>300.01949999999999</v>
      </c>
      <c r="L48" s="3">
        <v>0</v>
      </c>
      <c r="M48" s="3">
        <v>0</v>
      </c>
      <c r="N48" s="3">
        <v>0</v>
      </c>
      <c r="O48" s="3">
        <f>+K48</f>
        <v>300.01949999999999</v>
      </c>
      <c r="P48" s="3"/>
      <c r="Q48" s="3">
        <v>481.80500156280903</v>
      </c>
      <c r="R48" s="3">
        <f t="shared" si="0"/>
        <v>582.9840518909989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1"/>
      <c r="AE48" s="1"/>
    </row>
    <row r="49" spans="1:31" x14ac:dyDescent="0.25">
      <c r="A49" s="1" t="s">
        <v>1790</v>
      </c>
      <c r="B49" s="1" t="s">
        <v>1791</v>
      </c>
      <c r="C49" s="2">
        <v>44473</v>
      </c>
      <c r="D49" s="1" t="s">
        <v>1792</v>
      </c>
      <c r="E49" s="1" t="s">
        <v>1793</v>
      </c>
      <c r="F49" s="1">
        <v>3728</v>
      </c>
      <c r="G49" s="1" t="s">
        <v>1794</v>
      </c>
      <c r="H49" s="1" t="s">
        <v>1795</v>
      </c>
      <c r="I49" s="3">
        <v>1</v>
      </c>
      <c r="J49" s="3">
        <v>404.2</v>
      </c>
      <c r="K49" s="3">
        <f>+J49*1.21*I49</f>
        <v>489.08199999999999</v>
      </c>
      <c r="L49" s="3">
        <v>0</v>
      </c>
      <c r="M49" s="3">
        <v>0</v>
      </c>
      <c r="N49" s="3">
        <v>0</v>
      </c>
      <c r="O49" s="3">
        <f>+K49</f>
        <v>489.08199999999999</v>
      </c>
      <c r="P49" s="3">
        <f>+O49+O48</f>
        <v>789.10149999999999</v>
      </c>
      <c r="Q49" s="3">
        <v>809.09024600826501</v>
      </c>
      <c r="R49" s="3">
        <f t="shared" si="0"/>
        <v>978.99919767000063</v>
      </c>
      <c r="S49" s="3">
        <f>+R49+R48</f>
        <v>1561.9832495609994</v>
      </c>
      <c r="T49" s="3">
        <v>1561.99</v>
      </c>
      <c r="U49" s="3">
        <f t="shared" si="1"/>
        <v>6.7504390005979076E-3</v>
      </c>
      <c r="V49" s="3"/>
      <c r="W49" s="3"/>
      <c r="X49" s="3"/>
      <c r="Y49" s="3"/>
      <c r="Z49" s="3"/>
      <c r="AA49" s="3"/>
      <c r="AB49" s="3"/>
      <c r="AC49" s="3"/>
      <c r="AD49" s="1"/>
      <c r="AE49" s="1"/>
    </row>
    <row r="50" spans="1:31" x14ac:dyDescent="0.25">
      <c r="A50" s="1" t="s">
        <v>1550</v>
      </c>
      <c r="B50" s="1" t="s">
        <v>1551</v>
      </c>
      <c r="C50" s="2">
        <v>44473</v>
      </c>
      <c r="D50" s="1" t="s">
        <v>1552</v>
      </c>
      <c r="E50" s="1" t="s">
        <v>1553</v>
      </c>
      <c r="F50" s="1"/>
      <c r="G50" s="1" t="s">
        <v>1554</v>
      </c>
      <c r="H50" s="1" t="s">
        <v>1555</v>
      </c>
      <c r="I50" s="3">
        <v>1</v>
      </c>
      <c r="J50" s="3">
        <v>360.33710743801697</v>
      </c>
      <c r="K50" s="3">
        <f>+J50*1.21*I50</f>
        <v>436.00790000000052</v>
      </c>
      <c r="L50" s="3">
        <f>+K50*0.91</f>
        <v>396.76718900000049</v>
      </c>
      <c r="M50" s="3">
        <v>0</v>
      </c>
      <c r="N50" s="3">
        <f>+L50*0.95</f>
        <v>376.92882955000044</v>
      </c>
      <c r="O50" s="3">
        <f>+N50-(N50*9.09/100)</f>
        <v>342.66599894390538</v>
      </c>
      <c r="P50" s="3"/>
      <c r="Q50" s="3">
        <v>663.62564402644705</v>
      </c>
      <c r="R50" s="3">
        <f t="shared" si="0"/>
        <v>802.98702927200088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1"/>
      <c r="AE50" s="1"/>
    </row>
    <row r="51" spans="1:31" x14ac:dyDescent="0.25">
      <c r="A51" s="1" t="s">
        <v>1556</v>
      </c>
      <c r="B51" s="1" t="s">
        <v>1557</v>
      </c>
      <c r="C51" s="2">
        <v>44473</v>
      </c>
      <c r="D51" s="1" t="s">
        <v>1558</v>
      </c>
      <c r="E51" s="1" t="s">
        <v>1559</v>
      </c>
      <c r="F51" s="1"/>
      <c r="G51" s="1" t="s">
        <v>1560</v>
      </c>
      <c r="H51" s="1" t="s">
        <v>1561</v>
      </c>
      <c r="I51" s="3">
        <v>1</v>
      </c>
      <c r="J51" s="3">
        <v>346.47801652892599</v>
      </c>
      <c r="K51" s="3">
        <f>+J51*1.21*I51</f>
        <v>419.23840000000041</v>
      </c>
      <c r="L51" s="3">
        <f>+K51*0.91</f>
        <v>381.50694400000037</v>
      </c>
      <c r="M51" s="3">
        <v>0</v>
      </c>
      <c r="N51" s="3">
        <f>+L51*0.95</f>
        <v>362.43159680000036</v>
      </c>
      <c r="O51" s="3">
        <f>+N51-(N51*9.09/100)</f>
        <v>329.48656465088033</v>
      </c>
      <c r="P51" s="3"/>
      <c r="Q51" s="3">
        <v>636.35191949752095</v>
      </c>
      <c r="R51" s="3">
        <f t="shared" si="0"/>
        <v>769.98582259200032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1"/>
      <c r="AE51" s="1"/>
    </row>
    <row r="52" spans="1:31" x14ac:dyDescent="0.25">
      <c r="A52" s="1" t="s">
        <v>1568</v>
      </c>
      <c r="B52" s="1" t="s">
        <v>1569</v>
      </c>
      <c r="C52" s="2">
        <v>44473</v>
      </c>
      <c r="D52" s="1" t="s">
        <v>1570</v>
      </c>
      <c r="E52" s="1" t="s">
        <v>1571</v>
      </c>
      <c r="F52" s="1"/>
      <c r="G52" s="1" t="s">
        <v>1572</v>
      </c>
      <c r="H52" s="1" t="s">
        <v>1573</v>
      </c>
      <c r="I52" s="3">
        <v>1</v>
      </c>
      <c r="J52" s="3">
        <v>415.773636363636</v>
      </c>
      <c r="K52" s="3">
        <f>+J52*1.21*I52</f>
        <v>503.08609999999953</v>
      </c>
      <c r="L52" s="3">
        <f>+K52*0.91</f>
        <v>457.80835099999962</v>
      </c>
      <c r="M52" s="3">
        <v>0</v>
      </c>
      <c r="N52" s="3">
        <f>+L52*0.95</f>
        <v>434.91793344999962</v>
      </c>
      <c r="O52" s="3">
        <f>+N52-(N52*9.09/100)</f>
        <v>395.38389329939469</v>
      </c>
      <c r="P52" s="3"/>
      <c r="Q52" s="3">
        <v>772.71114544545401</v>
      </c>
      <c r="R52" s="3">
        <f t="shared" si="0"/>
        <v>934.98048598899936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"/>
      <c r="AE52" s="1"/>
    </row>
    <row r="53" spans="1:31" x14ac:dyDescent="0.25">
      <c r="A53" s="1" t="s">
        <v>1574</v>
      </c>
      <c r="B53" s="1" t="s">
        <v>1575</v>
      </c>
      <c r="C53" s="2">
        <v>44473</v>
      </c>
      <c r="D53" s="1" t="s">
        <v>1576</v>
      </c>
      <c r="E53" s="1" t="s">
        <v>1577</v>
      </c>
      <c r="F53" s="1"/>
      <c r="G53" s="1" t="s">
        <v>1578</v>
      </c>
      <c r="H53" s="1" t="s">
        <v>1579</v>
      </c>
      <c r="I53" s="3">
        <v>1</v>
      </c>
      <c r="J53" s="3">
        <v>415.773636363636</v>
      </c>
      <c r="K53" s="3">
        <f>+J53*1.21*I53</f>
        <v>503.08609999999953</v>
      </c>
      <c r="L53" s="3">
        <f>+K53*0.91</f>
        <v>457.80835099999962</v>
      </c>
      <c r="M53" s="3">
        <v>0</v>
      </c>
      <c r="N53" s="3">
        <f>+L53*0.95</f>
        <v>434.91793344999962</v>
      </c>
      <c r="O53" s="3">
        <f>+N53-(N53*9.09/100)</f>
        <v>395.38389329939469</v>
      </c>
      <c r="P53" s="3"/>
      <c r="Q53" s="3">
        <v>772.71114544545401</v>
      </c>
      <c r="R53" s="3">
        <f t="shared" si="0"/>
        <v>934.98048598899936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"/>
      <c r="AE53" s="1"/>
    </row>
    <row r="54" spans="1:31" x14ac:dyDescent="0.25">
      <c r="A54" s="1" t="s">
        <v>1580</v>
      </c>
      <c r="B54" s="1" t="s">
        <v>1581</v>
      </c>
      <c r="C54" s="2">
        <v>44473</v>
      </c>
      <c r="D54" s="1" t="s">
        <v>1582</v>
      </c>
      <c r="E54" s="1" t="s">
        <v>1583</v>
      </c>
      <c r="F54" s="1"/>
      <c r="G54" s="1" t="s">
        <v>1584</v>
      </c>
      <c r="H54" s="1" t="s">
        <v>1585</v>
      </c>
      <c r="I54" s="3">
        <v>1</v>
      </c>
      <c r="J54" s="3">
        <v>415.773636363636</v>
      </c>
      <c r="K54" s="3">
        <f>+J54*1.21*I54</f>
        <v>503.08609999999953</v>
      </c>
      <c r="L54" s="3">
        <f>+K54*0.91</f>
        <v>457.80835099999962</v>
      </c>
      <c r="M54" s="3">
        <v>0</v>
      </c>
      <c r="N54" s="3">
        <f>+L54*0.95</f>
        <v>434.91793344999962</v>
      </c>
      <c r="O54" s="3">
        <f>+N54-(N54*9.09/100)</f>
        <v>395.38389329939469</v>
      </c>
      <c r="P54" s="3"/>
      <c r="Q54" s="3">
        <v>772.71114544545401</v>
      </c>
      <c r="R54" s="3">
        <f t="shared" si="0"/>
        <v>934.98048598899936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"/>
      <c r="AE54" s="1"/>
    </row>
    <row r="55" spans="1:31" x14ac:dyDescent="0.25">
      <c r="A55" s="1" t="s">
        <v>1586</v>
      </c>
      <c r="B55" s="1" t="s">
        <v>1587</v>
      </c>
      <c r="C55" s="2">
        <v>44473</v>
      </c>
      <c r="D55" s="1" t="s">
        <v>1588</v>
      </c>
      <c r="E55" s="1" t="s">
        <v>1589</v>
      </c>
      <c r="F55" s="1">
        <v>3730</v>
      </c>
      <c r="G55" s="1" t="s">
        <v>1590</v>
      </c>
      <c r="H55" s="1" t="s">
        <v>1591</v>
      </c>
      <c r="I55" s="3">
        <v>1</v>
      </c>
      <c r="J55" s="3">
        <v>346.47801652892599</v>
      </c>
      <c r="K55" s="3">
        <f>+J55*1.21*I55</f>
        <v>419.23840000000041</v>
      </c>
      <c r="L55" s="3">
        <f>+K55*0.91</f>
        <v>381.50694400000037</v>
      </c>
      <c r="M55" s="3">
        <v>0</v>
      </c>
      <c r="N55" s="3">
        <f>+L55*0.95</f>
        <v>362.43159680000036</v>
      </c>
      <c r="O55" s="3">
        <f>+N55-(N55*9.09/100)</f>
        <v>329.48656465088033</v>
      </c>
      <c r="P55" s="3">
        <f>+SUM(O50:O55)</f>
        <v>2187.79080814385</v>
      </c>
      <c r="Q55" s="3">
        <v>640.48540223471105</v>
      </c>
      <c r="R55" s="3">
        <f t="shared" si="0"/>
        <v>774.98733670400031</v>
      </c>
      <c r="S55" s="3">
        <f>+SUM(R50:R55)</f>
        <v>5152.9016465349987</v>
      </c>
      <c r="T55" s="3">
        <v>5635.03</v>
      </c>
      <c r="U55" s="3">
        <f t="shared" si="1"/>
        <v>482.12835346500106</v>
      </c>
      <c r="V55" s="3" t="s">
        <v>2086</v>
      </c>
      <c r="W55" s="3"/>
      <c r="X55" s="3"/>
      <c r="Y55" s="3"/>
      <c r="Z55" s="3"/>
      <c r="AA55" s="3"/>
      <c r="AB55" s="3"/>
      <c r="AC55" s="3" t="s">
        <v>2070</v>
      </c>
      <c r="AD55" s="1"/>
      <c r="AE55" s="1"/>
    </row>
    <row r="56" spans="1:31" x14ac:dyDescent="0.25">
      <c r="A56" s="11" t="s">
        <v>142</v>
      </c>
      <c r="B56" s="11" t="s">
        <v>143</v>
      </c>
      <c r="C56" s="12">
        <v>44473</v>
      </c>
      <c r="D56" s="11" t="s">
        <v>144</v>
      </c>
      <c r="E56" s="11" t="s">
        <v>145</v>
      </c>
      <c r="F56" s="11"/>
      <c r="G56" s="11" t="s">
        <v>146</v>
      </c>
      <c r="H56" s="11" t="s">
        <v>147</v>
      </c>
      <c r="I56" s="13">
        <v>-1</v>
      </c>
      <c r="J56" s="13">
        <v>413.99173553718998</v>
      </c>
      <c r="K56" s="13">
        <f>+J56*1.21*I56</f>
        <v>-500.92999999999984</v>
      </c>
      <c r="L56" s="13">
        <v>0</v>
      </c>
      <c r="M56" s="13">
        <v>0</v>
      </c>
      <c r="N56" s="13">
        <v>0</v>
      </c>
      <c r="O56" s="13">
        <v>0</v>
      </c>
      <c r="P56" s="13"/>
      <c r="Q56" s="13">
        <v>-413.99173553718998</v>
      </c>
      <c r="R56" s="13">
        <f t="shared" si="0"/>
        <v>-500.92999999999984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1" t="s">
        <v>148</v>
      </c>
      <c r="AE56" s="11" t="s">
        <v>149</v>
      </c>
    </row>
    <row r="57" spans="1:31" x14ac:dyDescent="0.25">
      <c r="A57" s="1" t="s">
        <v>338</v>
      </c>
      <c r="B57" s="1" t="s">
        <v>339</v>
      </c>
      <c r="C57" s="2">
        <v>44473</v>
      </c>
      <c r="D57" s="1" t="s">
        <v>340</v>
      </c>
      <c r="E57" s="1" t="s">
        <v>341</v>
      </c>
      <c r="F57" s="1"/>
      <c r="G57" s="1" t="s">
        <v>342</v>
      </c>
      <c r="H57" s="1" t="s">
        <v>343</v>
      </c>
      <c r="I57" s="3">
        <v>1</v>
      </c>
      <c r="J57" s="3">
        <v>818.23</v>
      </c>
      <c r="K57" s="3">
        <f>+J57*1.21*I57</f>
        <v>990.05830000000003</v>
      </c>
      <c r="L57" s="3">
        <v>0</v>
      </c>
      <c r="M57" s="3">
        <v>0</v>
      </c>
      <c r="N57" s="3">
        <v>0</v>
      </c>
      <c r="O57" s="3">
        <f>+K57</f>
        <v>990.05830000000003</v>
      </c>
      <c r="P57" s="3"/>
      <c r="Q57" s="3">
        <v>1599.99271772727</v>
      </c>
      <c r="R57" s="3">
        <f t="shared" si="0"/>
        <v>1935.9911884499966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1" t="s">
        <v>344</v>
      </c>
      <c r="AE57" s="1" t="s">
        <v>345</v>
      </c>
    </row>
    <row r="58" spans="1:31" x14ac:dyDescent="0.25">
      <c r="A58" s="1" t="s">
        <v>828</v>
      </c>
      <c r="B58" s="1" t="s">
        <v>829</v>
      </c>
      <c r="C58" s="2">
        <v>44473</v>
      </c>
      <c r="D58" s="1" t="s">
        <v>830</v>
      </c>
      <c r="E58" s="1" t="s">
        <v>831</v>
      </c>
      <c r="F58" s="1"/>
      <c r="G58" s="1" t="s">
        <v>832</v>
      </c>
      <c r="H58" s="1" t="s">
        <v>833</v>
      </c>
      <c r="I58" s="3">
        <v>1</v>
      </c>
      <c r="J58" s="3">
        <v>245.39</v>
      </c>
      <c r="K58" s="3">
        <f>+J58*1.21*I58</f>
        <v>296.92189999999999</v>
      </c>
      <c r="L58" s="3">
        <v>0</v>
      </c>
      <c r="M58" s="3">
        <v>0</v>
      </c>
      <c r="N58" s="3">
        <v>0</v>
      </c>
      <c r="O58" s="3">
        <f>+K58</f>
        <v>296.92189999999999</v>
      </c>
      <c r="P58" s="3"/>
      <c r="Q58" s="3">
        <v>499.990122954546</v>
      </c>
      <c r="R58" s="3">
        <f t="shared" si="0"/>
        <v>604.98804877500061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" t="s">
        <v>834</v>
      </c>
      <c r="AE58" s="1" t="s">
        <v>835</v>
      </c>
    </row>
    <row r="59" spans="1:31" x14ac:dyDescent="0.25">
      <c r="A59" s="1" t="s">
        <v>1026</v>
      </c>
      <c r="B59" s="1" t="s">
        <v>1027</v>
      </c>
      <c r="C59" s="2">
        <v>44473</v>
      </c>
      <c r="D59" s="1" t="s">
        <v>1028</v>
      </c>
      <c r="E59" s="1" t="s">
        <v>1029</v>
      </c>
      <c r="F59" s="1"/>
      <c r="G59" s="1" t="s">
        <v>1030</v>
      </c>
      <c r="H59" s="1" t="s">
        <v>1031</v>
      </c>
      <c r="I59" s="3">
        <v>1</v>
      </c>
      <c r="J59" s="3">
        <v>577.87909090909102</v>
      </c>
      <c r="K59" s="3">
        <f>+J59*1.21*I59</f>
        <v>699.23370000000011</v>
      </c>
      <c r="L59" s="3">
        <v>0</v>
      </c>
      <c r="M59" s="3">
        <f>+K59*0.85</f>
        <v>594.34864500000003</v>
      </c>
      <c r="N59" s="3">
        <f>+M59*0.95</f>
        <v>564.63121275000003</v>
      </c>
      <c r="O59" s="3">
        <f>+N59-(N59*9.09/100)</f>
        <v>513.30623551102508</v>
      </c>
      <c r="P59" s="3"/>
      <c r="Q59" s="3">
        <v>1069.0994333454501</v>
      </c>
      <c r="R59" s="3">
        <f t="shared" si="0"/>
        <v>1293.6103143479945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" t="s">
        <v>1032</v>
      </c>
      <c r="AE59" s="1" t="s">
        <v>1033</v>
      </c>
    </row>
    <row r="60" spans="1:31" x14ac:dyDescent="0.25">
      <c r="A60" s="1" t="s">
        <v>1060</v>
      </c>
      <c r="B60" s="1" t="s">
        <v>1061</v>
      </c>
      <c r="C60" s="2">
        <v>44473</v>
      </c>
      <c r="D60" s="1" t="s">
        <v>1062</v>
      </c>
      <c r="E60" s="1" t="s">
        <v>1063</v>
      </c>
      <c r="F60" s="1"/>
      <c r="G60" s="1" t="s">
        <v>1064</v>
      </c>
      <c r="H60" s="1" t="s">
        <v>1065</v>
      </c>
      <c r="I60" s="3">
        <v>2</v>
      </c>
      <c r="J60" s="3">
        <v>175.13</v>
      </c>
      <c r="K60" s="3">
        <f>+J60*1.21*I60</f>
        <v>423.81459999999998</v>
      </c>
      <c r="L60" s="3">
        <v>0</v>
      </c>
      <c r="M60" s="3">
        <v>0</v>
      </c>
      <c r="N60" s="3">
        <f>+K60*0.95</f>
        <v>402.62386999999995</v>
      </c>
      <c r="O60" s="3">
        <f>+N60-(N60*9.09/100)</f>
        <v>366.02536021699996</v>
      </c>
      <c r="P60" s="3"/>
      <c r="Q60" s="3">
        <v>727.24633547107305</v>
      </c>
      <c r="R60" s="3">
        <f t="shared" si="0"/>
        <v>879.96806591999837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1"/>
      <c r="AE60" s="1"/>
    </row>
    <row r="61" spans="1:31" x14ac:dyDescent="0.25">
      <c r="A61" s="1" t="s">
        <v>1066</v>
      </c>
      <c r="B61" s="1" t="s">
        <v>1067</v>
      </c>
      <c r="C61" s="2">
        <v>44473</v>
      </c>
      <c r="D61" s="1" t="s">
        <v>1068</v>
      </c>
      <c r="E61" s="1" t="s">
        <v>1069</v>
      </c>
      <c r="F61" s="1"/>
      <c r="G61" s="1" t="s">
        <v>1070</v>
      </c>
      <c r="H61" s="1" t="s">
        <v>1071</v>
      </c>
      <c r="I61" s="3">
        <v>1</v>
      </c>
      <c r="J61" s="3">
        <v>253.86</v>
      </c>
      <c r="K61" s="3">
        <f>+J61*1.21*I61</f>
        <v>307.17060000000004</v>
      </c>
      <c r="L61" s="3">
        <v>0</v>
      </c>
      <c r="M61" s="3">
        <v>0</v>
      </c>
      <c r="N61" s="3">
        <f>+K61*0.95</f>
        <v>291.81207000000001</v>
      </c>
      <c r="O61" s="3">
        <f>+N61-(N61*9.09/100)</f>
        <v>265.28635283699998</v>
      </c>
      <c r="P61" s="3"/>
      <c r="Q61" s="3">
        <v>518.16948623305802</v>
      </c>
      <c r="R61" s="3">
        <f t="shared" si="0"/>
        <v>626.98507834200018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1"/>
      <c r="AE61" s="1"/>
    </row>
    <row r="62" spans="1:31" x14ac:dyDescent="0.25">
      <c r="A62" s="1" t="s">
        <v>1140</v>
      </c>
      <c r="B62" s="1" t="s">
        <v>1141</v>
      </c>
      <c r="C62" s="2">
        <v>44473</v>
      </c>
      <c r="D62" s="1" t="s">
        <v>1142</v>
      </c>
      <c r="E62" s="1" t="s">
        <v>1143</v>
      </c>
      <c r="F62" s="1"/>
      <c r="G62" s="1" t="s">
        <v>1144</v>
      </c>
      <c r="H62" s="1" t="s">
        <v>1145</v>
      </c>
      <c r="I62" s="3">
        <v>1</v>
      </c>
      <c r="J62" s="3">
        <v>687.04528925619798</v>
      </c>
      <c r="K62" s="3">
        <f>+J62*1.21*I62</f>
        <v>831.32479999999953</v>
      </c>
      <c r="L62" s="3">
        <f>+K62*0.35</f>
        <v>290.96367999999984</v>
      </c>
      <c r="M62" s="3">
        <v>0</v>
      </c>
      <c r="N62" s="3">
        <f>+L62*0.95</f>
        <v>276.41549599999985</v>
      </c>
      <c r="O62" s="3">
        <f>+N62-(N62*9.09/100)</f>
        <v>251.28932741359986</v>
      </c>
      <c r="P62" s="3"/>
      <c r="Q62" s="3">
        <v>445.44581328925602</v>
      </c>
      <c r="R62" s="3">
        <f t="shared" si="0"/>
        <v>538.9894340799998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1" t="s">
        <v>1146</v>
      </c>
      <c r="AE62" s="1" t="s">
        <v>1147</v>
      </c>
    </row>
    <row r="63" spans="1:31" x14ac:dyDescent="0.25">
      <c r="A63" s="1" t="s">
        <v>1364</v>
      </c>
      <c r="B63" s="1" t="s">
        <v>1365</v>
      </c>
      <c r="C63" s="2">
        <v>44473</v>
      </c>
      <c r="D63" s="1" t="s">
        <v>1366</v>
      </c>
      <c r="E63" s="1" t="s">
        <v>1367</v>
      </c>
      <c r="F63" s="1">
        <v>3743</v>
      </c>
      <c r="G63" s="1" t="s">
        <v>1368</v>
      </c>
      <c r="H63" s="1" t="s">
        <v>1369</v>
      </c>
      <c r="I63" s="3">
        <v>1</v>
      </c>
      <c r="J63" s="3">
        <v>297.54000000000002</v>
      </c>
      <c r="K63" s="3">
        <f>+J63*1.21*I63</f>
        <v>360.02340000000004</v>
      </c>
      <c r="L63" s="3">
        <v>0</v>
      </c>
      <c r="M63" s="3">
        <v>0</v>
      </c>
      <c r="N63" s="3">
        <v>0</v>
      </c>
      <c r="O63" s="3">
        <f>+K63</f>
        <v>360.02340000000004</v>
      </c>
      <c r="P63" s="3">
        <f>+SUM(O56:O63)</f>
        <v>3042.910875978625</v>
      </c>
      <c r="Q63" s="3">
        <v>545.44437719999996</v>
      </c>
      <c r="R63" s="3">
        <f t="shared" si="0"/>
        <v>659.98769641199999</v>
      </c>
      <c r="S63" s="3">
        <f>+SUM(R56:R63)</f>
        <v>6039.589826326991</v>
      </c>
      <c r="T63" s="3">
        <v>6039.6</v>
      </c>
      <c r="U63" s="3">
        <f t="shared" si="1"/>
        <v>1.0173673009376216E-2</v>
      </c>
      <c r="V63" s="3"/>
      <c r="W63" s="3"/>
      <c r="X63" s="3"/>
      <c r="Y63" s="3"/>
      <c r="Z63" s="3"/>
      <c r="AA63" s="3"/>
      <c r="AB63" s="3"/>
      <c r="AC63" s="3"/>
      <c r="AD63" s="1" t="s">
        <v>1370</v>
      </c>
      <c r="AE63" s="1" t="s">
        <v>1371</v>
      </c>
    </row>
    <row r="64" spans="1:31" x14ac:dyDescent="0.25">
      <c r="A64" s="1" t="s">
        <v>1148</v>
      </c>
      <c r="B64" s="1" t="s">
        <v>1149</v>
      </c>
      <c r="C64" s="2">
        <v>44474</v>
      </c>
      <c r="D64" s="1" t="s">
        <v>1150</v>
      </c>
      <c r="E64" s="1" t="s">
        <v>1151</v>
      </c>
      <c r="F64" s="1"/>
      <c r="G64" s="1" t="s">
        <v>1152</v>
      </c>
      <c r="H64" s="1" t="s">
        <v>1153</v>
      </c>
      <c r="I64" s="3">
        <v>1</v>
      </c>
      <c r="J64" s="3">
        <v>634.46297520661199</v>
      </c>
      <c r="K64" s="3">
        <f>+J64*1.21*I64</f>
        <v>767.70020000000045</v>
      </c>
      <c r="L64" s="3">
        <v>0</v>
      </c>
      <c r="M64" s="3">
        <v>0</v>
      </c>
      <c r="N64" s="3">
        <f>+K64*0.95</f>
        <v>729.31519000000037</v>
      </c>
      <c r="O64" s="3">
        <f>+N64-(N64*9.09/100)</f>
        <v>663.02043922900032</v>
      </c>
      <c r="P64" s="3"/>
      <c r="Q64" s="3">
        <v>704.53941081818198</v>
      </c>
      <c r="R64" s="3">
        <f t="shared" si="0"/>
        <v>852.49268709000012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1"/>
      <c r="AE64" s="1"/>
    </row>
    <row r="65" spans="1:31" x14ac:dyDescent="0.25">
      <c r="A65" s="1" t="s">
        <v>1464</v>
      </c>
      <c r="B65" s="1" t="s">
        <v>1465</v>
      </c>
      <c r="C65" s="2">
        <v>44474</v>
      </c>
      <c r="D65" s="1" t="s">
        <v>1466</v>
      </c>
      <c r="E65" s="1" t="s">
        <v>1467</v>
      </c>
      <c r="F65" s="1">
        <v>3731</v>
      </c>
      <c r="G65" s="1" t="s">
        <v>1468</v>
      </c>
      <c r="H65" s="1" t="s">
        <v>1469</v>
      </c>
      <c r="I65" s="3">
        <v>1</v>
      </c>
      <c r="J65" s="3">
        <v>314.07</v>
      </c>
      <c r="K65" s="3">
        <f>+J65*1.21*I65</f>
        <v>380.0247</v>
      </c>
      <c r="L65" s="3">
        <v>0</v>
      </c>
      <c r="M65" s="3">
        <v>0</v>
      </c>
      <c r="N65" s="3">
        <v>0</v>
      </c>
      <c r="O65" s="3">
        <f>+K65</f>
        <v>380.0247</v>
      </c>
      <c r="P65" s="3">
        <f>+O65+O64</f>
        <v>1043.0451392290004</v>
      </c>
      <c r="Q65" s="3">
        <v>690.91003020000005</v>
      </c>
      <c r="R65" s="3">
        <f t="shared" si="0"/>
        <v>836.00113654200004</v>
      </c>
      <c r="S65" s="3">
        <f>+R65+R64</f>
        <v>1688.4938236320002</v>
      </c>
      <c r="T65" s="3">
        <v>1688.49</v>
      </c>
      <c r="U65" s="3">
        <f t="shared" si="1"/>
        <v>-3.8236320001487911E-3</v>
      </c>
      <c r="V65" s="3"/>
      <c r="W65" s="3"/>
      <c r="X65" s="3"/>
      <c r="Y65" s="3"/>
      <c r="Z65" s="3"/>
      <c r="AA65" s="3"/>
      <c r="AB65" s="3"/>
      <c r="AC65" s="3"/>
      <c r="AD65" s="1"/>
      <c r="AE65" s="1"/>
    </row>
    <row r="66" spans="1:31" s="10" customFormat="1" x14ac:dyDescent="0.25">
      <c r="A66" s="1" t="s">
        <v>1444</v>
      </c>
      <c r="B66" s="1" t="s">
        <v>1445</v>
      </c>
      <c r="C66" s="2">
        <v>44474</v>
      </c>
      <c r="D66" s="1" t="s">
        <v>1446</v>
      </c>
      <c r="E66" s="1" t="s">
        <v>1447</v>
      </c>
      <c r="F66" s="1"/>
      <c r="G66" s="1" t="s">
        <v>1448</v>
      </c>
      <c r="H66" s="1" t="s">
        <v>1449</v>
      </c>
      <c r="I66" s="3">
        <v>10</v>
      </c>
      <c r="J66" s="3">
        <v>79.075537190082699</v>
      </c>
      <c r="K66" s="3">
        <f>+J66*1.21*I66</f>
        <v>956.81400000000065</v>
      </c>
      <c r="L66" s="3">
        <v>0</v>
      </c>
      <c r="M66" s="3">
        <f>+K66*0.9</f>
        <v>861.13260000000059</v>
      </c>
      <c r="N66" s="3">
        <f>+M66*0.95</f>
        <v>818.07597000000055</v>
      </c>
      <c r="O66" s="3">
        <f>+N66-(N66*9.09/100)</f>
        <v>743.71286432700049</v>
      </c>
      <c r="P66" s="3"/>
      <c r="Q66" s="3">
        <v>1336.2975029752099</v>
      </c>
      <c r="R66" s="3">
        <f t="shared" si="0"/>
        <v>1616.919978600004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1"/>
      <c r="AE66" s="1"/>
    </row>
    <row r="67" spans="1:31" s="10" customFormat="1" x14ac:dyDescent="0.25">
      <c r="A67" s="1" t="s">
        <v>1470</v>
      </c>
      <c r="B67" s="1" t="s">
        <v>1471</v>
      </c>
      <c r="C67" s="2">
        <v>44474</v>
      </c>
      <c r="D67" s="1" t="s">
        <v>1472</v>
      </c>
      <c r="E67" s="1" t="s">
        <v>1473</v>
      </c>
      <c r="F67" s="1">
        <v>3732</v>
      </c>
      <c r="G67" s="1" t="s">
        <v>1474</v>
      </c>
      <c r="H67" s="1" t="s">
        <v>1475</v>
      </c>
      <c r="I67" s="3">
        <v>1</v>
      </c>
      <c r="J67" s="3">
        <v>446.25049586776902</v>
      </c>
      <c r="K67" s="3">
        <f>+J67*1.21*I67</f>
        <v>539.96310000000051</v>
      </c>
      <c r="L67" s="3">
        <v>0</v>
      </c>
      <c r="M67" s="3">
        <f>+K67*0.9</f>
        <v>485.96679000000046</v>
      </c>
      <c r="N67" s="3">
        <f>+M67*0.95</f>
        <v>461.6684505000004</v>
      </c>
      <c r="O67" s="3">
        <f>+N67-(N67*9.09/100)</f>
        <v>419.70278834955036</v>
      </c>
      <c r="P67" s="3">
        <f>+O67+O66</f>
        <v>1163.415652676551</v>
      </c>
      <c r="Q67" s="3">
        <v>634.55035510413302</v>
      </c>
      <c r="R67" s="3">
        <f t="shared" ref="R67:R130" si="2">+Q67*1.21</f>
        <v>767.80592967600091</v>
      </c>
      <c r="S67" s="3">
        <f>+R67+R66</f>
        <v>2384.7259082760047</v>
      </c>
      <c r="T67" s="3">
        <v>2880.94</v>
      </c>
      <c r="U67" s="3">
        <f t="shared" ref="U67:U130" si="3">+T67-S67</f>
        <v>496.21409172399535</v>
      </c>
      <c r="V67" s="3" t="s">
        <v>2086</v>
      </c>
      <c r="W67" s="3"/>
      <c r="X67" s="3"/>
      <c r="Y67" s="3"/>
      <c r="Z67" s="3"/>
      <c r="AA67" s="3"/>
      <c r="AB67" s="3"/>
      <c r="AC67" s="3" t="s">
        <v>2070</v>
      </c>
      <c r="AD67" s="1"/>
      <c r="AE67" s="1"/>
    </row>
    <row r="68" spans="1:31" s="10" customFormat="1" x14ac:dyDescent="0.25">
      <c r="A68" s="1" t="s">
        <v>1832</v>
      </c>
      <c r="B68" s="1" t="s">
        <v>1833</v>
      </c>
      <c r="C68" s="2">
        <v>44474</v>
      </c>
      <c r="D68" s="1" t="s">
        <v>1834</v>
      </c>
      <c r="E68" s="1" t="s">
        <v>1835</v>
      </c>
      <c r="F68" s="1">
        <v>3733</v>
      </c>
      <c r="G68" s="1" t="s">
        <v>1836</v>
      </c>
      <c r="H68" s="1" t="s">
        <v>1837</v>
      </c>
      <c r="I68" s="3">
        <v>1</v>
      </c>
      <c r="J68" s="3">
        <v>404.2</v>
      </c>
      <c r="K68" s="3">
        <f>+J68*1.21*I68</f>
        <v>489.08199999999999</v>
      </c>
      <c r="L68" s="3">
        <v>0</v>
      </c>
      <c r="M68" s="3">
        <v>0</v>
      </c>
      <c r="N68" s="3">
        <v>0</v>
      </c>
      <c r="O68" s="3">
        <f>+K68</f>
        <v>489.08199999999999</v>
      </c>
      <c r="P68" s="3">
        <f>+O68</f>
        <v>489.08199999999999</v>
      </c>
      <c r="Q68" s="3">
        <v>809.09024600826501</v>
      </c>
      <c r="R68" s="3">
        <f t="shared" si="2"/>
        <v>978.99919767000063</v>
      </c>
      <c r="S68" s="3">
        <f>+R68</f>
        <v>978.99919767000063</v>
      </c>
      <c r="T68" s="3">
        <v>1392.09</v>
      </c>
      <c r="U68" s="3">
        <f t="shared" si="3"/>
        <v>413.09080232999929</v>
      </c>
      <c r="V68" s="3" t="s">
        <v>2086</v>
      </c>
      <c r="W68" s="3"/>
      <c r="X68" s="3"/>
      <c r="Y68" s="3"/>
      <c r="Z68" s="3"/>
      <c r="AA68" s="3"/>
      <c r="AB68" s="3"/>
      <c r="AC68" s="3" t="s">
        <v>2070</v>
      </c>
      <c r="AD68" s="1"/>
      <c r="AE68" s="1"/>
    </row>
    <row r="69" spans="1:31" x14ac:dyDescent="0.25">
      <c r="A69" s="1" t="s">
        <v>1496</v>
      </c>
      <c r="B69" s="1" t="s">
        <v>1497</v>
      </c>
      <c r="C69" s="2">
        <v>44474</v>
      </c>
      <c r="D69" s="1" t="s">
        <v>1498</v>
      </c>
      <c r="E69" s="1" t="s">
        <v>1499</v>
      </c>
      <c r="F69" s="1"/>
      <c r="G69" s="1" t="s">
        <v>1500</v>
      </c>
      <c r="H69" s="1" t="s">
        <v>1501</v>
      </c>
      <c r="I69" s="3">
        <v>1</v>
      </c>
      <c r="J69" s="3">
        <v>242.35</v>
      </c>
      <c r="K69" s="3">
        <f>+J69*1.21*I69</f>
        <v>293.24349999999998</v>
      </c>
      <c r="L69" s="3">
        <f>+K69*0.7</f>
        <v>205.27044999999998</v>
      </c>
      <c r="M69" s="3">
        <v>0</v>
      </c>
      <c r="N69" s="3">
        <f>+L69*0.95</f>
        <v>195.00692749999996</v>
      </c>
      <c r="O69" s="3">
        <f>+N69-(N69*9.09/100)</f>
        <v>177.28079779024995</v>
      </c>
      <c r="P69" s="3"/>
      <c r="Q69" s="3">
        <v>272.72034245371901</v>
      </c>
      <c r="R69" s="3">
        <f t="shared" si="2"/>
        <v>329.99161436899999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1"/>
      <c r="AE69" s="1"/>
    </row>
    <row r="70" spans="1:31" x14ac:dyDescent="0.25">
      <c r="A70" s="1" t="s">
        <v>1502</v>
      </c>
      <c r="B70" s="1" t="s">
        <v>1503</v>
      </c>
      <c r="C70" s="2">
        <v>44474</v>
      </c>
      <c r="D70" s="1" t="s">
        <v>1504</v>
      </c>
      <c r="E70" s="1" t="s">
        <v>1505</v>
      </c>
      <c r="F70" s="1"/>
      <c r="G70" s="1" t="s">
        <v>1506</v>
      </c>
      <c r="H70" s="1" t="s">
        <v>1507</v>
      </c>
      <c r="I70" s="3">
        <v>1</v>
      </c>
      <c r="J70" s="3">
        <v>36.53</v>
      </c>
      <c r="K70" s="3">
        <f>+J70*1.21*I70</f>
        <v>44.201300000000003</v>
      </c>
      <c r="L70" s="3">
        <v>0</v>
      </c>
      <c r="M70" s="3">
        <v>0</v>
      </c>
      <c r="N70" s="3">
        <f>+K70*0.95</f>
        <v>41.991235000000003</v>
      </c>
      <c r="O70" s="3">
        <f>+N70-(N70*9.09/100)</f>
        <v>38.174231738500005</v>
      </c>
      <c r="P70" s="3"/>
      <c r="Q70" s="3">
        <v>74.539482264462805</v>
      </c>
      <c r="R70" s="3">
        <f t="shared" si="2"/>
        <v>90.19277353999999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1"/>
      <c r="AE70" s="1"/>
    </row>
    <row r="71" spans="1:31" x14ac:dyDescent="0.25">
      <c r="A71" s="1" t="s">
        <v>1508</v>
      </c>
      <c r="B71" s="1" t="s">
        <v>1509</v>
      </c>
      <c r="C71" s="2">
        <v>44474</v>
      </c>
      <c r="D71" s="1" t="s">
        <v>1510</v>
      </c>
      <c r="E71" s="1" t="s">
        <v>1511</v>
      </c>
      <c r="F71" s="1">
        <v>3734</v>
      </c>
      <c r="G71" s="1" t="s">
        <v>1512</v>
      </c>
      <c r="H71" s="1" t="s">
        <v>1513</v>
      </c>
      <c r="I71" s="3">
        <v>1</v>
      </c>
      <c r="J71" s="3">
        <v>36.53</v>
      </c>
      <c r="K71" s="3">
        <f>+J71*1.21*I71</f>
        <v>44.201300000000003</v>
      </c>
      <c r="L71" s="3">
        <v>0</v>
      </c>
      <c r="M71" s="3">
        <v>0</v>
      </c>
      <c r="N71" s="3">
        <f>+K71*0.95</f>
        <v>41.991235000000003</v>
      </c>
      <c r="O71" s="3">
        <f>+N71-(N71*9.09/100)</f>
        <v>38.174231738500005</v>
      </c>
      <c r="P71" s="3">
        <f>+O71+O70+O69</f>
        <v>253.62926126724994</v>
      </c>
      <c r="Q71" s="3">
        <v>74.539482264462805</v>
      </c>
      <c r="R71" s="3">
        <f t="shared" si="2"/>
        <v>90.19277353999999</v>
      </c>
      <c r="S71" s="3">
        <f>+R71+R70+R69</f>
        <v>510.37716144899997</v>
      </c>
      <c r="T71" s="3">
        <v>510.37</v>
      </c>
      <c r="U71" s="3">
        <f t="shared" si="3"/>
        <v>-7.1614489999660691E-3</v>
      </c>
      <c r="V71" s="3"/>
      <c r="W71" s="3"/>
      <c r="X71" s="3"/>
      <c r="Y71" s="3"/>
      <c r="Z71" s="3"/>
      <c r="AA71" s="3"/>
      <c r="AB71" s="3"/>
      <c r="AC71" s="3"/>
      <c r="AD71" s="1"/>
      <c r="AE71" s="1"/>
    </row>
    <row r="72" spans="1:31" x14ac:dyDescent="0.25">
      <c r="A72" s="1" t="s">
        <v>48</v>
      </c>
      <c r="B72" s="1" t="s">
        <v>49</v>
      </c>
      <c r="C72" s="2">
        <v>44474</v>
      </c>
      <c r="D72" s="1" t="s">
        <v>50</v>
      </c>
      <c r="E72" s="1" t="s">
        <v>51</v>
      </c>
      <c r="F72" s="1"/>
      <c r="G72" s="1" t="s">
        <v>52</v>
      </c>
      <c r="H72" s="1" t="s">
        <v>53</v>
      </c>
      <c r="I72" s="3">
        <v>1</v>
      </c>
      <c r="J72" s="3">
        <v>139.66999999999999</v>
      </c>
      <c r="K72" s="3">
        <f>+J72*1.21*I72</f>
        <v>169.00069999999997</v>
      </c>
      <c r="L72" s="3">
        <v>0</v>
      </c>
      <c r="M72" s="3">
        <v>0</v>
      </c>
      <c r="N72" s="3">
        <v>0</v>
      </c>
      <c r="O72" s="3">
        <f>+K72</f>
        <v>169.00069999999997</v>
      </c>
      <c r="P72" s="3"/>
      <c r="Q72" s="3">
        <v>372.71953926446298</v>
      </c>
      <c r="R72" s="3">
        <f t="shared" si="2"/>
        <v>450.99064251000021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1"/>
      <c r="AE72" s="1"/>
    </row>
    <row r="73" spans="1:31" x14ac:dyDescent="0.25">
      <c r="A73" s="1" t="s">
        <v>1892</v>
      </c>
      <c r="B73" s="1" t="s">
        <v>1893</v>
      </c>
      <c r="C73" s="2">
        <v>44474</v>
      </c>
      <c r="D73" s="1" t="s">
        <v>1894</v>
      </c>
      <c r="E73" s="1" t="s">
        <v>1895</v>
      </c>
      <c r="F73" s="1">
        <v>3735</v>
      </c>
      <c r="G73" s="1" t="s">
        <v>1896</v>
      </c>
      <c r="H73" s="1" t="s">
        <v>1897</v>
      </c>
      <c r="I73" s="3">
        <v>1</v>
      </c>
      <c r="J73" s="3">
        <v>404.2</v>
      </c>
      <c r="K73" s="3">
        <f>+J73*1.21*I73</f>
        <v>489.08199999999999</v>
      </c>
      <c r="L73" s="3">
        <v>0</v>
      </c>
      <c r="M73" s="3">
        <v>0</v>
      </c>
      <c r="N73" s="3">
        <v>0</v>
      </c>
      <c r="O73" s="3">
        <f>+K73</f>
        <v>489.08199999999999</v>
      </c>
      <c r="P73" s="3">
        <f>+O73+O72</f>
        <v>658.08269999999993</v>
      </c>
      <c r="Q73" s="3">
        <v>809.09024600826501</v>
      </c>
      <c r="R73" s="3">
        <f t="shared" si="2"/>
        <v>978.99919767000063</v>
      </c>
      <c r="S73" s="3">
        <f>+R73+R72</f>
        <v>1429.9898401800008</v>
      </c>
      <c r="T73" s="3">
        <v>1429.99</v>
      </c>
      <c r="U73" s="3">
        <f t="shared" si="3"/>
        <v>1.598199992258742E-4</v>
      </c>
      <c r="V73" s="3"/>
      <c r="W73" s="3"/>
      <c r="X73" s="3"/>
      <c r="Y73" s="3"/>
      <c r="Z73" s="3"/>
      <c r="AA73" s="3"/>
      <c r="AB73" s="3"/>
      <c r="AC73" s="3"/>
      <c r="AD73" s="1"/>
      <c r="AE73" s="1"/>
    </row>
    <row r="74" spans="1:31" x14ac:dyDescent="0.25">
      <c r="A74" s="1" t="s">
        <v>1310</v>
      </c>
      <c r="B74" s="1" t="s">
        <v>1311</v>
      </c>
      <c r="C74" s="2">
        <v>44474</v>
      </c>
      <c r="D74" s="1" t="s">
        <v>1312</v>
      </c>
      <c r="E74" s="1" t="s">
        <v>1313</v>
      </c>
      <c r="F74" s="1"/>
      <c r="G74" s="1" t="s">
        <v>1314</v>
      </c>
      <c r="H74" s="1" t="s">
        <v>1315</v>
      </c>
      <c r="I74" s="3">
        <v>2</v>
      </c>
      <c r="J74" s="3">
        <v>297.54000000000002</v>
      </c>
      <c r="K74" s="3">
        <f>+J74*1.21*I74</f>
        <v>720.04680000000008</v>
      </c>
      <c r="L74" s="3">
        <v>0</v>
      </c>
      <c r="M74" s="3">
        <v>0</v>
      </c>
      <c r="N74" s="3">
        <v>0</v>
      </c>
      <c r="O74" s="3">
        <f>+K74</f>
        <v>720.04680000000008</v>
      </c>
      <c r="P74" s="3"/>
      <c r="Q74" s="3">
        <v>1090.8887543999999</v>
      </c>
      <c r="R74" s="3">
        <f t="shared" si="2"/>
        <v>1319.975392824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1"/>
      <c r="AE74" s="1"/>
    </row>
    <row r="75" spans="1:31" x14ac:dyDescent="0.25">
      <c r="A75" s="1" t="s">
        <v>1316</v>
      </c>
      <c r="B75" s="1" t="s">
        <v>1317</v>
      </c>
      <c r="C75" s="2">
        <v>44474</v>
      </c>
      <c r="D75" s="1" t="s">
        <v>1318</v>
      </c>
      <c r="E75" s="1" t="s">
        <v>1319</v>
      </c>
      <c r="F75" s="1"/>
      <c r="G75" s="1" t="s">
        <v>1320</v>
      </c>
      <c r="H75" s="1" t="s">
        <v>1321</v>
      </c>
      <c r="I75" s="3">
        <v>1</v>
      </c>
      <c r="J75" s="3">
        <v>297.54000000000002</v>
      </c>
      <c r="K75" s="3">
        <f>+J75*1.21*I75</f>
        <v>360.02340000000004</v>
      </c>
      <c r="L75" s="3">
        <v>0</v>
      </c>
      <c r="M75" s="3">
        <v>0</v>
      </c>
      <c r="N75" s="3">
        <v>0</v>
      </c>
      <c r="O75" s="3">
        <f>+K75</f>
        <v>360.02340000000004</v>
      </c>
      <c r="P75" s="3"/>
      <c r="Q75" s="3">
        <v>545.44437719999996</v>
      </c>
      <c r="R75" s="3">
        <f t="shared" si="2"/>
        <v>659.98769641199999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1"/>
      <c r="AE75" s="1"/>
    </row>
    <row r="76" spans="1:31" x14ac:dyDescent="0.25">
      <c r="A76" s="1" t="s">
        <v>1322</v>
      </c>
      <c r="B76" s="1" t="s">
        <v>1323</v>
      </c>
      <c r="C76" s="2">
        <v>44474</v>
      </c>
      <c r="D76" s="1" t="s">
        <v>1324</v>
      </c>
      <c r="E76" s="1" t="s">
        <v>1325</v>
      </c>
      <c r="F76" s="1"/>
      <c r="G76" s="1" t="s">
        <v>1326</v>
      </c>
      <c r="H76" s="1" t="s">
        <v>1327</v>
      </c>
      <c r="I76" s="3">
        <v>1</v>
      </c>
      <c r="J76" s="3">
        <v>297.54000000000002</v>
      </c>
      <c r="K76" s="3">
        <f>+J76*1.21*I76</f>
        <v>360.02340000000004</v>
      </c>
      <c r="L76" s="3">
        <v>0</v>
      </c>
      <c r="M76" s="3">
        <v>0</v>
      </c>
      <c r="N76" s="3">
        <v>0</v>
      </c>
      <c r="O76" s="3">
        <f>+K76</f>
        <v>360.02340000000004</v>
      </c>
      <c r="P76" s="3"/>
      <c r="Q76" s="3">
        <v>545.44437719999996</v>
      </c>
      <c r="R76" s="3">
        <f t="shared" si="2"/>
        <v>659.98769641199999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1"/>
      <c r="AE76" s="1"/>
    </row>
    <row r="77" spans="1:31" s="10" customFormat="1" x14ac:dyDescent="0.25">
      <c r="A77" s="1" t="s">
        <v>1334</v>
      </c>
      <c r="B77" s="1" t="s">
        <v>1335</v>
      </c>
      <c r="C77" s="2">
        <v>44474</v>
      </c>
      <c r="D77" s="1" t="s">
        <v>1336</v>
      </c>
      <c r="E77" s="1" t="s">
        <v>1337</v>
      </c>
      <c r="F77" s="1"/>
      <c r="G77" s="1" t="s">
        <v>1338</v>
      </c>
      <c r="H77" s="1" t="s">
        <v>1339</v>
      </c>
      <c r="I77" s="3">
        <v>1</v>
      </c>
      <c r="J77" s="3">
        <v>297.54000000000002</v>
      </c>
      <c r="K77" s="3">
        <f>+J77*1.21*I77</f>
        <v>360.02340000000004</v>
      </c>
      <c r="L77" s="3">
        <v>0</v>
      </c>
      <c r="M77" s="3">
        <v>0</v>
      </c>
      <c r="N77" s="3">
        <v>0</v>
      </c>
      <c r="O77" s="3">
        <f>+K77</f>
        <v>360.02340000000004</v>
      </c>
      <c r="P77" s="3"/>
      <c r="Q77" s="3">
        <v>545.44437719999996</v>
      </c>
      <c r="R77" s="3">
        <f t="shared" si="2"/>
        <v>659.98769641199999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1"/>
      <c r="AE77" s="1"/>
    </row>
    <row r="78" spans="1:31" x14ac:dyDescent="0.25">
      <c r="A78" s="1" t="s">
        <v>1340</v>
      </c>
      <c r="B78" s="1" t="s">
        <v>1341</v>
      </c>
      <c r="C78" s="2">
        <v>44474</v>
      </c>
      <c r="D78" s="1" t="s">
        <v>1342</v>
      </c>
      <c r="E78" s="1" t="s">
        <v>1343</v>
      </c>
      <c r="F78" s="1"/>
      <c r="G78" s="1" t="s">
        <v>1344</v>
      </c>
      <c r="H78" s="1" t="s">
        <v>1345</v>
      </c>
      <c r="I78" s="3">
        <v>1</v>
      </c>
      <c r="J78" s="3">
        <v>297.54000000000002</v>
      </c>
      <c r="K78" s="3">
        <f>+J78*1.21*I78</f>
        <v>360.02340000000004</v>
      </c>
      <c r="L78" s="3">
        <v>0</v>
      </c>
      <c r="M78" s="3">
        <v>0</v>
      </c>
      <c r="N78" s="3">
        <v>0</v>
      </c>
      <c r="O78" s="3">
        <f>+K78</f>
        <v>360.02340000000004</v>
      </c>
      <c r="P78" s="3"/>
      <c r="Q78" s="3">
        <v>545.44437719999996</v>
      </c>
      <c r="R78" s="3">
        <f t="shared" si="2"/>
        <v>659.98769641199999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1"/>
      <c r="AE78" s="1"/>
    </row>
    <row r="79" spans="1:31" x14ac:dyDescent="0.25">
      <c r="A79" s="1" t="s">
        <v>1346</v>
      </c>
      <c r="B79" s="1" t="s">
        <v>1347</v>
      </c>
      <c r="C79" s="2">
        <v>44474</v>
      </c>
      <c r="D79" s="1" t="s">
        <v>1348</v>
      </c>
      <c r="E79" s="1" t="s">
        <v>1349</v>
      </c>
      <c r="F79" s="1"/>
      <c r="G79" s="1" t="s">
        <v>1350</v>
      </c>
      <c r="H79" s="1" t="s">
        <v>1351</v>
      </c>
      <c r="I79" s="3">
        <v>1</v>
      </c>
      <c r="J79" s="3">
        <v>297.54000000000002</v>
      </c>
      <c r="K79" s="3">
        <f>+J79*1.21*I79</f>
        <v>360.02340000000004</v>
      </c>
      <c r="L79" s="3">
        <v>0</v>
      </c>
      <c r="M79" s="3">
        <v>0</v>
      </c>
      <c r="N79" s="3">
        <v>0</v>
      </c>
      <c r="O79" s="3">
        <f>+K79</f>
        <v>360.02340000000004</v>
      </c>
      <c r="P79" s="3"/>
      <c r="Q79" s="3">
        <v>545.44437719999996</v>
      </c>
      <c r="R79" s="3">
        <f t="shared" si="2"/>
        <v>659.98769641199999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1"/>
      <c r="AE79" s="1"/>
    </row>
    <row r="80" spans="1:31" x14ac:dyDescent="0.25">
      <c r="A80" s="1" t="s">
        <v>1352</v>
      </c>
      <c r="B80" s="1" t="s">
        <v>1353</v>
      </c>
      <c r="C80" s="2">
        <v>44474</v>
      </c>
      <c r="D80" s="1" t="s">
        <v>1354</v>
      </c>
      <c r="E80" s="1" t="s">
        <v>1355</v>
      </c>
      <c r="F80" s="1"/>
      <c r="G80" s="1" t="s">
        <v>1356</v>
      </c>
      <c r="H80" s="1" t="s">
        <v>1357</v>
      </c>
      <c r="I80" s="3">
        <v>1</v>
      </c>
      <c r="J80" s="3">
        <v>297.54000000000002</v>
      </c>
      <c r="K80" s="3">
        <f>+J80*1.21*I80</f>
        <v>360.02340000000004</v>
      </c>
      <c r="L80" s="3">
        <v>0</v>
      </c>
      <c r="M80" s="3">
        <v>0</v>
      </c>
      <c r="N80" s="3">
        <v>0</v>
      </c>
      <c r="O80" s="3">
        <f>+K80</f>
        <v>360.02340000000004</v>
      </c>
      <c r="P80" s="3"/>
      <c r="Q80" s="3">
        <v>545.44437719999996</v>
      </c>
      <c r="R80" s="3">
        <f t="shared" si="2"/>
        <v>659.98769641199999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1"/>
      <c r="AE80" s="1"/>
    </row>
    <row r="81" spans="1:31" x14ac:dyDescent="0.25">
      <c r="A81" s="1" t="s">
        <v>1372</v>
      </c>
      <c r="B81" s="1" t="s">
        <v>1373</v>
      </c>
      <c r="C81" s="2">
        <v>44474</v>
      </c>
      <c r="D81" s="1" t="s">
        <v>1374</v>
      </c>
      <c r="E81" s="1" t="s">
        <v>1375</v>
      </c>
      <c r="F81" s="1"/>
      <c r="G81" s="1" t="s">
        <v>1376</v>
      </c>
      <c r="H81" s="1" t="s">
        <v>1377</v>
      </c>
      <c r="I81" s="3">
        <v>1</v>
      </c>
      <c r="J81" s="3">
        <v>297.54000000000002</v>
      </c>
      <c r="K81" s="3">
        <f>+J81*1.21*I81</f>
        <v>360.02340000000004</v>
      </c>
      <c r="L81" s="3">
        <v>0</v>
      </c>
      <c r="M81" s="3">
        <v>0</v>
      </c>
      <c r="N81" s="3">
        <v>0</v>
      </c>
      <c r="O81" s="3">
        <f>+K81</f>
        <v>360.02340000000004</v>
      </c>
      <c r="P81" s="3"/>
      <c r="Q81" s="3">
        <v>545.42592972</v>
      </c>
      <c r="R81" s="3">
        <f t="shared" si="2"/>
        <v>659.96537496119993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1"/>
      <c r="AE81" s="1"/>
    </row>
    <row r="82" spans="1:31" s="10" customFormat="1" x14ac:dyDescent="0.25">
      <c r="A82" s="1" t="s">
        <v>1390</v>
      </c>
      <c r="B82" s="1" t="s">
        <v>1391</v>
      </c>
      <c r="C82" s="2">
        <v>44474</v>
      </c>
      <c r="D82" s="1" t="s">
        <v>1392</v>
      </c>
      <c r="E82" s="1" t="s">
        <v>1393</v>
      </c>
      <c r="F82" s="1"/>
      <c r="G82" s="1" t="s">
        <v>1394</v>
      </c>
      <c r="H82" s="1" t="s">
        <v>1395</v>
      </c>
      <c r="I82" s="3">
        <v>4</v>
      </c>
      <c r="J82" s="3">
        <v>297.54000000000002</v>
      </c>
      <c r="K82" s="3">
        <f>+J82*1.21*I82</f>
        <v>1440.0936000000002</v>
      </c>
      <c r="L82" s="3">
        <v>0</v>
      </c>
      <c r="M82" s="3">
        <v>0</v>
      </c>
      <c r="N82" s="3">
        <v>0</v>
      </c>
      <c r="O82" s="3">
        <f>+K82</f>
        <v>1440.0936000000002</v>
      </c>
      <c r="P82" s="3"/>
      <c r="Q82" s="3">
        <v>2181.7775087999999</v>
      </c>
      <c r="R82" s="3">
        <f t="shared" si="2"/>
        <v>2639.950785648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"/>
      <c r="AE82" s="1"/>
    </row>
    <row r="83" spans="1:31" s="10" customFormat="1" x14ac:dyDescent="0.25">
      <c r="A83" s="1" t="s">
        <v>1396</v>
      </c>
      <c r="B83" s="1" t="s">
        <v>1397</v>
      </c>
      <c r="C83" s="2">
        <v>44474</v>
      </c>
      <c r="D83" s="1" t="s">
        <v>1398</v>
      </c>
      <c r="E83" s="1" t="s">
        <v>1399</v>
      </c>
      <c r="F83" s="1">
        <v>3736</v>
      </c>
      <c r="G83" s="1" t="s">
        <v>1400</v>
      </c>
      <c r="H83" s="1" t="s">
        <v>1401</v>
      </c>
      <c r="I83" s="3">
        <v>4</v>
      </c>
      <c r="J83" s="3">
        <v>297.54000000000002</v>
      </c>
      <c r="K83" s="3">
        <f>+J83*1.21*I83</f>
        <v>1440.0936000000002</v>
      </c>
      <c r="L83" s="3">
        <v>0</v>
      </c>
      <c r="M83" s="3">
        <v>0</v>
      </c>
      <c r="N83" s="3">
        <v>0</v>
      </c>
      <c r="O83" s="3">
        <f>+K83</f>
        <v>1440.0936000000002</v>
      </c>
      <c r="P83" s="3">
        <f>+SUM(O74:O83)</f>
        <v>6120.3978000000006</v>
      </c>
      <c r="Q83" s="3">
        <v>2181.7775087999999</v>
      </c>
      <c r="R83" s="3">
        <f t="shared" si="2"/>
        <v>2639.950785648</v>
      </c>
      <c r="S83" s="3">
        <f>+SUM(R74:R83)</f>
        <v>11219.768517553199</v>
      </c>
      <c r="T83" s="3">
        <v>11670.56</v>
      </c>
      <c r="U83" s="3">
        <f t="shared" si="3"/>
        <v>450.79148244680073</v>
      </c>
      <c r="V83" s="3" t="s">
        <v>2086</v>
      </c>
      <c r="W83" s="3"/>
      <c r="X83" s="3"/>
      <c r="Y83" s="3"/>
      <c r="Z83" s="3"/>
      <c r="AA83" s="3"/>
      <c r="AB83" s="3"/>
      <c r="AC83" s="3" t="s">
        <v>2070</v>
      </c>
      <c r="AD83" s="1"/>
      <c r="AE83" s="1"/>
    </row>
    <row r="84" spans="1:31" x14ac:dyDescent="0.25">
      <c r="A84" s="1" t="s">
        <v>266</v>
      </c>
      <c r="B84" s="1" t="s">
        <v>267</v>
      </c>
      <c r="C84" s="2">
        <v>44474</v>
      </c>
      <c r="D84" s="1" t="s">
        <v>268</v>
      </c>
      <c r="E84" s="1" t="s">
        <v>269</v>
      </c>
      <c r="F84" s="1"/>
      <c r="G84" s="1" t="s">
        <v>270</v>
      </c>
      <c r="H84" s="1" t="s">
        <v>271</v>
      </c>
      <c r="I84" s="3">
        <v>1</v>
      </c>
      <c r="J84" s="3">
        <v>702.52</v>
      </c>
      <c r="K84" s="3">
        <f>+J84*1.21*I84</f>
        <v>850.04919999999993</v>
      </c>
      <c r="L84" s="3">
        <v>0</v>
      </c>
      <c r="M84" s="3">
        <v>0</v>
      </c>
      <c r="N84" s="3">
        <v>0</v>
      </c>
      <c r="O84" s="3">
        <f>+K84</f>
        <v>850.04919999999993</v>
      </c>
      <c r="P84" s="3"/>
      <c r="Q84" s="3">
        <v>1381.8102395661199</v>
      </c>
      <c r="R84" s="3">
        <f t="shared" si="2"/>
        <v>1671.9903898750051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1"/>
      <c r="AE84" s="1"/>
    </row>
    <row r="85" spans="1:31" x14ac:dyDescent="0.25">
      <c r="A85" s="1" t="s">
        <v>346</v>
      </c>
      <c r="B85" s="1" t="s">
        <v>347</v>
      </c>
      <c r="C85" s="2">
        <v>44474</v>
      </c>
      <c r="D85" s="1" t="s">
        <v>348</v>
      </c>
      <c r="E85" s="1" t="s">
        <v>349</v>
      </c>
      <c r="F85" s="1"/>
      <c r="G85" s="1" t="s">
        <v>350</v>
      </c>
      <c r="H85" s="1" t="s">
        <v>351</v>
      </c>
      <c r="I85" s="3">
        <v>1</v>
      </c>
      <c r="J85" s="3">
        <v>818.23</v>
      </c>
      <c r="K85" s="3">
        <f>+J85*1.21*I85</f>
        <v>990.05830000000003</v>
      </c>
      <c r="L85" s="3">
        <v>0</v>
      </c>
      <c r="M85" s="3">
        <v>0</v>
      </c>
      <c r="N85" s="3">
        <v>0</v>
      </c>
      <c r="O85" s="3">
        <f>+K85</f>
        <v>990.05830000000003</v>
      </c>
      <c r="P85" s="3"/>
      <c r="Q85" s="3">
        <v>1599.99271772727</v>
      </c>
      <c r="R85" s="3">
        <f t="shared" si="2"/>
        <v>1935.9911884499966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1"/>
      <c r="AE85" s="1"/>
    </row>
    <row r="86" spans="1:31" x14ac:dyDescent="0.25">
      <c r="A86" s="1" t="s">
        <v>390</v>
      </c>
      <c r="B86" s="1" t="s">
        <v>391</v>
      </c>
      <c r="C86" s="2">
        <v>44474</v>
      </c>
      <c r="D86" s="1" t="s">
        <v>392</v>
      </c>
      <c r="E86" s="1" t="s">
        <v>393</v>
      </c>
      <c r="F86" s="1"/>
      <c r="G86" s="1" t="s">
        <v>394</v>
      </c>
      <c r="H86" s="1" t="s">
        <v>395</v>
      </c>
      <c r="I86" s="3">
        <v>1</v>
      </c>
      <c r="J86" s="3">
        <v>818.23</v>
      </c>
      <c r="K86" s="3">
        <f>+J86*1.21*I86</f>
        <v>990.05830000000003</v>
      </c>
      <c r="L86" s="3">
        <v>0</v>
      </c>
      <c r="M86" s="3">
        <v>0</v>
      </c>
      <c r="N86" s="3">
        <v>0</v>
      </c>
      <c r="O86" s="3">
        <f>+K86</f>
        <v>990.05830000000003</v>
      </c>
      <c r="P86" s="3"/>
      <c r="Q86" s="3">
        <v>1599.99263692562</v>
      </c>
      <c r="R86" s="3">
        <f t="shared" si="2"/>
        <v>1935.9910906800001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1"/>
      <c r="AE86" s="1"/>
    </row>
    <row r="87" spans="1:31" x14ac:dyDescent="0.25">
      <c r="A87" s="1" t="s">
        <v>1968</v>
      </c>
      <c r="B87" s="1" t="s">
        <v>1969</v>
      </c>
      <c r="C87" s="2">
        <v>44474</v>
      </c>
      <c r="D87" s="1" t="s">
        <v>1970</v>
      </c>
      <c r="E87" s="1" t="s">
        <v>1971</v>
      </c>
      <c r="F87" s="1">
        <v>3737</v>
      </c>
      <c r="G87" s="1" t="s">
        <v>1972</v>
      </c>
      <c r="H87" s="1" t="s">
        <v>1973</v>
      </c>
      <c r="I87" s="3">
        <v>1</v>
      </c>
      <c r="J87" s="3">
        <v>818.23</v>
      </c>
      <c r="K87" s="3">
        <f>+J87*1.21*I87</f>
        <v>990.05830000000003</v>
      </c>
      <c r="L87" s="3">
        <v>0</v>
      </c>
      <c r="M87" s="3">
        <v>0</v>
      </c>
      <c r="N87" s="3">
        <v>0</v>
      </c>
      <c r="O87" s="3">
        <f>+K87</f>
        <v>990.05830000000003</v>
      </c>
      <c r="P87" s="3">
        <f>+O87+O86+O85+O84</f>
        <v>3820.2240999999999</v>
      </c>
      <c r="Q87" s="3">
        <v>1599.976719</v>
      </c>
      <c r="R87" s="3">
        <f t="shared" si="2"/>
        <v>1935.9718299900001</v>
      </c>
      <c r="S87" s="3">
        <f>+R87+R86+R85+R84</f>
        <v>7479.9444989950025</v>
      </c>
      <c r="T87" s="3">
        <v>7479.96</v>
      </c>
      <c r="U87" s="3">
        <f t="shared" si="3"/>
        <v>1.5501004997531709E-2</v>
      </c>
      <c r="V87" s="3"/>
      <c r="W87" s="3"/>
      <c r="X87" s="3"/>
      <c r="Y87" s="3"/>
      <c r="Z87" s="3"/>
      <c r="AA87" s="3"/>
      <c r="AB87" s="3"/>
      <c r="AC87" s="3"/>
      <c r="AD87" s="1"/>
      <c r="AE87" s="1"/>
    </row>
    <row r="88" spans="1:31" x14ac:dyDescent="0.25">
      <c r="A88" s="1" t="s">
        <v>614</v>
      </c>
      <c r="B88" s="1" t="s">
        <v>615</v>
      </c>
      <c r="C88" s="2">
        <v>44474</v>
      </c>
      <c r="D88" s="1" t="s">
        <v>616</v>
      </c>
      <c r="E88" s="1" t="s">
        <v>617</v>
      </c>
      <c r="F88" s="1"/>
      <c r="G88" s="1" t="s">
        <v>618</v>
      </c>
      <c r="H88" s="1" t="s">
        <v>619</v>
      </c>
      <c r="I88" s="3">
        <v>1</v>
      </c>
      <c r="J88" s="3">
        <v>599.21</v>
      </c>
      <c r="K88" s="3">
        <f>+J88*1.21*I88</f>
        <v>725.04410000000007</v>
      </c>
      <c r="L88" s="3">
        <v>0</v>
      </c>
      <c r="M88" s="3">
        <v>0</v>
      </c>
      <c r="N88" s="3">
        <v>0</v>
      </c>
      <c r="O88" s="3">
        <f>+K88</f>
        <v>725.04410000000007</v>
      </c>
      <c r="P88" s="3"/>
      <c r="Q88" s="3">
        <v>1219.99669206611</v>
      </c>
      <c r="R88" s="3">
        <f t="shared" si="2"/>
        <v>1476.1959973999931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1"/>
      <c r="AE88" s="1"/>
    </row>
    <row r="89" spans="1:31" x14ac:dyDescent="0.25">
      <c r="A89" s="1" t="s">
        <v>620</v>
      </c>
      <c r="B89" s="1" t="s">
        <v>621</v>
      </c>
      <c r="C89" s="2">
        <v>44474</v>
      </c>
      <c r="D89" s="1" t="s">
        <v>622</v>
      </c>
      <c r="E89" s="1" t="s">
        <v>623</v>
      </c>
      <c r="F89" s="1"/>
      <c r="G89" s="1" t="s">
        <v>624</v>
      </c>
      <c r="H89" s="1" t="s">
        <v>625</v>
      </c>
      <c r="I89" s="3">
        <v>1</v>
      </c>
      <c r="J89" s="3">
        <v>599.21</v>
      </c>
      <c r="K89" s="3">
        <f>+J89*1.21*I89</f>
        <v>725.04410000000007</v>
      </c>
      <c r="L89" s="3">
        <v>0</v>
      </c>
      <c r="M89" s="3">
        <v>0</v>
      </c>
      <c r="N89" s="3">
        <v>0</v>
      </c>
      <c r="O89" s="3">
        <f>+K89</f>
        <v>725.04410000000007</v>
      </c>
      <c r="P89" s="3"/>
      <c r="Q89" s="3">
        <v>1219.99669206611</v>
      </c>
      <c r="R89" s="3">
        <f t="shared" si="2"/>
        <v>1476.1959973999931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1"/>
      <c r="AE89" s="1"/>
    </row>
    <row r="90" spans="1:31" x14ac:dyDescent="0.25">
      <c r="A90" s="1" t="s">
        <v>1402</v>
      </c>
      <c r="B90" s="1" t="s">
        <v>1403</v>
      </c>
      <c r="C90" s="2">
        <v>44474</v>
      </c>
      <c r="D90" s="1" t="s">
        <v>1404</v>
      </c>
      <c r="E90" s="1" t="s">
        <v>1405</v>
      </c>
      <c r="F90" s="1"/>
      <c r="G90" s="1" t="s">
        <v>1406</v>
      </c>
      <c r="H90" s="1" t="s">
        <v>1407</v>
      </c>
      <c r="I90" s="3">
        <v>1</v>
      </c>
      <c r="J90" s="3">
        <v>297.54000000000002</v>
      </c>
      <c r="K90" s="3">
        <f>+J90*1.21*I90</f>
        <v>360.02340000000004</v>
      </c>
      <c r="L90" s="3">
        <v>0</v>
      </c>
      <c r="M90" s="3">
        <v>0</v>
      </c>
      <c r="N90" s="3">
        <v>0</v>
      </c>
      <c r="O90" s="3">
        <f>+K90</f>
        <v>360.02340000000004</v>
      </c>
      <c r="P90" s="3"/>
      <c r="Q90" s="3">
        <v>545.44437719999996</v>
      </c>
      <c r="R90" s="3">
        <f t="shared" si="2"/>
        <v>659.98769641199999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1"/>
      <c r="AE90" s="1"/>
    </row>
    <row r="91" spans="1:31" x14ac:dyDescent="0.25">
      <c r="A91" s="1" t="s">
        <v>1904</v>
      </c>
      <c r="B91" s="1" t="s">
        <v>1905</v>
      </c>
      <c r="C91" s="2">
        <v>44474</v>
      </c>
      <c r="D91" s="1" t="s">
        <v>1906</v>
      </c>
      <c r="E91" s="1" t="s">
        <v>1907</v>
      </c>
      <c r="F91" s="1">
        <v>3738</v>
      </c>
      <c r="G91" s="1" t="s">
        <v>1908</v>
      </c>
      <c r="H91" s="1" t="s">
        <v>1909</v>
      </c>
      <c r="I91" s="3">
        <v>1</v>
      </c>
      <c r="J91" s="3">
        <v>123.66</v>
      </c>
      <c r="K91" s="3">
        <f>+J91*1.21*I91</f>
        <v>149.62859999999998</v>
      </c>
      <c r="L91" s="3">
        <v>0</v>
      </c>
      <c r="M91" s="3">
        <v>0</v>
      </c>
      <c r="N91" s="3">
        <v>0</v>
      </c>
      <c r="O91" s="3">
        <f>+K91</f>
        <v>149.62859999999998</v>
      </c>
      <c r="P91" s="3">
        <f>+O91+O90+O89+O88</f>
        <v>1959.7402000000002</v>
      </c>
      <c r="Q91" s="3">
        <v>499.99703365289201</v>
      </c>
      <c r="R91" s="3">
        <f t="shared" si="2"/>
        <v>604.99641071999929</v>
      </c>
      <c r="S91" s="3">
        <f>+R91+R90+R89+R88</f>
        <v>4217.3761019319854</v>
      </c>
      <c r="T91" s="3">
        <v>4631.32</v>
      </c>
      <c r="U91" s="3">
        <f t="shared" si="3"/>
        <v>413.94389806801428</v>
      </c>
      <c r="V91" s="3" t="s">
        <v>2086</v>
      </c>
      <c r="W91" s="3"/>
      <c r="X91" s="3"/>
      <c r="Y91" s="3"/>
      <c r="Z91" s="3"/>
      <c r="AA91" s="3"/>
      <c r="AB91" s="3"/>
      <c r="AC91" s="3" t="s">
        <v>2070</v>
      </c>
      <c r="AD91" s="1"/>
      <c r="AE91" s="1"/>
    </row>
    <row r="92" spans="1:31" x14ac:dyDescent="0.25">
      <c r="A92" s="1" t="s">
        <v>272</v>
      </c>
      <c r="B92" s="1" t="s">
        <v>273</v>
      </c>
      <c r="C92" s="2">
        <v>44474</v>
      </c>
      <c r="D92" s="1" t="s">
        <v>274</v>
      </c>
      <c r="E92" s="1" t="s">
        <v>275</v>
      </c>
      <c r="F92" s="1"/>
      <c r="G92" s="1" t="s">
        <v>276</v>
      </c>
      <c r="H92" s="1" t="s">
        <v>277</v>
      </c>
      <c r="I92" s="3">
        <v>1</v>
      </c>
      <c r="J92" s="3">
        <v>818.23</v>
      </c>
      <c r="K92" s="3">
        <f>+J92*1.21*I92</f>
        <v>990.05830000000003</v>
      </c>
      <c r="L92" s="3">
        <v>0</v>
      </c>
      <c r="M92" s="3">
        <v>0</v>
      </c>
      <c r="N92" s="3">
        <v>0</v>
      </c>
      <c r="O92" s="3">
        <f>+K92</f>
        <v>990.05830000000003</v>
      </c>
      <c r="P92" s="3"/>
      <c r="Q92" s="3">
        <v>1599.99271772727</v>
      </c>
      <c r="R92" s="3">
        <f t="shared" si="2"/>
        <v>1935.9911884499966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1"/>
      <c r="AE92" s="1"/>
    </row>
    <row r="93" spans="1:31" x14ac:dyDescent="0.25">
      <c r="A93" s="1" t="s">
        <v>320</v>
      </c>
      <c r="B93" s="1" t="s">
        <v>321</v>
      </c>
      <c r="C93" s="2">
        <v>44474</v>
      </c>
      <c r="D93" s="1" t="s">
        <v>322</v>
      </c>
      <c r="E93" s="1" t="s">
        <v>323</v>
      </c>
      <c r="F93" s="1">
        <v>3740</v>
      </c>
      <c r="G93" s="1" t="s">
        <v>324</v>
      </c>
      <c r="H93" s="1" t="s">
        <v>325</v>
      </c>
      <c r="I93" s="3">
        <v>1</v>
      </c>
      <c r="J93" s="3">
        <v>818.23</v>
      </c>
      <c r="K93" s="3">
        <f>+J93*1.21*I93</f>
        <v>990.05830000000003</v>
      </c>
      <c r="L93" s="3">
        <v>0</v>
      </c>
      <c r="M93" s="3">
        <v>0</v>
      </c>
      <c r="N93" s="3">
        <v>0</v>
      </c>
      <c r="O93" s="3">
        <f>+K93</f>
        <v>990.05830000000003</v>
      </c>
      <c r="P93" s="3">
        <f>+O93+O92</f>
        <v>1980.1166000000001</v>
      </c>
      <c r="Q93" s="3">
        <v>1599.99271772727</v>
      </c>
      <c r="R93" s="3">
        <f t="shared" si="2"/>
        <v>1935.9911884499966</v>
      </c>
      <c r="S93" s="3">
        <f>+R93+R92</f>
        <v>3871.9823768999931</v>
      </c>
      <c r="T93" s="3">
        <v>4285.07</v>
      </c>
      <c r="U93" s="3">
        <f t="shared" si="3"/>
        <v>413.08762310000657</v>
      </c>
      <c r="V93" s="3" t="s">
        <v>2086</v>
      </c>
      <c r="W93" s="3"/>
      <c r="X93" s="3"/>
      <c r="Y93" s="3"/>
      <c r="Z93" s="3"/>
      <c r="AA93" s="3"/>
      <c r="AB93" s="3"/>
      <c r="AC93" s="3" t="s">
        <v>2070</v>
      </c>
      <c r="AD93" s="1"/>
      <c r="AE93" s="1"/>
    </row>
    <row r="94" spans="1:31" x14ac:dyDescent="0.25">
      <c r="A94" s="1" t="s">
        <v>672</v>
      </c>
      <c r="B94" s="1" t="s">
        <v>673</v>
      </c>
      <c r="C94" s="2">
        <v>44474</v>
      </c>
      <c r="D94" s="1" t="s">
        <v>674</v>
      </c>
      <c r="E94" s="1" t="s">
        <v>675</v>
      </c>
      <c r="F94" s="1"/>
      <c r="G94" s="1" t="s">
        <v>676</v>
      </c>
      <c r="H94" s="1" t="s">
        <v>677</v>
      </c>
      <c r="I94" s="3">
        <v>2</v>
      </c>
      <c r="J94" s="3">
        <v>455.66123966942098</v>
      </c>
      <c r="K94" s="3">
        <f>+J94*1.21*I94</f>
        <v>1102.7001999999986</v>
      </c>
      <c r="L94" s="3">
        <v>0</v>
      </c>
      <c r="M94" s="3">
        <v>0</v>
      </c>
      <c r="N94" s="3">
        <v>0</v>
      </c>
      <c r="O94" s="3">
        <f>+K94</f>
        <v>1102.7001999999986</v>
      </c>
      <c r="P94" s="3"/>
      <c r="Q94" s="3">
        <v>1432.7082962181801</v>
      </c>
      <c r="R94" s="3">
        <f t="shared" si="2"/>
        <v>1733.5770384239979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1"/>
      <c r="AE94" s="1"/>
    </row>
    <row r="95" spans="1:31" x14ac:dyDescent="0.25">
      <c r="A95" s="1" t="s">
        <v>686</v>
      </c>
      <c r="B95" s="1" t="s">
        <v>687</v>
      </c>
      <c r="C95" s="2">
        <v>44474</v>
      </c>
      <c r="D95" s="1" t="s">
        <v>688</v>
      </c>
      <c r="E95" s="1" t="s">
        <v>689</v>
      </c>
      <c r="F95" s="1"/>
      <c r="G95" s="1" t="s">
        <v>690</v>
      </c>
      <c r="H95" s="1" t="s">
        <v>691</v>
      </c>
      <c r="I95" s="3">
        <v>2</v>
      </c>
      <c r="J95" s="3">
        <v>455.66123966942098</v>
      </c>
      <c r="K95" s="3">
        <f>+J95*1.21*I95</f>
        <v>1102.7001999999986</v>
      </c>
      <c r="L95" s="3">
        <v>0</v>
      </c>
      <c r="M95" s="3">
        <v>0</v>
      </c>
      <c r="N95" s="3">
        <v>0</v>
      </c>
      <c r="O95" s="3">
        <f>+K95</f>
        <v>1102.7001999999986</v>
      </c>
      <c r="P95" s="3"/>
      <c r="Q95" s="3">
        <v>1432.7082962181801</v>
      </c>
      <c r="R95" s="3">
        <f t="shared" si="2"/>
        <v>1733.5770384239979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1"/>
      <c r="AE95" s="1"/>
    </row>
    <row r="96" spans="1:31" x14ac:dyDescent="0.25">
      <c r="A96" s="1" t="s">
        <v>704</v>
      </c>
      <c r="B96" s="1" t="s">
        <v>705</v>
      </c>
      <c r="C96" s="2">
        <v>44474</v>
      </c>
      <c r="D96" s="1" t="s">
        <v>706</v>
      </c>
      <c r="E96" s="1" t="s">
        <v>707</v>
      </c>
      <c r="F96" s="1"/>
      <c r="G96" s="1" t="s">
        <v>708</v>
      </c>
      <c r="H96" s="1" t="s">
        <v>709</v>
      </c>
      <c r="I96" s="3">
        <v>2</v>
      </c>
      <c r="J96" s="3">
        <v>455.66123966942098</v>
      </c>
      <c r="K96" s="3">
        <f>+J96*1.21*I96</f>
        <v>1102.7001999999986</v>
      </c>
      <c r="L96" s="3">
        <v>0</v>
      </c>
      <c r="M96" s="3">
        <v>0</v>
      </c>
      <c r="N96" s="3">
        <v>0</v>
      </c>
      <c r="O96" s="3">
        <f>+K96</f>
        <v>1102.7001999999986</v>
      </c>
      <c r="P96" s="3"/>
      <c r="Q96" s="3">
        <v>1432.7082962181801</v>
      </c>
      <c r="R96" s="3">
        <f t="shared" si="2"/>
        <v>1733.5770384239979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1"/>
      <c r="AE96" s="1"/>
    </row>
    <row r="97" spans="1:31" x14ac:dyDescent="0.25">
      <c r="A97" s="1" t="s">
        <v>1178</v>
      </c>
      <c r="B97" s="1" t="s">
        <v>1179</v>
      </c>
      <c r="C97" s="2">
        <v>44474</v>
      </c>
      <c r="D97" s="1" t="s">
        <v>1180</v>
      </c>
      <c r="E97" s="1" t="s">
        <v>1181</v>
      </c>
      <c r="F97" s="1"/>
      <c r="G97" s="1" t="s">
        <v>1182</v>
      </c>
      <c r="H97" s="1" t="s">
        <v>1183</v>
      </c>
      <c r="I97" s="3">
        <v>2</v>
      </c>
      <c r="J97" s="3">
        <v>142.63330578512401</v>
      </c>
      <c r="K97" s="3">
        <f>+J97*1.21*I97</f>
        <v>345.1726000000001</v>
      </c>
      <c r="L97" s="3">
        <v>0</v>
      </c>
      <c r="M97" s="3">
        <f>+K97*0.85</f>
        <v>293.3967100000001</v>
      </c>
      <c r="N97" s="3">
        <f>+M97*0.95</f>
        <v>278.72687450000006</v>
      </c>
      <c r="O97" s="3">
        <f>+N97-(N97*9.09/100)</f>
        <v>253.39060160795006</v>
      </c>
      <c r="P97" s="3"/>
      <c r="Q97" s="3">
        <v>529.06401581652904</v>
      </c>
      <c r="R97" s="3">
        <f t="shared" si="2"/>
        <v>640.16745913800014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1"/>
      <c r="AE97" s="1"/>
    </row>
    <row r="98" spans="1:31" x14ac:dyDescent="0.25">
      <c r="A98" s="1" t="s">
        <v>1184</v>
      </c>
      <c r="B98" s="1" t="s">
        <v>1185</v>
      </c>
      <c r="C98" s="2">
        <v>44474</v>
      </c>
      <c r="D98" s="1" t="s">
        <v>1186</v>
      </c>
      <c r="E98" s="1" t="s">
        <v>1187</v>
      </c>
      <c r="F98" s="1">
        <v>3741</v>
      </c>
      <c r="G98" s="1" t="s">
        <v>1188</v>
      </c>
      <c r="H98" s="1" t="s">
        <v>1189</v>
      </c>
      <c r="I98" s="3">
        <v>2</v>
      </c>
      <c r="J98" s="3">
        <v>168.75049586776899</v>
      </c>
      <c r="K98" s="3">
        <f>+J98*1.21*I98</f>
        <v>408.37620000000095</v>
      </c>
      <c r="L98" s="3">
        <v>0</v>
      </c>
      <c r="M98" s="3">
        <f>+K98*0.85</f>
        <v>347.11977000000081</v>
      </c>
      <c r="N98" s="3">
        <f>+M98*0.95</f>
        <v>329.76378150000073</v>
      </c>
      <c r="O98" s="3">
        <f>+N98-(N98*9.09/100)</f>
        <v>299.78825376165065</v>
      </c>
      <c r="P98" s="3">
        <f>+O98+O97+O96+O95+O94</f>
        <v>3861.2794553695967</v>
      </c>
      <c r="Q98" s="3">
        <v>625.43321281487795</v>
      </c>
      <c r="R98" s="3">
        <f t="shared" si="2"/>
        <v>756.77418750600225</v>
      </c>
      <c r="S98" s="3">
        <f>+R98+R97+R96+R95+R94</f>
        <v>6597.6727619159956</v>
      </c>
      <c r="T98" s="3">
        <v>6597.7</v>
      </c>
      <c r="U98" s="3">
        <f t="shared" si="3"/>
        <v>2.7238084004238772E-2</v>
      </c>
      <c r="V98" s="3"/>
      <c r="W98" s="3"/>
      <c r="X98" s="3"/>
      <c r="Y98" s="3"/>
      <c r="Z98" s="3"/>
      <c r="AA98" s="3"/>
      <c r="AB98" s="3"/>
      <c r="AC98" s="3"/>
      <c r="AD98" s="1"/>
      <c r="AE98" s="1"/>
    </row>
    <row r="99" spans="1:31" x14ac:dyDescent="0.25">
      <c r="A99" s="1" t="s">
        <v>444</v>
      </c>
      <c r="B99" s="1" t="s">
        <v>445</v>
      </c>
      <c r="C99" s="2">
        <v>44474</v>
      </c>
      <c r="D99" s="1" t="s">
        <v>446</v>
      </c>
      <c r="E99" s="1" t="s">
        <v>447</v>
      </c>
      <c r="F99" s="1"/>
      <c r="G99" s="1" t="s">
        <v>448</v>
      </c>
      <c r="H99" s="1" t="s">
        <v>449</v>
      </c>
      <c r="I99" s="3">
        <v>1</v>
      </c>
      <c r="J99" s="3">
        <v>307.14999999999998</v>
      </c>
      <c r="K99" s="3">
        <f>+J99*1.21*I99</f>
        <v>371.65149999999994</v>
      </c>
      <c r="L99" s="3">
        <v>0</v>
      </c>
      <c r="M99" s="3">
        <v>0</v>
      </c>
      <c r="N99" s="3">
        <v>0</v>
      </c>
      <c r="O99" s="3">
        <f>+K99</f>
        <v>371.65149999999994</v>
      </c>
      <c r="P99" s="3"/>
      <c r="Q99" s="3">
        <v>545.44943945454497</v>
      </c>
      <c r="R99" s="3">
        <f t="shared" si="2"/>
        <v>659.99382173999936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1"/>
      <c r="AE99" s="1"/>
    </row>
    <row r="100" spans="1:31" x14ac:dyDescent="0.25">
      <c r="A100" s="1" t="s">
        <v>586</v>
      </c>
      <c r="B100" s="1" t="s">
        <v>587</v>
      </c>
      <c r="C100" s="2">
        <v>44474</v>
      </c>
      <c r="D100" s="1" t="s">
        <v>588</v>
      </c>
      <c r="E100" s="1" t="s">
        <v>589</v>
      </c>
      <c r="F100" s="1"/>
      <c r="G100" s="1" t="s">
        <v>590</v>
      </c>
      <c r="H100" s="1" t="s">
        <v>591</v>
      </c>
      <c r="I100" s="3">
        <v>1</v>
      </c>
      <c r="J100" s="3">
        <v>455.653966942149</v>
      </c>
      <c r="K100" s="3">
        <f>+J100*1.21*I100</f>
        <v>551.34130000000027</v>
      </c>
      <c r="L100" s="3">
        <v>0</v>
      </c>
      <c r="M100" s="3">
        <v>0</v>
      </c>
      <c r="N100" s="3">
        <v>0</v>
      </c>
      <c r="O100" s="3">
        <f>+K100</f>
        <v>551.34130000000027</v>
      </c>
      <c r="P100" s="3"/>
      <c r="Q100" s="3">
        <v>716.34271450909102</v>
      </c>
      <c r="R100" s="3">
        <f t="shared" si="2"/>
        <v>866.77468455600012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1"/>
      <c r="AE100" s="1"/>
    </row>
    <row r="101" spans="1:31" x14ac:dyDescent="0.25">
      <c r="A101" s="1" t="s">
        <v>692</v>
      </c>
      <c r="B101" s="1" t="s">
        <v>693</v>
      </c>
      <c r="C101" s="2">
        <v>44474</v>
      </c>
      <c r="D101" s="1" t="s">
        <v>694</v>
      </c>
      <c r="E101" s="1" t="s">
        <v>695</v>
      </c>
      <c r="F101" s="1"/>
      <c r="G101" s="1" t="s">
        <v>696</v>
      </c>
      <c r="H101" s="1" t="s">
        <v>697</v>
      </c>
      <c r="I101" s="3">
        <v>2</v>
      </c>
      <c r="J101" s="3">
        <v>455.66123966942098</v>
      </c>
      <c r="K101" s="3">
        <f>+J101*1.21*I101</f>
        <v>1102.7001999999986</v>
      </c>
      <c r="L101" s="3">
        <v>0</v>
      </c>
      <c r="M101" s="3">
        <v>0</v>
      </c>
      <c r="N101" s="3">
        <v>0</v>
      </c>
      <c r="O101" s="3">
        <f>+K101</f>
        <v>1102.7001999999986</v>
      </c>
      <c r="P101" s="3"/>
      <c r="Q101" s="3">
        <v>1432.7082962181801</v>
      </c>
      <c r="R101" s="3">
        <f t="shared" si="2"/>
        <v>1733.5770384239979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1"/>
      <c r="AE101" s="1"/>
    </row>
    <row r="102" spans="1:31" x14ac:dyDescent="0.25">
      <c r="A102" s="1" t="s">
        <v>698</v>
      </c>
      <c r="B102" s="1" t="s">
        <v>699</v>
      </c>
      <c r="C102" s="2">
        <v>44474</v>
      </c>
      <c r="D102" s="1" t="s">
        <v>700</v>
      </c>
      <c r="E102" s="1" t="s">
        <v>701</v>
      </c>
      <c r="F102" s="1"/>
      <c r="G102" s="1" t="s">
        <v>702</v>
      </c>
      <c r="H102" s="1" t="s">
        <v>703</v>
      </c>
      <c r="I102" s="3">
        <v>2</v>
      </c>
      <c r="J102" s="3">
        <v>455.66123966942098</v>
      </c>
      <c r="K102" s="3">
        <f>+J102*1.21*I102</f>
        <v>1102.7001999999986</v>
      </c>
      <c r="L102" s="3">
        <v>0</v>
      </c>
      <c r="M102" s="3">
        <v>0</v>
      </c>
      <c r="N102" s="3">
        <v>0</v>
      </c>
      <c r="O102" s="3">
        <f>+K102</f>
        <v>1102.7001999999986</v>
      </c>
      <c r="P102" s="3"/>
      <c r="Q102" s="3">
        <v>1432.7082962181801</v>
      </c>
      <c r="R102" s="3">
        <f t="shared" si="2"/>
        <v>1733.5770384239979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1"/>
      <c r="AE102" s="1"/>
    </row>
    <row r="103" spans="1:31" x14ac:dyDescent="0.25">
      <c r="A103" s="1" t="s">
        <v>710</v>
      </c>
      <c r="B103" s="1" t="s">
        <v>711</v>
      </c>
      <c r="C103" s="2">
        <v>44474</v>
      </c>
      <c r="D103" s="1" t="s">
        <v>712</v>
      </c>
      <c r="E103" s="1" t="s">
        <v>713</v>
      </c>
      <c r="F103" s="1"/>
      <c r="G103" s="1" t="s">
        <v>714</v>
      </c>
      <c r="H103" s="1" t="s">
        <v>715</v>
      </c>
      <c r="I103" s="3">
        <v>1</v>
      </c>
      <c r="J103" s="3">
        <v>455.66123966942098</v>
      </c>
      <c r="K103" s="3">
        <f>+J103*1.21*I103</f>
        <v>551.35009999999932</v>
      </c>
      <c r="L103" s="3">
        <v>0</v>
      </c>
      <c r="M103" s="3">
        <v>0</v>
      </c>
      <c r="N103" s="3">
        <v>0</v>
      </c>
      <c r="O103" s="3">
        <f>+K103</f>
        <v>551.35009999999932</v>
      </c>
      <c r="P103" s="3"/>
      <c r="Q103" s="3">
        <v>716.35414810909003</v>
      </c>
      <c r="R103" s="3">
        <f t="shared" si="2"/>
        <v>866.78851921199896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1"/>
      <c r="AE103" s="1"/>
    </row>
    <row r="104" spans="1:31" x14ac:dyDescent="0.25">
      <c r="A104" s="1" t="s">
        <v>716</v>
      </c>
      <c r="B104" s="1" t="s">
        <v>717</v>
      </c>
      <c r="C104" s="2">
        <v>44474</v>
      </c>
      <c r="D104" s="1" t="s">
        <v>718</v>
      </c>
      <c r="E104" s="1" t="s">
        <v>719</v>
      </c>
      <c r="F104" s="1"/>
      <c r="G104" s="1" t="s">
        <v>720</v>
      </c>
      <c r="H104" s="1" t="s">
        <v>721</v>
      </c>
      <c r="I104" s="3">
        <v>1</v>
      </c>
      <c r="J104" s="3">
        <v>455.66123966942098</v>
      </c>
      <c r="K104" s="3">
        <f>+J104*1.21*I104</f>
        <v>551.35009999999932</v>
      </c>
      <c r="L104" s="3">
        <v>0</v>
      </c>
      <c r="M104" s="3">
        <v>0</v>
      </c>
      <c r="N104" s="3">
        <v>0</v>
      </c>
      <c r="O104" s="3">
        <f>+K104</f>
        <v>551.35009999999932</v>
      </c>
      <c r="P104" s="3"/>
      <c r="Q104" s="3">
        <v>716.35414810909003</v>
      </c>
      <c r="R104" s="3">
        <f t="shared" si="2"/>
        <v>866.78851921199896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1"/>
      <c r="AE104" s="1"/>
    </row>
    <row r="105" spans="1:31" s="10" customFormat="1" x14ac:dyDescent="0.25">
      <c r="A105" s="1" t="s">
        <v>592</v>
      </c>
      <c r="B105" s="1" t="s">
        <v>593</v>
      </c>
      <c r="C105" s="2">
        <v>44475</v>
      </c>
      <c r="D105" s="1" t="s">
        <v>594</v>
      </c>
      <c r="E105" s="1" t="s">
        <v>595</v>
      </c>
      <c r="F105" s="1"/>
      <c r="G105" s="1" t="s">
        <v>596</v>
      </c>
      <c r="H105" s="1" t="s">
        <v>597</v>
      </c>
      <c r="I105" s="3">
        <v>-1</v>
      </c>
      <c r="J105" s="3">
        <v>455.653966942149</v>
      </c>
      <c r="K105" s="3">
        <f>+J105*1.21*I105</f>
        <v>-551.34130000000027</v>
      </c>
      <c r="L105" s="3">
        <v>0</v>
      </c>
      <c r="M105" s="3">
        <v>0</v>
      </c>
      <c r="N105" s="3">
        <v>0</v>
      </c>
      <c r="O105" s="3">
        <f>+K105</f>
        <v>-551.34130000000027</v>
      </c>
      <c r="P105" s="3"/>
      <c r="Q105" s="3">
        <v>-716.34271450909102</v>
      </c>
      <c r="R105" s="3">
        <f t="shared" si="2"/>
        <v>-866.77468455600012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1" t="s">
        <v>598</v>
      </c>
      <c r="AE105" s="1" t="s">
        <v>599</v>
      </c>
    </row>
    <row r="106" spans="1:31" s="10" customFormat="1" x14ac:dyDescent="0.25">
      <c r="A106" s="1" t="s">
        <v>678</v>
      </c>
      <c r="B106" s="1" t="s">
        <v>679</v>
      </c>
      <c r="C106" s="2">
        <v>44475</v>
      </c>
      <c r="D106" s="1" t="s">
        <v>680</v>
      </c>
      <c r="E106" s="1" t="s">
        <v>681</v>
      </c>
      <c r="F106" s="1">
        <v>3742</v>
      </c>
      <c r="G106" s="1" t="s">
        <v>682</v>
      </c>
      <c r="H106" s="1" t="s">
        <v>683</v>
      </c>
      <c r="I106" s="3">
        <v>1</v>
      </c>
      <c r="J106" s="3">
        <v>455.66123966942098</v>
      </c>
      <c r="K106" s="3">
        <f>+J106*1.21*I106</f>
        <v>551.35009999999932</v>
      </c>
      <c r="L106" s="3">
        <v>0</v>
      </c>
      <c r="M106" s="3">
        <v>0</v>
      </c>
      <c r="N106" s="3">
        <v>0</v>
      </c>
      <c r="O106" s="3">
        <f>+K106</f>
        <v>551.35009999999932</v>
      </c>
      <c r="P106" s="3">
        <f>+SUM(O99:O106)</f>
        <v>4231.1021999999957</v>
      </c>
      <c r="Q106" s="3">
        <v>716.34503488429698</v>
      </c>
      <c r="R106" s="3">
        <f t="shared" si="2"/>
        <v>866.77749220999931</v>
      </c>
      <c r="S106" s="3">
        <f>+SUM(R99:R106)</f>
        <v>6727.5024292219932</v>
      </c>
      <c r="T106" s="3">
        <v>6727.52</v>
      </c>
      <c r="U106" s="3">
        <f t="shared" si="3"/>
        <v>1.7570778007211629E-2</v>
      </c>
      <c r="V106" s="3"/>
      <c r="W106" s="3"/>
      <c r="X106" s="3"/>
      <c r="Y106" s="3"/>
      <c r="Z106" s="3"/>
      <c r="AA106" s="3"/>
      <c r="AB106" s="3"/>
      <c r="AC106" s="3"/>
      <c r="AD106" s="1" t="s">
        <v>684</v>
      </c>
      <c r="AE106" s="1" t="s">
        <v>685</v>
      </c>
    </row>
    <row r="107" spans="1:31" x14ac:dyDescent="0.25">
      <c r="A107" s="1" t="s">
        <v>1804</v>
      </c>
      <c r="B107" s="1" t="s">
        <v>1805</v>
      </c>
      <c r="C107" s="2">
        <v>44474</v>
      </c>
      <c r="D107" s="1" t="s">
        <v>1806</v>
      </c>
      <c r="E107" s="1" t="s">
        <v>1807</v>
      </c>
      <c r="F107" s="1">
        <v>3744</v>
      </c>
      <c r="G107" s="1" t="s">
        <v>1808</v>
      </c>
      <c r="H107" s="1" t="s">
        <v>1809</v>
      </c>
      <c r="I107" s="3">
        <v>1</v>
      </c>
      <c r="J107" s="3">
        <v>404.2</v>
      </c>
      <c r="K107" s="3">
        <f>+J107*1.21*I107</f>
        <v>489.08199999999999</v>
      </c>
      <c r="L107" s="3">
        <v>0</v>
      </c>
      <c r="M107" s="3">
        <v>0</v>
      </c>
      <c r="N107" s="3">
        <v>0</v>
      </c>
      <c r="O107" s="3">
        <f>+K107</f>
        <v>489.08199999999999</v>
      </c>
      <c r="P107" s="3">
        <f>+O107</f>
        <v>489.08199999999999</v>
      </c>
      <c r="Q107" s="3">
        <v>809.09024600826501</v>
      </c>
      <c r="R107" s="3">
        <f t="shared" si="2"/>
        <v>978.99919767000063</v>
      </c>
      <c r="S107" s="3">
        <f>+R107</f>
        <v>978.99919767000063</v>
      </c>
      <c r="T107" s="3">
        <v>979</v>
      </c>
      <c r="U107" s="3">
        <f t="shared" si="3"/>
        <v>8.0232999937379645E-4</v>
      </c>
      <c r="V107" s="3"/>
      <c r="W107" s="3"/>
      <c r="X107" s="3"/>
      <c r="Y107" s="3"/>
      <c r="Z107" s="3"/>
      <c r="AA107" s="3"/>
      <c r="AB107" s="3"/>
      <c r="AC107" s="3"/>
      <c r="AD107" s="1"/>
      <c r="AE107" s="1"/>
    </row>
    <row r="108" spans="1:31" x14ac:dyDescent="0.25">
      <c r="A108" s="1" t="s">
        <v>1092</v>
      </c>
      <c r="B108" s="1" t="s">
        <v>1093</v>
      </c>
      <c r="C108" s="2">
        <v>44474</v>
      </c>
      <c r="D108" s="1" t="s">
        <v>1094</v>
      </c>
      <c r="E108" s="1" t="s">
        <v>1095</v>
      </c>
      <c r="F108" s="1">
        <v>3745</v>
      </c>
      <c r="G108" s="1" t="s">
        <v>1096</v>
      </c>
      <c r="H108" s="1" t="s">
        <v>1097</v>
      </c>
      <c r="I108" s="3">
        <v>1</v>
      </c>
      <c r="J108" s="3">
        <v>1594.99</v>
      </c>
      <c r="K108" s="3">
        <f>+J108*1.21*I108</f>
        <v>1929.9378999999999</v>
      </c>
      <c r="L108" s="3">
        <v>0</v>
      </c>
      <c r="M108" s="3">
        <f>+K108*0.85</f>
        <v>1640.4472149999999</v>
      </c>
      <c r="N108" s="3">
        <f>+M108*0.95</f>
        <v>1558.42485425</v>
      </c>
      <c r="O108" s="3">
        <f>+N108-(N108*9.09/100)</f>
        <v>1416.764034998675</v>
      </c>
      <c r="P108" s="3">
        <f>+O108</f>
        <v>1416.764034998675</v>
      </c>
      <c r="Q108" s="3">
        <v>2051.8110858999999</v>
      </c>
      <c r="R108" s="3">
        <f t="shared" si="2"/>
        <v>2482.6914139389996</v>
      </c>
      <c r="S108" s="3">
        <f>+R108</f>
        <v>2482.6914139389996</v>
      </c>
      <c r="T108" s="3">
        <v>2482.69</v>
      </c>
      <c r="U108" s="3">
        <f t="shared" si="3"/>
        <v>-1.4139389995762031E-3</v>
      </c>
      <c r="V108" s="3"/>
      <c r="W108" s="3"/>
      <c r="X108" s="3"/>
      <c r="Y108" s="3"/>
      <c r="Z108" s="3"/>
      <c r="AA108" s="3"/>
      <c r="AB108" s="3"/>
      <c r="AC108" s="3"/>
      <c r="AD108" s="1"/>
      <c r="AE108" s="1"/>
    </row>
    <row r="109" spans="1:31" s="10" customFormat="1" x14ac:dyDescent="0.25">
      <c r="A109" s="1" t="s">
        <v>1796</v>
      </c>
      <c r="B109" s="1" t="s">
        <v>1797</v>
      </c>
      <c r="C109" s="2">
        <v>44476</v>
      </c>
      <c r="D109" s="1" t="s">
        <v>1798</v>
      </c>
      <c r="E109" s="1" t="s">
        <v>1799</v>
      </c>
      <c r="F109" s="1"/>
      <c r="G109" s="1" t="s">
        <v>1800</v>
      </c>
      <c r="H109" s="1" t="s">
        <v>1801</v>
      </c>
      <c r="I109" s="3">
        <v>1</v>
      </c>
      <c r="J109" s="3">
        <v>404.2</v>
      </c>
      <c r="K109" s="3">
        <f>+J109*1.21*I109</f>
        <v>489.08199999999999</v>
      </c>
      <c r="L109" s="3">
        <v>0</v>
      </c>
      <c r="M109" s="3">
        <v>0</v>
      </c>
      <c r="N109" s="3">
        <v>0</v>
      </c>
      <c r="O109" s="3">
        <f>+K109</f>
        <v>489.08199999999999</v>
      </c>
      <c r="P109" s="3"/>
      <c r="Q109" s="3">
        <v>809.09024600826501</v>
      </c>
      <c r="R109" s="3">
        <f t="shared" si="2"/>
        <v>978.99919767000063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1" t="s">
        <v>1802</v>
      </c>
      <c r="AE109" s="1" t="s">
        <v>1803</v>
      </c>
    </row>
    <row r="110" spans="1:31" s="10" customFormat="1" x14ac:dyDescent="0.25">
      <c r="A110" s="1" t="s">
        <v>1810</v>
      </c>
      <c r="B110" s="1" t="s">
        <v>1811</v>
      </c>
      <c r="C110" s="2">
        <v>44476</v>
      </c>
      <c r="D110" s="1" t="s">
        <v>1812</v>
      </c>
      <c r="E110" s="1" t="s">
        <v>1813</v>
      </c>
      <c r="F110" s="1"/>
      <c r="G110" s="1" t="s">
        <v>1814</v>
      </c>
      <c r="H110" s="1" t="s">
        <v>1815</v>
      </c>
      <c r="I110" s="3">
        <v>-1</v>
      </c>
      <c r="J110" s="3">
        <v>404.2</v>
      </c>
      <c r="K110" s="3">
        <f>+J110*1.21*I110</f>
        <v>-489.08199999999999</v>
      </c>
      <c r="L110" s="3">
        <v>0</v>
      </c>
      <c r="M110" s="3">
        <v>0</v>
      </c>
      <c r="N110" s="3">
        <v>0</v>
      </c>
      <c r="O110" s="3">
        <f>+K110</f>
        <v>-489.08199999999999</v>
      </c>
      <c r="P110" s="3"/>
      <c r="Q110" s="3">
        <v>-809.09024600826501</v>
      </c>
      <c r="R110" s="3">
        <f t="shared" si="2"/>
        <v>-978.99919767000063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1" t="s">
        <v>1816</v>
      </c>
      <c r="AE110" s="1" t="s">
        <v>1817</v>
      </c>
    </row>
    <row r="111" spans="1:31" s="10" customFormat="1" x14ac:dyDescent="0.25">
      <c r="A111" s="1" t="s">
        <v>1824</v>
      </c>
      <c r="B111" s="1" t="s">
        <v>1825</v>
      </c>
      <c r="C111" s="2">
        <v>44476</v>
      </c>
      <c r="D111" s="1" t="s">
        <v>1826</v>
      </c>
      <c r="E111" s="1" t="s">
        <v>1827</v>
      </c>
      <c r="F111" s="1"/>
      <c r="G111" s="1" t="s">
        <v>1828</v>
      </c>
      <c r="H111" s="1" t="s">
        <v>1829</v>
      </c>
      <c r="I111" s="3">
        <v>1</v>
      </c>
      <c r="J111" s="3">
        <v>404.2</v>
      </c>
      <c r="K111" s="3">
        <f>+J111*1.21*I111</f>
        <v>489.08199999999999</v>
      </c>
      <c r="L111" s="3">
        <v>0</v>
      </c>
      <c r="M111" s="3">
        <v>0</v>
      </c>
      <c r="N111" s="3">
        <v>0</v>
      </c>
      <c r="O111" s="3">
        <f>+K111</f>
        <v>489.08199999999999</v>
      </c>
      <c r="P111" s="3"/>
      <c r="Q111" s="3">
        <v>809.09024600826501</v>
      </c>
      <c r="R111" s="3">
        <f t="shared" si="2"/>
        <v>978.99919767000063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1" t="s">
        <v>1830</v>
      </c>
      <c r="AE111" s="1" t="s">
        <v>1831</v>
      </c>
    </row>
    <row r="112" spans="1:31" s="10" customFormat="1" x14ac:dyDescent="0.25">
      <c r="A112" s="1" t="s">
        <v>1854</v>
      </c>
      <c r="B112" s="1" t="s">
        <v>1855</v>
      </c>
      <c r="C112" s="2">
        <v>44476</v>
      </c>
      <c r="D112" s="1" t="s">
        <v>1856</v>
      </c>
      <c r="E112" s="1" t="s">
        <v>1857</v>
      </c>
      <c r="F112" s="1" t="s">
        <v>2087</v>
      </c>
      <c r="G112" s="1" t="s">
        <v>1858</v>
      </c>
      <c r="H112" s="1" t="s">
        <v>1859</v>
      </c>
      <c r="I112" s="3">
        <v>-1</v>
      </c>
      <c r="J112" s="3">
        <v>404.2</v>
      </c>
      <c r="K112" s="3">
        <f>+J112*1.21*I112</f>
        <v>-489.08199999999999</v>
      </c>
      <c r="L112" s="3">
        <v>0</v>
      </c>
      <c r="M112" s="3">
        <v>0</v>
      </c>
      <c r="N112" s="3">
        <v>0</v>
      </c>
      <c r="O112" s="3">
        <f>+K112</f>
        <v>-489.08199999999999</v>
      </c>
      <c r="P112" s="3">
        <f>+O112+O111+O110+O109</f>
        <v>0</v>
      </c>
      <c r="Q112" s="3">
        <v>-809.09024600826501</v>
      </c>
      <c r="R112" s="3">
        <f t="shared" si="2"/>
        <v>-978.99919767000063</v>
      </c>
      <c r="S112" s="3">
        <f>+R112+R111+R110+R109</f>
        <v>0</v>
      </c>
      <c r="T112" s="3" t="s">
        <v>2087</v>
      </c>
      <c r="U112" s="3" t="s">
        <v>2087</v>
      </c>
      <c r="V112" s="3" t="s">
        <v>2086</v>
      </c>
      <c r="W112" s="3"/>
      <c r="X112" s="3"/>
      <c r="Y112" s="3"/>
      <c r="Z112" s="3"/>
      <c r="AA112" s="3"/>
      <c r="AB112" s="3"/>
      <c r="AC112" s="3" t="s">
        <v>2090</v>
      </c>
      <c r="AD112" s="1" t="s">
        <v>1860</v>
      </c>
      <c r="AE112" s="1" t="s">
        <v>1861</v>
      </c>
    </row>
    <row r="113" spans="1:31" s="10" customFormat="1" x14ac:dyDescent="0.25">
      <c r="A113" s="1" t="s">
        <v>74</v>
      </c>
      <c r="B113" s="1" t="s">
        <v>75</v>
      </c>
      <c r="C113" s="2">
        <v>44476</v>
      </c>
      <c r="D113" s="1" t="s">
        <v>76</v>
      </c>
      <c r="E113" s="1" t="s">
        <v>77</v>
      </c>
      <c r="F113" s="1"/>
      <c r="G113" s="1" t="s">
        <v>78</v>
      </c>
      <c r="H113" s="1" t="s">
        <v>79</v>
      </c>
      <c r="I113" s="3">
        <v>1</v>
      </c>
      <c r="J113" s="3">
        <v>818.23</v>
      </c>
      <c r="K113" s="3">
        <f>+J113*1.21*I113</f>
        <v>990.05830000000003</v>
      </c>
      <c r="L113" s="3">
        <v>0</v>
      </c>
      <c r="M113" s="3">
        <v>0</v>
      </c>
      <c r="N113" s="3">
        <v>0</v>
      </c>
      <c r="O113" s="3">
        <f>+K113</f>
        <v>990.05830000000003</v>
      </c>
      <c r="P113" s="3"/>
      <c r="Q113" s="3">
        <v>1599.976719</v>
      </c>
      <c r="R113" s="3">
        <f t="shared" si="2"/>
        <v>1935.9718299900001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1"/>
      <c r="AE113" s="1"/>
    </row>
    <row r="114" spans="1:31" s="10" customFormat="1" x14ac:dyDescent="0.25">
      <c r="A114" s="1" t="s">
        <v>254</v>
      </c>
      <c r="B114" s="1" t="s">
        <v>255</v>
      </c>
      <c r="C114" s="2">
        <v>44476</v>
      </c>
      <c r="D114" s="1" t="s">
        <v>256</v>
      </c>
      <c r="E114" s="1" t="s">
        <v>257</v>
      </c>
      <c r="F114" s="1"/>
      <c r="G114" s="1" t="s">
        <v>258</v>
      </c>
      <c r="H114" s="1" t="s">
        <v>259</v>
      </c>
      <c r="I114" s="3">
        <v>1</v>
      </c>
      <c r="J114" s="3">
        <v>702.52</v>
      </c>
      <c r="K114" s="3">
        <f>+J114*1.21*I114</f>
        <v>850.04919999999993</v>
      </c>
      <c r="L114" s="3">
        <v>0</v>
      </c>
      <c r="M114" s="3">
        <v>0</v>
      </c>
      <c r="N114" s="3">
        <v>0</v>
      </c>
      <c r="O114" s="3">
        <f>+K114</f>
        <v>850.04919999999993</v>
      </c>
      <c r="P114" s="3"/>
      <c r="Q114" s="3">
        <v>1381.8102395661199</v>
      </c>
      <c r="R114" s="3">
        <f t="shared" si="2"/>
        <v>1671.9903898750051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1"/>
      <c r="AE114" s="1"/>
    </row>
    <row r="115" spans="1:31" s="10" customFormat="1" x14ac:dyDescent="0.25">
      <c r="A115" s="1" t="s">
        <v>278</v>
      </c>
      <c r="B115" s="1" t="s">
        <v>279</v>
      </c>
      <c r="C115" s="2">
        <v>44476</v>
      </c>
      <c r="D115" s="1" t="s">
        <v>280</v>
      </c>
      <c r="E115" s="1" t="s">
        <v>281</v>
      </c>
      <c r="F115" s="1"/>
      <c r="G115" s="1" t="s">
        <v>282</v>
      </c>
      <c r="H115" s="1" t="s">
        <v>283</v>
      </c>
      <c r="I115" s="3">
        <v>1</v>
      </c>
      <c r="J115" s="3">
        <v>818.23</v>
      </c>
      <c r="K115" s="3">
        <f>+J115*1.21*I115</f>
        <v>990.05830000000003</v>
      </c>
      <c r="L115" s="3">
        <v>0</v>
      </c>
      <c r="M115" s="3">
        <v>0</v>
      </c>
      <c r="N115" s="3">
        <v>0</v>
      </c>
      <c r="O115" s="3">
        <f>+K115</f>
        <v>990.05830000000003</v>
      </c>
      <c r="P115" s="3"/>
      <c r="Q115" s="3">
        <v>1599.99271772727</v>
      </c>
      <c r="R115" s="3">
        <f t="shared" si="2"/>
        <v>1935.9911884499966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1"/>
      <c r="AE115" s="1"/>
    </row>
    <row r="116" spans="1:31" s="10" customFormat="1" x14ac:dyDescent="0.25">
      <c r="A116" s="1" t="s">
        <v>314</v>
      </c>
      <c r="B116" s="1" t="s">
        <v>315</v>
      </c>
      <c r="C116" s="2">
        <v>44476</v>
      </c>
      <c r="D116" s="1" t="s">
        <v>316</v>
      </c>
      <c r="E116" s="1" t="s">
        <v>317</v>
      </c>
      <c r="F116" s="1"/>
      <c r="G116" s="1" t="s">
        <v>318</v>
      </c>
      <c r="H116" s="1" t="s">
        <v>319</v>
      </c>
      <c r="I116" s="3">
        <v>1</v>
      </c>
      <c r="J116" s="3">
        <v>818.23</v>
      </c>
      <c r="K116" s="3">
        <f>+J116*1.21*I116</f>
        <v>990.05830000000003</v>
      </c>
      <c r="L116" s="3">
        <v>0</v>
      </c>
      <c r="M116" s="3">
        <v>0</v>
      </c>
      <c r="N116" s="3">
        <v>0</v>
      </c>
      <c r="O116" s="3">
        <f>+K116</f>
        <v>990.05830000000003</v>
      </c>
      <c r="P116" s="3"/>
      <c r="Q116" s="3">
        <v>1599.99271772727</v>
      </c>
      <c r="R116" s="3">
        <f t="shared" si="2"/>
        <v>1935.9911884499966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1"/>
      <c r="AE116" s="1"/>
    </row>
    <row r="117" spans="1:31" s="10" customFormat="1" x14ac:dyDescent="0.25">
      <c r="A117" s="1" t="s">
        <v>326</v>
      </c>
      <c r="B117" s="1" t="s">
        <v>327</v>
      </c>
      <c r="C117" s="2">
        <v>44476</v>
      </c>
      <c r="D117" s="1" t="s">
        <v>328</v>
      </c>
      <c r="E117" s="1" t="s">
        <v>329</v>
      </c>
      <c r="F117" s="1"/>
      <c r="G117" s="1" t="s">
        <v>330</v>
      </c>
      <c r="H117" s="1" t="s">
        <v>331</v>
      </c>
      <c r="I117" s="3">
        <v>1</v>
      </c>
      <c r="J117" s="3">
        <v>818.23</v>
      </c>
      <c r="K117" s="3">
        <f>+J117*1.21*I117</f>
        <v>990.05830000000003</v>
      </c>
      <c r="L117" s="3">
        <v>0</v>
      </c>
      <c r="M117" s="3">
        <v>0</v>
      </c>
      <c r="N117" s="3">
        <v>0</v>
      </c>
      <c r="O117" s="3">
        <f>+K117</f>
        <v>990.05830000000003</v>
      </c>
      <c r="P117" s="3"/>
      <c r="Q117" s="3">
        <v>1599.99271772727</v>
      </c>
      <c r="R117" s="3">
        <f t="shared" si="2"/>
        <v>1935.9911884499966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1"/>
      <c r="AE117" s="1"/>
    </row>
    <row r="118" spans="1:31" s="10" customFormat="1" x14ac:dyDescent="0.25">
      <c r="A118" s="1" t="s">
        <v>352</v>
      </c>
      <c r="B118" s="1" t="s">
        <v>353</v>
      </c>
      <c r="C118" s="2">
        <v>44476</v>
      </c>
      <c r="D118" s="1" t="s">
        <v>354</v>
      </c>
      <c r="E118" s="1" t="s">
        <v>355</v>
      </c>
      <c r="F118" s="1"/>
      <c r="G118" s="1" t="s">
        <v>356</v>
      </c>
      <c r="H118" s="1" t="s">
        <v>357</v>
      </c>
      <c r="I118" s="3">
        <v>1</v>
      </c>
      <c r="J118" s="3">
        <v>818.23</v>
      </c>
      <c r="K118" s="3">
        <f>+J118*1.21*I118</f>
        <v>990.05830000000003</v>
      </c>
      <c r="L118" s="3">
        <v>0</v>
      </c>
      <c r="M118" s="3">
        <v>0</v>
      </c>
      <c r="N118" s="3">
        <v>0</v>
      </c>
      <c r="O118" s="3">
        <f>+K118</f>
        <v>990.05830000000003</v>
      </c>
      <c r="P118" s="3"/>
      <c r="Q118" s="3">
        <v>1599.99271772727</v>
      </c>
      <c r="R118" s="3">
        <f t="shared" si="2"/>
        <v>1935.9911884499966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1"/>
      <c r="AE118" s="1"/>
    </row>
    <row r="119" spans="1:31" s="10" customFormat="1" x14ac:dyDescent="0.25">
      <c r="A119" s="1" t="s">
        <v>384</v>
      </c>
      <c r="B119" s="1" t="s">
        <v>385</v>
      </c>
      <c r="C119" s="2">
        <v>44476</v>
      </c>
      <c r="D119" s="1" t="s">
        <v>386</v>
      </c>
      <c r="E119" s="1" t="s">
        <v>387</v>
      </c>
      <c r="F119" s="1">
        <v>3748</v>
      </c>
      <c r="G119" s="1" t="s">
        <v>388</v>
      </c>
      <c r="H119" s="1" t="s">
        <v>389</v>
      </c>
      <c r="I119" s="3">
        <v>1</v>
      </c>
      <c r="J119" s="3">
        <v>818.23</v>
      </c>
      <c r="K119" s="3">
        <f>+J119*1.21*I119</f>
        <v>990.05830000000003</v>
      </c>
      <c r="L119" s="3">
        <v>0</v>
      </c>
      <c r="M119" s="3">
        <v>0</v>
      </c>
      <c r="N119" s="3">
        <v>0</v>
      </c>
      <c r="O119" s="3">
        <f>+K119</f>
        <v>990.05830000000003</v>
      </c>
      <c r="P119" s="3">
        <f>+SUM(O113:O119)</f>
        <v>6790.3989999999994</v>
      </c>
      <c r="Q119" s="3">
        <v>1599.99271772727</v>
      </c>
      <c r="R119" s="3">
        <f t="shared" si="2"/>
        <v>1935.9911884499966</v>
      </c>
      <c r="S119" s="3">
        <f>+SUM(R113:R119)</f>
        <v>13287.918162114986</v>
      </c>
      <c r="T119" s="3">
        <v>13733.58</v>
      </c>
      <c r="U119" s="3">
        <f t="shared" si="3"/>
        <v>445.66183788501439</v>
      </c>
      <c r="V119" s="3" t="s">
        <v>2086</v>
      </c>
      <c r="W119" s="3"/>
      <c r="X119" s="3"/>
      <c r="Y119" s="3"/>
      <c r="Z119" s="3"/>
      <c r="AA119" s="3"/>
      <c r="AB119" s="3"/>
      <c r="AC119" s="3" t="s">
        <v>2070</v>
      </c>
      <c r="AD119" s="1"/>
      <c r="AE119" s="1"/>
    </row>
    <row r="120" spans="1:31" s="10" customFormat="1" x14ac:dyDescent="0.25">
      <c r="A120" s="1" t="s">
        <v>10</v>
      </c>
      <c r="B120" s="1" t="s">
        <v>11</v>
      </c>
      <c r="C120" s="2">
        <v>44477</v>
      </c>
      <c r="D120" s="1" t="s">
        <v>12</v>
      </c>
      <c r="E120" s="1" t="s">
        <v>13</v>
      </c>
      <c r="F120" s="1"/>
      <c r="G120" s="1" t="s">
        <v>14</v>
      </c>
      <c r="H120" s="1" t="s">
        <v>15</v>
      </c>
      <c r="I120" s="3">
        <v>1</v>
      </c>
      <c r="J120" s="3">
        <v>260.55</v>
      </c>
      <c r="K120" s="3">
        <f>+J120*1.21*I120</f>
        <v>315.26550000000003</v>
      </c>
      <c r="L120" s="3">
        <v>0</v>
      </c>
      <c r="M120" s="3">
        <v>0</v>
      </c>
      <c r="N120" s="3">
        <v>0</v>
      </c>
      <c r="O120" s="3">
        <f>+K120</f>
        <v>315.26550000000003</v>
      </c>
      <c r="P120" s="3"/>
      <c r="Q120" s="3">
        <v>727.26076557355395</v>
      </c>
      <c r="R120" s="3">
        <f t="shared" si="2"/>
        <v>879.98552634400028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1"/>
      <c r="AE120" s="1"/>
    </row>
    <row r="121" spans="1:31" s="10" customFormat="1" x14ac:dyDescent="0.25">
      <c r="A121" s="1" t="s">
        <v>792</v>
      </c>
      <c r="B121" s="1" t="s">
        <v>793</v>
      </c>
      <c r="C121" s="2">
        <v>44477</v>
      </c>
      <c r="D121" s="1" t="s">
        <v>794</v>
      </c>
      <c r="E121" s="1" t="s">
        <v>795</v>
      </c>
      <c r="F121" s="1"/>
      <c r="G121" s="1" t="s">
        <v>796</v>
      </c>
      <c r="H121" s="1" t="s">
        <v>797</v>
      </c>
      <c r="I121" s="3">
        <v>1</v>
      </c>
      <c r="J121" s="3">
        <v>271.43</v>
      </c>
      <c r="K121" s="3">
        <f>+J121*1.21*I121</f>
        <v>328.43029999999999</v>
      </c>
      <c r="L121" s="3">
        <v>0</v>
      </c>
      <c r="M121" s="3">
        <v>0</v>
      </c>
      <c r="N121" s="3">
        <v>0</v>
      </c>
      <c r="O121" s="3">
        <f>+K121</f>
        <v>328.43029999999999</v>
      </c>
      <c r="P121" s="3"/>
      <c r="Q121" s="3">
        <v>554.53632046859502</v>
      </c>
      <c r="R121" s="3">
        <f t="shared" si="2"/>
        <v>670.98894776700001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1"/>
      <c r="AE121" s="1"/>
    </row>
    <row r="122" spans="1:31" s="10" customFormat="1" x14ac:dyDescent="0.25">
      <c r="A122" s="1" t="s">
        <v>1214</v>
      </c>
      <c r="B122" s="1" t="s">
        <v>1215</v>
      </c>
      <c r="C122" s="2">
        <v>44477</v>
      </c>
      <c r="D122" s="1" t="s">
        <v>1216</v>
      </c>
      <c r="E122" s="1" t="s">
        <v>1217</v>
      </c>
      <c r="F122" s="1">
        <v>3747</v>
      </c>
      <c r="G122" s="1" t="s">
        <v>1218</v>
      </c>
      <c r="H122" s="1" t="s">
        <v>1219</v>
      </c>
      <c r="I122" s="3">
        <v>1</v>
      </c>
      <c r="J122" s="3">
        <v>491.02</v>
      </c>
      <c r="K122" s="3">
        <f>+J122*1.21*I122</f>
        <v>594.13419999999996</v>
      </c>
      <c r="L122" s="3">
        <v>0</v>
      </c>
      <c r="M122" s="3">
        <v>0</v>
      </c>
      <c r="N122" s="3">
        <f>+K122*0.95</f>
        <v>564.42748999999992</v>
      </c>
      <c r="O122" s="3">
        <f>+N122-(N122*9.09/100)</f>
        <v>513.12103115899993</v>
      </c>
      <c r="P122" s="3">
        <f>+O122+O121+O120</f>
        <v>1156.816831159</v>
      </c>
      <c r="Q122" s="3">
        <v>908.18464916528899</v>
      </c>
      <c r="R122" s="3">
        <f t="shared" si="2"/>
        <v>1098.9034254899996</v>
      </c>
      <c r="S122" s="3">
        <f>+R122+R121+R120</f>
        <v>2649.8778996010001</v>
      </c>
      <c r="T122" s="3">
        <v>2649.88</v>
      </c>
      <c r="U122" s="3">
        <f t="shared" si="3"/>
        <v>2.1003990000281192E-3</v>
      </c>
      <c r="V122" s="3"/>
      <c r="W122" s="3"/>
      <c r="X122" s="3"/>
      <c r="Y122" s="3"/>
      <c r="Z122" s="3"/>
      <c r="AA122" s="3"/>
      <c r="AB122" s="3"/>
      <c r="AC122" s="3"/>
      <c r="AD122" s="1"/>
      <c r="AE122" s="1"/>
    </row>
    <row r="123" spans="1:31" x14ac:dyDescent="0.25">
      <c r="A123" s="1" t="s">
        <v>754</v>
      </c>
      <c r="B123" s="1" t="s">
        <v>755</v>
      </c>
      <c r="C123" s="2">
        <v>44481</v>
      </c>
      <c r="D123" s="1" t="s">
        <v>756</v>
      </c>
      <c r="E123" s="1" t="s">
        <v>757</v>
      </c>
      <c r="F123" s="1">
        <v>3767</v>
      </c>
      <c r="G123" s="1" t="s">
        <v>758</v>
      </c>
      <c r="H123" s="1" t="s">
        <v>759</v>
      </c>
      <c r="I123" s="3">
        <v>1</v>
      </c>
      <c r="J123" s="3">
        <v>304.89999999999998</v>
      </c>
      <c r="K123" s="3">
        <f>+J123*1.21*I123</f>
        <v>368.92899999999997</v>
      </c>
      <c r="L123" s="3">
        <v>0</v>
      </c>
      <c r="M123" s="3">
        <v>0</v>
      </c>
      <c r="N123" s="3">
        <v>0</v>
      </c>
      <c r="O123" s="3">
        <f>+K123</f>
        <v>368.92899999999997</v>
      </c>
      <c r="P123" s="3">
        <f>+O123</f>
        <v>368.92899999999997</v>
      </c>
      <c r="Q123" s="3">
        <v>620.90559942892605</v>
      </c>
      <c r="R123" s="3">
        <f t="shared" si="2"/>
        <v>751.29577530900053</v>
      </c>
      <c r="S123" s="3">
        <f>+R123</f>
        <v>751.29577530900053</v>
      </c>
      <c r="T123" s="3">
        <v>751.29</v>
      </c>
      <c r="U123" s="3">
        <f t="shared" si="3"/>
        <v>-5.7753090005689955E-3</v>
      </c>
      <c r="V123" s="3"/>
      <c r="W123" s="3"/>
      <c r="X123" s="3"/>
      <c r="Y123" s="3"/>
      <c r="Z123" s="3"/>
      <c r="AA123" s="3"/>
      <c r="AB123" s="3"/>
      <c r="AC123" s="3"/>
      <c r="AD123" s="1"/>
      <c r="AE123" s="1"/>
    </row>
    <row r="124" spans="1:31" s="10" customFormat="1" x14ac:dyDescent="0.25">
      <c r="A124" s="1" t="s">
        <v>16</v>
      </c>
      <c r="B124" s="1" t="s">
        <v>17</v>
      </c>
      <c r="C124" s="2">
        <v>44477</v>
      </c>
      <c r="D124" s="1" t="s">
        <v>18</v>
      </c>
      <c r="E124" s="1" t="s">
        <v>19</v>
      </c>
      <c r="F124" s="1"/>
      <c r="G124" s="1" t="s">
        <v>20</v>
      </c>
      <c r="H124" s="1" t="s">
        <v>21</v>
      </c>
      <c r="I124" s="3">
        <v>1</v>
      </c>
      <c r="J124" s="3">
        <v>192.86</v>
      </c>
      <c r="K124" s="3">
        <f>+J124*1.21*I124</f>
        <v>233.36060000000001</v>
      </c>
      <c r="L124" s="3">
        <v>0</v>
      </c>
      <c r="M124" s="3">
        <v>0</v>
      </c>
      <c r="N124" s="3">
        <v>0</v>
      </c>
      <c r="O124" s="3">
        <f>+K124</f>
        <v>233.36060000000001</v>
      </c>
      <c r="P124" s="3"/>
      <c r="Q124" s="3">
        <v>454.53755045950402</v>
      </c>
      <c r="R124" s="3">
        <f t="shared" si="2"/>
        <v>549.99043605599979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1"/>
      <c r="AE124" s="1"/>
    </row>
    <row r="125" spans="1:31" s="10" customFormat="1" x14ac:dyDescent="0.25">
      <c r="A125" s="1" t="s">
        <v>2012</v>
      </c>
      <c r="B125" s="1" t="s">
        <v>2013</v>
      </c>
      <c r="C125" s="2">
        <v>44477</v>
      </c>
      <c r="D125" s="1" t="s">
        <v>2014</v>
      </c>
      <c r="E125" s="1" t="s">
        <v>2015</v>
      </c>
      <c r="F125" s="1"/>
      <c r="G125" s="1" t="s">
        <v>2016</v>
      </c>
      <c r="H125" s="1" t="s">
        <v>2017</v>
      </c>
      <c r="I125" s="3">
        <v>1</v>
      </c>
      <c r="J125" s="3">
        <v>404.2</v>
      </c>
      <c r="K125" s="3">
        <f>+J125*1.21*I125</f>
        <v>489.08199999999999</v>
      </c>
      <c r="L125" s="3">
        <v>0</v>
      </c>
      <c r="M125" s="3">
        <v>0</v>
      </c>
      <c r="N125" s="3">
        <v>0</v>
      </c>
      <c r="O125" s="3">
        <f>+K125</f>
        <v>489.08199999999999</v>
      </c>
      <c r="P125" s="3"/>
      <c r="Q125" s="3">
        <v>809.09024600826501</v>
      </c>
      <c r="R125" s="3">
        <f t="shared" si="2"/>
        <v>978.99919767000063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1"/>
      <c r="AE125" s="1"/>
    </row>
    <row r="126" spans="1:31" s="10" customFormat="1" x14ac:dyDescent="0.25">
      <c r="A126" s="1" t="s">
        <v>22</v>
      </c>
      <c r="B126" s="1" t="s">
        <v>23</v>
      </c>
      <c r="C126" s="2">
        <v>44482</v>
      </c>
      <c r="D126" s="1" t="s">
        <v>24</v>
      </c>
      <c r="E126" s="1" t="s">
        <v>25</v>
      </c>
      <c r="F126" s="1"/>
      <c r="G126" s="1" t="s">
        <v>26</v>
      </c>
      <c r="H126" s="1" t="s">
        <v>27</v>
      </c>
      <c r="I126" s="3">
        <v>-1</v>
      </c>
      <c r="J126" s="3">
        <v>192.86</v>
      </c>
      <c r="K126" s="3">
        <f>+J126*1.21*I126</f>
        <v>-233.36060000000001</v>
      </c>
      <c r="L126" s="3">
        <v>0</v>
      </c>
      <c r="M126" s="3">
        <v>0</v>
      </c>
      <c r="N126" s="3">
        <v>0</v>
      </c>
      <c r="O126" s="3">
        <f>+K126</f>
        <v>-233.36060000000001</v>
      </c>
      <c r="P126" s="3"/>
      <c r="Q126" s="3">
        <v>-454.53755045950402</v>
      </c>
      <c r="R126" s="3">
        <f t="shared" si="2"/>
        <v>-549.99043605599979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1" t="s">
        <v>28</v>
      </c>
      <c r="AE126" s="1" t="s">
        <v>29</v>
      </c>
    </row>
    <row r="127" spans="1:31" s="10" customFormat="1" x14ac:dyDescent="0.25">
      <c r="A127" s="1" t="s">
        <v>30</v>
      </c>
      <c r="B127" s="1" t="s">
        <v>31</v>
      </c>
      <c r="C127" s="2">
        <v>44482</v>
      </c>
      <c r="D127" s="1" t="s">
        <v>32</v>
      </c>
      <c r="E127" s="1" t="s">
        <v>33</v>
      </c>
      <c r="F127" s="1"/>
      <c r="G127" s="1" t="s">
        <v>34</v>
      </c>
      <c r="H127" s="1" t="s">
        <v>35</v>
      </c>
      <c r="I127" s="3">
        <v>1</v>
      </c>
      <c r="J127" s="3">
        <v>192.86</v>
      </c>
      <c r="K127" s="3">
        <f>+J127*1.21*I127</f>
        <v>233.36060000000001</v>
      </c>
      <c r="L127" s="3">
        <v>0</v>
      </c>
      <c r="M127" s="3">
        <v>0</v>
      </c>
      <c r="N127" s="3">
        <v>0</v>
      </c>
      <c r="O127" s="3">
        <f>+K127</f>
        <v>233.36060000000001</v>
      </c>
      <c r="P127" s="3"/>
      <c r="Q127" s="3">
        <v>454.53755045950402</v>
      </c>
      <c r="R127" s="3">
        <f t="shared" si="2"/>
        <v>549.99043605599979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1"/>
      <c r="AE127" s="1"/>
    </row>
    <row r="128" spans="1:31" s="10" customFormat="1" x14ac:dyDescent="0.25">
      <c r="A128" s="1" t="s">
        <v>2024</v>
      </c>
      <c r="B128" s="1" t="s">
        <v>2025</v>
      </c>
      <c r="C128" s="2">
        <v>44482</v>
      </c>
      <c r="D128" s="1" t="s">
        <v>2026</v>
      </c>
      <c r="E128" s="1" t="s">
        <v>2027</v>
      </c>
      <c r="F128" s="1"/>
      <c r="G128" s="1" t="s">
        <v>2028</v>
      </c>
      <c r="H128" s="1" t="s">
        <v>2029</v>
      </c>
      <c r="I128" s="3">
        <v>-1</v>
      </c>
      <c r="J128" s="3">
        <v>404.2</v>
      </c>
      <c r="K128" s="3">
        <f>+J128*1.21*I128</f>
        <v>-489.08199999999999</v>
      </c>
      <c r="L128" s="3">
        <v>0</v>
      </c>
      <c r="M128" s="3">
        <v>0</v>
      </c>
      <c r="N128" s="3">
        <v>0</v>
      </c>
      <c r="O128" s="3">
        <f>+K128</f>
        <v>-489.08199999999999</v>
      </c>
      <c r="P128" s="3"/>
      <c r="Q128" s="3">
        <v>-809.09024600826501</v>
      </c>
      <c r="R128" s="3">
        <f t="shared" si="2"/>
        <v>-978.99919767000063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1" t="s">
        <v>2030</v>
      </c>
      <c r="AE128" s="1" t="s">
        <v>2031</v>
      </c>
    </row>
    <row r="129" spans="1:31" s="10" customFormat="1" x14ac:dyDescent="0.25">
      <c r="A129" s="1" t="s">
        <v>2040</v>
      </c>
      <c r="B129" s="1" t="s">
        <v>2041</v>
      </c>
      <c r="C129" s="2">
        <v>44482</v>
      </c>
      <c r="D129" s="1" t="s">
        <v>2042</v>
      </c>
      <c r="E129" s="1" t="s">
        <v>2043</v>
      </c>
      <c r="F129" s="1">
        <v>3746</v>
      </c>
      <c r="G129" s="1" t="s">
        <v>2044</v>
      </c>
      <c r="H129" s="1" t="s">
        <v>2045</v>
      </c>
      <c r="I129" s="3">
        <v>1</v>
      </c>
      <c r="J129" s="3">
        <v>404.2</v>
      </c>
      <c r="K129" s="3">
        <f>+J129*1.21*I129</f>
        <v>489.08199999999999</v>
      </c>
      <c r="L129" s="3">
        <v>0</v>
      </c>
      <c r="M129" s="3">
        <v>0</v>
      </c>
      <c r="N129" s="3">
        <v>0</v>
      </c>
      <c r="O129" s="3">
        <f>+K129</f>
        <v>489.08199999999999</v>
      </c>
      <c r="P129" s="3">
        <f>+SUM(O124:O129)</f>
        <v>722.44259999999997</v>
      </c>
      <c r="Q129" s="3">
        <v>809.09024600826501</v>
      </c>
      <c r="R129" s="3">
        <f t="shared" si="2"/>
        <v>978.99919767000063</v>
      </c>
      <c r="S129" s="3">
        <f>+SUM(R124:R129)</f>
        <v>1528.9896337260004</v>
      </c>
      <c r="T129" s="3">
        <v>1528.99</v>
      </c>
      <c r="U129" s="3">
        <f t="shared" si="3"/>
        <v>3.6627399958888418E-4</v>
      </c>
      <c r="V129" s="3"/>
      <c r="W129" s="3"/>
      <c r="X129" s="3"/>
      <c r="Y129" s="3"/>
      <c r="Z129" s="3"/>
      <c r="AA129" s="3"/>
      <c r="AB129" s="3"/>
      <c r="AC129" s="3"/>
      <c r="AD129" s="1"/>
      <c r="AE129" s="1"/>
    </row>
    <row r="130" spans="1:31" s="10" customFormat="1" x14ac:dyDescent="0.25">
      <c r="A130" s="1" t="s">
        <v>332</v>
      </c>
      <c r="B130" s="1" t="s">
        <v>333</v>
      </c>
      <c r="C130" s="2">
        <v>44477</v>
      </c>
      <c r="D130" s="1" t="s">
        <v>334</v>
      </c>
      <c r="E130" s="1" t="s">
        <v>335</v>
      </c>
      <c r="F130" s="1"/>
      <c r="G130" s="1" t="s">
        <v>336</v>
      </c>
      <c r="H130" s="1" t="s">
        <v>337</v>
      </c>
      <c r="I130" s="3">
        <v>1</v>
      </c>
      <c r="J130" s="3">
        <v>818.23</v>
      </c>
      <c r="K130" s="3">
        <f>+J130*1.21*I130</f>
        <v>990.05830000000003</v>
      </c>
      <c r="L130" s="3">
        <v>0</v>
      </c>
      <c r="M130" s="3">
        <v>0</v>
      </c>
      <c r="N130" s="3">
        <v>0</v>
      </c>
      <c r="O130" s="3">
        <f>+K130</f>
        <v>990.05830000000003</v>
      </c>
      <c r="P130" s="3"/>
      <c r="Q130" s="3">
        <v>1599.99271772727</v>
      </c>
      <c r="R130" s="3">
        <f t="shared" si="2"/>
        <v>1935.9911884499966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1"/>
      <c r="AE130" s="1"/>
    </row>
    <row r="131" spans="1:31" s="10" customFormat="1" x14ac:dyDescent="0.25">
      <c r="A131" s="1" t="s">
        <v>1358</v>
      </c>
      <c r="B131" s="1" t="s">
        <v>1359</v>
      </c>
      <c r="C131" s="2">
        <v>44477</v>
      </c>
      <c r="D131" s="1" t="s">
        <v>1360</v>
      </c>
      <c r="E131" s="1" t="s">
        <v>1361</v>
      </c>
      <c r="F131" s="1">
        <v>3749</v>
      </c>
      <c r="G131" s="1" t="s">
        <v>1362</v>
      </c>
      <c r="H131" s="1" t="s">
        <v>1363</v>
      </c>
      <c r="I131" s="3">
        <v>1</v>
      </c>
      <c r="J131" s="3">
        <v>305.8</v>
      </c>
      <c r="K131" s="3">
        <f>+J131*1.21*I131</f>
        <v>370.01800000000003</v>
      </c>
      <c r="L131" s="3">
        <v>0</v>
      </c>
      <c r="M131" s="3">
        <v>0</v>
      </c>
      <c r="N131" s="3">
        <v>0</v>
      </c>
      <c r="O131" s="3">
        <f>+K131</f>
        <v>370.01800000000003</v>
      </c>
      <c r="P131" s="3">
        <f>+O131+O130</f>
        <v>1360.0763000000002</v>
      </c>
      <c r="Q131" s="3">
        <v>545.4460302</v>
      </c>
      <c r="R131" s="3">
        <f t="shared" ref="R131:R194" si="4">+Q131*1.21</f>
        <v>659.98969654199993</v>
      </c>
      <c r="S131" s="3">
        <f>+R131+R130</f>
        <v>2595.9808849919964</v>
      </c>
      <c r="T131" s="3">
        <v>3009.94</v>
      </c>
      <c r="U131" s="3">
        <f t="shared" ref="U131:U194" si="5">+T131-S131</f>
        <v>413.95911500800366</v>
      </c>
      <c r="V131" s="3" t="s">
        <v>2086</v>
      </c>
      <c r="W131" s="3"/>
      <c r="X131" s="3"/>
      <c r="Y131" s="3"/>
      <c r="Z131" s="3"/>
      <c r="AA131" s="3"/>
      <c r="AB131" s="3"/>
      <c r="AC131" s="3" t="s">
        <v>2070</v>
      </c>
      <c r="AD131" s="1"/>
      <c r="AE131" s="1"/>
    </row>
    <row r="132" spans="1:31" s="10" customFormat="1" x14ac:dyDescent="0.25">
      <c r="A132" s="1" t="s">
        <v>358</v>
      </c>
      <c r="B132" s="1" t="s">
        <v>359</v>
      </c>
      <c r="C132" s="2">
        <v>44477</v>
      </c>
      <c r="D132" s="1" t="s">
        <v>360</v>
      </c>
      <c r="E132" s="1" t="s">
        <v>361</v>
      </c>
      <c r="F132" s="1">
        <v>3750</v>
      </c>
      <c r="G132" s="1" t="s">
        <v>362</v>
      </c>
      <c r="H132" s="1" t="s">
        <v>363</v>
      </c>
      <c r="I132" s="3">
        <v>1</v>
      </c>
      <c r="J132" s="3">
        <v>818.23</v>
      </c>
      <c r="K132" s="3">
        <f>+J132*1.21*I132</f>
        <v>990.05830000000003</v>
      </c>
      <c r="L132" s="3">
        <v>0</v>
      </c>
      <c r="M132" s="3">
        <v>0</v>
      </c>
      <c r="N132" s="3">
        <v>0</v>
      </c>
      <c r="O132" s="3">
        <f>+K132</f>
        <v>990.05830000000003</v>
      </c>
      <c r="P132" s="3">
        <f>+O132</f>
        <v>990.05830000000003</v>
      </c>
      <c r="Q132" s="3">
        <v>1599.99271772727</v>
      </c>
      <c r="R132" s="3">
        <f t="shared" si="4"/>
        <v>1935.9911884499966</v>
      </c>
      <c r="S132" s="3">
        <f>+R132</f>
        <v>1935.9911884499966</v>
      </c>
      <c r="T132" s="3">
        <v>1935.99</v>
      </c>
      <c r="U132" s="3">
        <f t="shared" si="5"/>
        <v>-1.1884499965617579E-3</v>
      </c>
      <c r="V132" s="3"/>
      <c r="W132" s="3"/>
      <c r="X132" s="3"/>
      <c r="Y132" s="3"/>
      <c r="Z132" s="3"/>
      <c r="AA132" s="3"/>
      <c r="AB132" s="3"/>
      <c r="AC132" s="3"/>
      <c r="AD132" s="1"/>
      <c r="AE132" s="1"/>
    </row>
    <row r="133" spans="1:31" s="10" customFormat="1" x14ac:dyDescent="0.25">
      <c r="A133" s="11" t="s">
        <v>166</v>
      </c>
      <c r="B133" s="11" t="s">
        <v>167</v>
      </c>
      <c r="C133" s="12">
        <v>44477</v>
      </c>
      <c r="D133" s="11" t="s">
        <v>168</v>
      </c>
      <c r="E133" s="11" t="s">
        <v>169</v>
      </c>
      <c r="F133" s="11"/>
      <c r="G133" s="11" t="s">
        <v>170</v>
      </c>
      <c r="H133" s="11" t="s">
        <v>171</v>
      </c>
      <c r="I133" s="13">
        <v>-1</v>
      </c>
      <c r="J133" s="13">
        <v>107.214876033058</v>
      </c>
      <c r="K133" s="13">
        <f>+J133*1.21*I133</f>
        <v>-129.73000000000019</v>
      </c>
      <c r="L133" s="13">
        <v>0</v>
      </c>
      <c r="M133" s="13">
        <v>0</v>
      </c>
      <c r="N133" s="13">
        <v>0</v>
      </c>
      <c r="O133" s="13">
        <v>0</v>
      </c>
      <c r="P133" s="13"/>
      <c r="Q133" s="13">
        <v>-107.214876033058</v>
      </c>
      <c r="R133" s="13">
        <f t="shared" si="4"/>
        <v>-129.73000000000019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1" t="s">
        <v>172</v>
      </c>
      <c r="AE133" s="11" t="s">
        <v>173</v>
      </c>
    </row>
    <row r="134" spans="1:31" s="10" customFormat="1" x14ac:dyDescent="0.25">
      <c r="A134" s="1" t="s">
        <v>1124</v>
      </c>
      <c r="B134" s="1" t="s">
        <v>1125</v>
      </c>
      <c r="C134" s="2">
        <v>44477</v>
      </c>
      <c r="D134" s="1" t="s">
        <v>1126</v>
      </c>
      <c r="E134" s="1" t="s">
        <v>1127</v>
      </c>
      <c r="F134" s="1"/>
      <c r="G134" s="1" t="s">
        <v>1128</v>
      </c>
      <c r="H134" s="1" t="s">
        <v>1129</v>
      </c>
      <c r="I134" s="3">
        <v>1</v>
      </c>
      <c r="J134" s="3">
        <v>192.81652892561999</v>
      </c>
      <c r="K134" s="3">
        <f>+J134*1.21*I134</f>
        <v>233.30800000000019</v>
      </c>
      <c r="L134" s="3">
        <v>0</v>
      </c>
      <c r="M134" s="3">
        <f>+K134*0.85</f>
        <v>198.31180000000015</v>
      </c>
      <c r="N134" s="3">
        <f>+M134*0.95</f>
        <v>188.39621000000014</v>
      </c>
      <c r="O134" s="3">
        <f>+N134-(N134*9.09/100)</f>
        <v>171.27099451100014</v>
      </c>
      <c r="P134" s="3"/>
      <c r="Q134" s="3">
        <v>356.70672218181801</v>
      </c>
      <c r="R134" s="3">
        <f t="shared" si="4"/>
        <v>431.61513383999977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1" t="s">
        <v>1130</v>
      </c>
      <c r="AE134" s="1" t="s">
        <v>1131</v>
      </c>
    </row>
    <row r="135" spans="1:31" s="10" customFormat="1" x14ac:dyDescent="0.25">
      <c r="A135" s="1" t="s">
        <v>1132</v>
      </c>
      <c r="B135" s="1" t="s">
        <v>1133</v>
      </c>
      <c r="C135" s="2">
        <v>44477</v>
      </c>
      <c r="D135" s="1" t="s">
        <v>1134</v>
      </c>
      <c r="E135" s="1" t="s">
        <v>1135</v>
      </c>
      <c r="F135" s="1">
        <v>3751</v>
      </c>
      <c r="G135" s="1" t="s">
        <v>1136</v>
      </c>
      <c r="H135" s="1" t="s">
        <v>1137</v>
      </c>
      <c r="I135" s="3">
        <v>1</v>
      </c>
      <c r="J135" s="3">
        <v>193.54859504132199</v>
      </c>
      <c r="K135" s="3">
        <f>+J135*1.21*I135</f>
        <v>234.19379999999961</v>
      </c>
      <c r="L135" s="3">
        <v>0</v>
      </c>
      <c r="M135" s="3">
        <f>+K135*0.85</f>
        <v>199.06472999999966</v>
      </c>
      <c r="N135" s="3">
        <f>+M135*0.95</f>
        <v>189.11149349999965</v>
      </c>
      <c r="O135" s="3">
        <f>+N135-(N135*9.09/100)</f>
        <v>171.92125874084968</v>
      </c>
      <c r="P135" s="3">
        <f>+O135+O134+O133</f>
        <v>343.19225325184982</v>
      </c>
      <c r="Q135" s="3">
        <v>358.072642770247</v>
      </c>
      <c r="R135" s="3">
        <f t="shared" si="4"/>
        <v>433.26789775199887</v>
      </c>
      <c r="S135" s="3">
        <f>+R135+R134+R133</f>
        <v>735.15303159199834</v>
      </c>
      <c r="T135" s="3">
        <v>735.15</v>
      </c>
      <c r="U135" s="3">
        <f t="shared" si="5"/>
        <v>-3.0315919983650019E-3</v>
      </c>
      <c r="V135" s="3"/>
      <c r="W135" s="3"/>
      <c r="X135" s="3"/>
      <c r="Y135" s="3"/>
      <c r="Z135" s="3"/>
      <c r="AA135" s="3"/>
      <c r="AB135" s="3"/>
      <c r="AC135" s="3"/>
      <c r="AD135" s="1" t="s">
        <v>1138</v>
      </c>
      <c r="AE135" s="1" t="s">
        <v>1139</v>
      </c>
    </row>
    <row r="136" spans="1:31" s="10" customFormat="1" x14ac:dyDescent="0.25">
      <c r="A136" s="1" t="s">
        <v>772</v>
      </c>
      <c r="B136" s="1" t="s">
        <v>773</v>
      </c>
      <c r="C136" s="2">
        <v>44477</v>
      </c>
      <c r="D136" s="1" t="s">
        <v>774</v>
      </c>
      <c r="E136" s="1" t="s">
        <v>775</v>
      </c>
      <c r="F136" s="1"/>
      <c r="G136" s="1" t="s">
        <v>776</v>
      </c>
      <c r="H136" s="1" t="s">
        <v>777</v>
      </c>
      <c r="I136" s="3">
        <v>1</v>
      </c>
      <c r="J136" s="3">
        <v>94.39</v>
      </c>
      <c r="K136" s="3">
        <f>+J136*1.21*I136</f>
        <v>114.2119</v>
      </c>
      <c r="L136" s="3">
        <v>0</v>
      </c>
      <c r="M136" s="3">
        <v>0</v>
      </c>
      <c r="N136" s="3">
        <v>0</v>
      </c>
      <c r="O136" s="3">
        <f>+K136</f>
        <v>114.2119</v>
      </c>
      <c r="P136" s="3"/>
      <c r="Q136" s="3">
        <v>199.987468953719</v>
      </c>
      <c r="R136" s="3">
        <f t="shared" si="4"/>
        <v>241.98483743399999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1"/>
      <c r="AE136" s="1"/>
    </row>
    <row r="137" spans="1:31" s="10" customFormat="1" x14ac:dyDescent="0.25">
      <c r="A137" s="1" t="s">
        <v>954</v>
      </c>
      <c r="B137" s="1" t="s">
        <v>955</v>
      </c>
      <c r="C137" s="2">
        <v>44477</v>
      </c>
      <c r="D137" s="1" t="s">
        <v>956</v>
      </c>
      <c r="E137" s="1" t="s">
        <v>957</v>
      </c>
      <c r="F137" s="1"/>
      <c r="G137" s="1" t="s">
        <v>958</v>
      </c>
      <c r="H137" s="1" t="s">
        <v>959</v>
      </c>
      <c r="I137" s="3">
        <v>1</v>
      </c>
      <c r="J137" s="3">
        <v>697.97793388429704</v>
      </c>
      <c r="K137" s="3">
        <f>+J137*1.21*I137</f>
        <v>844.55329999999935</v>
      </c>
      <c r="L137" s="3">
        <v>0</v>
      </c>
      <c r="M137" s="3">
        <f>+K137*0.85</f>
        <v>717.87030499999946</v>
      </c>
      <c r="N137" s="3">
        <f>+M137*0.95</f>
        <v>681.97678974999951</v>
      </c>
      <c r="O137" s="3">
        <f>+N137-(N137*9.09/100)</f>
        <v>619.98509956172461</v>
      </c>
      <c r="P137" s="3"/>
      <c r="Q137" s="3">
        <v>1290.9171684983501</v>
      </c>
      <c r="R137" s="3">
        <f t="shared" si="4"/>
        <v>1562.0097738830036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1"/>
      <c r="AE137" s="1"/>
    </row>
    <row r="138" spans="1:31" x14ac:dyDescent="0.25">
      <c r="A138" s="1" t="s">
        <v>1040</v>
      </c>
      <c r="B138" s="1" t="s">
        <v>1041</v>
      </c>
      <c r="C138" s="2">
        <v>44477</v>
      </c>
      <c r="D138" s="1" t="s">
        <v>1042</v>
      </c>
      <c r="E138" s="1" t="s">
        <v>1043</v>
      </c>
      <c r="F138" s="1"/>
      <c r="G138" s="1" t="s">
        <v>1044</v>
      </c>
      <c r="H138" s="1" t="s">
        <v>1045</v>
      </c>
      <c r="I138" s="3">
        <v>1</v>
      </c>
      <c r="J138" s="3">
        <v>527.60603305785105</v>
      </c>
      <c r="K138" s="3">
        <f>+J138*1.21*I138</f>
        <v>638.40329999999972</v>
      </c>
      <c r="L138" s="3">
        <v>0</v>
      </c>
      <c r="M138" s="3">
        <f>+K138*0.85</f>
        <v>542.64280499999973</v>
      </c>
      <c r="N138" s="3">
        <f>+M138*0.95</f>
        <v>515.51066474999971</v>
      </c>
      <c r="O138" s="3">
        <f>+N138-(N138*9.09/100)</f>
        <v>468.65074532422472</v>
      </c>
      <c r="P138" s="3"/>
      <c r="Q138" s="3">
        <v>975.45913815867698</v>
      </c>
      <c r="R138" s="3">
        <f t="shared" si="4"/>
        <v>1180.305557171999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1"/>
      <c r="AE138" s="1"/>
    </row>
    <row r="139" spans="1:31" x14ac:dyDescent="0.25">
      <c r="A139" s="1" t="s">
        <v>1046</v>
      </c>
      <c r="B139" s="1" t="s">
        <v>1047</v>
      </c>
      <c r="C139" s="2">
        <v>44477</v>
      </c>
      <c r="D139" s="1" t="s">
        <v>1048</v>
      </c>
      <c r="E139" s="1" t="s">
        <v>1049</v>
      </c>
      <c r="F139" s="1"/>
      <c r="G139" s="1" t="s">
        <v>1050</v>
      </c>
      <c r="H139" s="1" t="s">
        <v>1051</v>
      </c>
      <c r="I139" s="3">
        <v>1</v>
      </c>
      <c r="J139" s="3">
        <v>551.98537190082698</v>
      </c>
      <c r="K139" s="3">
        <f>+J139*1.21*I139</f>
        <v>667.90230000000065</v>
      </c>
      <c r="L139" s="3">
        <v>0</v>
      </c>
      <c r="M139" s="3">
        <v>0</v>
      </c>
      <c r="N139" s="3">
        <f>+K139*0.95</f>
        <v>634.50718500000062</v>
      </c>
      <c r="O139" s="3">
        <f>+N139-(N139*9.09/100)</f>
        <v>576.83048188350051</v>
      </c>
      <c r="P139" s="3"/>
      <c r="Q139" s="3">
        <v>1020.91350489174</v>
      </c>
      <c r="R139" s="3">
        <f t="shared" si="4"/>
        <v>1235.3053409190054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1"/>
      <c r="AE139" s="1"/>
    </row>
    <row r="140" spans="1:31" s="10" customFormat="1" x14ac:dyDescent="0.25">
      <c r="A140" s="1" t="s">
        <v>1672</v>
      </c>
      <c r="B140" s="1" t="s">
        <v>1673</v>
      </c>
      <c r="C140" s="2">
        <v>44477</v>
      </c>
      <c r="D140" s="1" t="s">
        <v>1674</v>
      </c>
      <c r="E140" s="1" t="s">
        <v>1675</v>
      </c>
      <c r="F140" s="1">
        <v>3752</v>
      </c>
      <c r="G140" s="1" t="s">
        <v>1676</v>
      </c>
      <c r="H140" s="1" t="s">
        <v>1677</v>
      </c>
      <c r="I140" s="3">
        <v>1</v>
      </c>
      <c r="J140" s="3">
        <v>276.00272727272699</v>
      </c>
      <c r="K140" s="3">
        <f>+J140*1.21*I140</f>
        <v>333.96329999999966</v>
      </c>
      <c r="L140" s="3">
        <v>0</v>
      </c>
      <c r="M140" s="3">
        <v>0</v>
      </c>
      <c r="N140" s="3">
        <f>+K140*0.95</f>
        <v>317.26513499999965</v>
      </c>
      <c r="O140" s="3">
        <f>+N140-(N140*9.09/100)</f>
        <v>288.42573422849966</v>
      </c>
      <c r="P140" s="3">
        <f>+O140+O139+O138+O137+O136</f>
        <v>2068.1039609979493</v>
      </c>
      <c r="Q140" s="3">
        <v>489.09615291818102</v>
      </c>
      <c r="R140" s="3">
        <f t="shared" si="4"/>
        <v>591.80634503099907</v>
      </c>
      <c r="S140" s="3">
        <f>+R140+R139+R138+R137+R136</f>
        <v>4811.4118544390067</v>
      </c>
      <c r="T140" s="3">
        <v>4811.3900000000003</v>
      </c>
      <c r="U140" s="3">
        <f t="shared" si="5"/>
        <v>-2.1854439006347093E-2</v>
      </c>
      <c r="V140" s="3"/>
      <c r="W140" s="3"/>
      <c r="X140" s="3"/>
      <c r="Y140" s="3"/>
      <c r="Z140" s="3"/>
      <c r="AA140" s="3"/>
      <c r="AB140" s="3"/>
      <c r="AC140" s="3"/>
      <c r="AD140" s="1"/>
      <c r="AE140" s="1"/>
    </row>
    <row r="141" spans="1:31" x14ac:dyDescent="0.25">
      <c r="A141" s="1" t="s">
        <v>2018</v>
      </c>
      <c r="B141" s="1" t="s">
        <v>2019</v>
      </c>
      <c r="C141" s="2">
        <v>44477</v>
      </c>
      <c r="D141" s="1" t="s">
        <v>2020</v>
      </c>
      <c r="E141" s="1" t="s">
        <v>2021</v>
      </c>
      <c r="F141" s="1"/>
      <c r="G141" s="1" t="s">
        <v>2022</v>
      </c>
      <c r="H141" s="1" t="s">
        <v>2023</v>
      </c>
      <c r="I141" s="3">
        <v>1</v>
      </c>
      <c r="J141" s="3">
        <v>404.2</v>
      </c>
      <c r="K141" s="3">
        <f>+J141*1.21*I141</f>
        <v>489.08199999999999</v>
      </c>
      <c r="L141" s="3">
        <v>0</v>
      </c>
      <c r="M141" s="3">
        <v>0</v>
      </c>
      <c r="N141" s="3">
        <v>0</v>
      </c>
      <c r="O141" s="3">
        <f>+K141</f>
        <v>489.08199999999999</v>
      </c>
      <c r="P141" s="3"/>
      <c r="Q141" s="3">
        <v>809.09024600826501</v>
      </c>
      <c r="R141" s="3">
        <f t="shared" si="4"/>
        <v>978.99919767000063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1"/>
      <c r="AE141" s="1"/>
    </row>
    <row r="142" spans="1:31" x14ac:dyDescent="0.25">
      <c r="A142" s="1" t="s">
        <v>1862</v>
      </c>
      <c r="B142" s="1" t="s">
        <v>1863</v>
      </c>
      <c r="C142" s="2">
        <v>44482</v>
      </c>
      <c r="D142" s="1" t="s">
        <v>1864</v>
      </c>
      <c r="E142" s="1" t="s">
        <v>1865</v>
      </c>
      <c r="F142" s="1"/>
      <c r="G142" s="1" t="s">
        <v>1866</v>
      </c>
      <c r="H142" s="1" t="s">
        <v>1867</v>
      </c>
      <c r="I142" s="3">
        <v>1</v>
      </c>
      <c r="J142" s="3">
        <v>404.2</v>
      </c>
      <c r="K142" s="3">
        <f>+J142*1.21*I142</f>
        <v>489.08199999999999</v>
      </c>
      <c r="L142" s="3">
        <v>0</v>
      </c>
      <c r="M142" s="3">
        <v>0</v>
      </c>
      <c r="N142" s="3">
        <v>0</v>
      </c>
      <c r="O142" s="3">
        <f>+K142</f>
        <v>489.08199999999999</v>
      </c>
      <c r="P142" s="3"/>
      <c r="Q142" s="3">
        <v>809.09024600826501</v>
      </c>
      <c r="R142" s="3">
        <f t="shared" si="4"/>
        <v>978.99919767000063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1" t="s">
        <v>1868</v>
      </c>
      <c r="AE142" s="1" t="s">
        <v>1869</v>
      </c>
    </row>
    <row r="143" spans="1:31" x14ac:dyDescent="0.25">
      <c r="A143" s="1" t="s">
        <v>2032</v>
      </c>
      <c r="B143" s="1" t="s">
        <v>2033</v>
      </c>
      <c r="C143" s="2">
        <v>44482</v>
      </c>
      <c r="D143" s="1" t="s">
        <v>2034</v>
      </c>
      <c r="E143" s="1" t="s">
        <v>2035</v>
      </c>
      <c r="F143" s="1">
        <v>3755</v>
      </c>
      <c r="G143" s="1" t="s">
        <v>2036</v>
      </c>
      <c r="H143" s="1" t="s">
        <v>2037</v>
      </c>
      <c r="I143" s="3">
        <v>-1</v>
      </c>
      <c r="J143" s="3">
        <v>404.2</v>
      </c>
      <c r="K143" s="3">
        <f>+J143*1.21*I143</f>
        <v>-489.08199999999999</v>
      </c>
      <c r="L143" s="3">
        <v>0</v>
      </c>
      <c r="M143" s="3">
        <v>0</v>
      </c>
      <c r="N143" s="3">
        <v>0</v>
      </c>
      <c r="O143" s="3">
        <f>+K143</f>
        <v>-489.08199999999999</v>
      </c>
      <c r="P143" s="3">
        <f>+SUM(O143+O142+O141)</f>
        <v>489.08199999999999</v>
      </c>
      <c r="Q143" s="3">
        <v>-809.09024600826501</v>
      </c>
      <c r="R143" s="3">
        <f t="shared" si="4"/>
        <v>-978.99919767000063</v>
      </c>
      <c r="S143" s="3">
        <f>+SUM(R143+R142+R141)</f>
        <v>978.99919767000063</v>
      </c>
      <c r="T143" s="3">
        <v>979</v>
      </c>
      <c r="U143" s="3">
        <f t="shared" si="5"/>
        <v>8.0232999937379645E-4</v>
      </c>
      <c r="V143" s="3"/>
      <c r="W143" s="3"/>
      <c r="X143" s="3"/>
      <c r="Y143" s="3"/>
      <c r="Z143" s="3"/>
      <c r="AA143" s="3"/>
      <c r="AB143" s="3"/>
      <c r="AC143" s="3"/>
      <c r="AD143" s="1" t="s">
        <v>2038</v>
      </c>
      <c r="AE143" s="1" t="s">
        <v>2039</v>
      </c>
    </row>
    <row r="144" spans="1:31" x14ac:dyDescent="0.25">
      <c r="A144" s="1" t="s">
        <v>1634</v>
      </c>
      <c r="B144" s="1" t="s">
        <v>1635</v>
      </c>
      <c r="C144" s="2">
        <v>44477</v>
      </c>
      <c r="D144" s="1" t="s">
        <v>1636</v>
      </c>
      <c r="E144" s="1" t="s">
        <v>1637</v>
      </c>
      <c r="F144" s="1">
        <v>3756</v>
      </c>
      <c r="G144" s="1" t="s">
        <v>1638</v>
      </c>
      <c r="H144" s="1" t="s">
        <v>1639</v>
      </c>
      <c r="I144" s="3">
        <v>1</v>
      </c>
      <c r="J144" s="3">
        <v>825.67</v>
      </c>
      <c r="K144" s="3">
        <f>+J144*1.21*I144</f>
        <v>999.06069999999988</v>
      </c>
      <c r="L144" s="3">
        <v>0</v>
      </c>
      <c r="M144" s="3">
        <v>0</v>
      </c>
      <c r="N144" s="3">
        <v>0</v>
      </c>
      <c r="O144" s="3">
        <f>+K144</f>
        <v>999.06069999999988</v>
      </c>
      <c r="P144" s="3">
        <f>+O144</f>
        <v>999.06069999999988</v>
      </c>
      <c r="Q144" s="3">
        <v>1421.82630181736</v>
      </c>
      <c r="R144" s="3">
        <f t="shared" si="4"/>
        <v>1720.4098251990056</v>
      </c>
      <c r="S144" s="3">
        <f>+R144</f>
        <v>1720.4098251990056</v>
      </c>
      <c r="T144" s="3">
        <v>1720.4</v>
      </c>
      <c r="U144" s="3">
        <f t="shared" si="5"/>
        <v>-9.8251990054905036E-3</v>
      </c>
      <c r="V144" s="3"/>
      <c r="W144" s="3"/>
      <c r="X144" s="3"/>
      <c r="Y144" s="3"/>
      <c r="Z144" s="3"/>
      <c r="AA144" s="3"/>
      <c r="AB144" s="3"/>
      <c r="AC144" s="3"/>
      <c r="AD144" s="1"/>
      <c r="AE144" s="1"/>
    </row>
    <row r="145" spans="1:31" x14ac:dyDescent="0.25">
      <c r="A145" s="1" t="s">
        <v>402</v>
      </c>
      <c r="B145" s="1" t="s">
        <v>403</v>
      </c>
      <c r="C145" s="2">
        <v>44477</v>
      </c>
      <c r="D145" s="1" t="s">
        <v>404</v>
      </c>
      <c r="E145" s="1" t="s">
        <v>405</v>
      </c>
      <c r="F145" s="1">
        <v>3759</v>
      </c>
      <c r="G145" s="1" t="s">
        <v>406</v>
      </c>
      <c r="H145" s="1" t="s">
        <v>407</v>
      </c>
      <c r="I145" s="3">
        <v>1</v>
      </c>
      <c r="J145" s="3">
        <v>818.23</v>
      </c>
      <c r="K145" s="3">
        <f>+J145*1.21*I145</f>
        <v>990.05830000000003</v>
      </c>
      <c r="L145" s="3">
        <v>0</v>
      </c>
      <c r="M145" s="3">
        <v>0</v>
      </c>
      <c r="N145" s="3">
        <v>0</v>
      </c>
      <c r="O145" s="3">
        <f>+K145</f>
        <v>990.05830000000003</v>
      </c>
      <c r="P145" s="3">
        <f>+O145</f>
        <v>990.05830000000003</v>
      </c>
      <c r="Q145" s="3">
        <v>1599.99263692562</v>
      </c>
      <c r="R145" s="3">
        <f t="shared" si="4"/>
        <v>1935.9910906800001</v>
      </c>
      <c r="S145" s="3">
        <f>+R145</f>
        <v>1935.9910906800001</v>
      </c>
      <c r="T145" s="3">
        <v>1935.99</v>
      </c>
      <c r="U145" s="3">
        <f t="shared" si="5"/>
        <v>-1.0906800000611838E-3</v>
      </c>
      <c r="V145" s="3"/>
      <c r="W145" s="3"/>
      <c r="X145" s="3"/>
      <c r="Y145" s="3"/>
      <c r="Z145" s="3"/>
      <c r="AA145" s="3"/>
      <c r="AB145" s="3"/>
      <c r="AC145" s="3"/>
      <c r="AD145" s="1"/>
      <c r="AE145" s="1"/>
    </row>
    <row r="146" spans="1:31" x14ac:dyDescent="0.25">
      <c r="A146" s="11" t="s">
        <v>182</v>
      </c>
      <c r="B146" s="11" t="s">
        <v>183</v>
      </c>
      <c r="C146" s="12">
        <v>44481</v>
      </c>
      <c r="D146" s="11" t="s">
        <v>184</v>
      </c>
      <c r="E146" s="11" t="s">
        <v>185</v>
      </c>
      <c r="F146" s="11"/>
      <c r="G146" s="11" t="s">
        <v>186</v>
      </c>
      <c r="H146" s="11" t="s">
        <v>187</v>
      </c>
      <c r="I146" s="13">
        <v>-1</v>
      </c>
      <c r="J146" s="13">
        <v>372.13223140495899</v>
      </c>
      <c r="K146" s="13">
        <f>+J146*1.21*I146</f>
        <v>-450.28000000000037</v>
      </c>
      <c r="L146" s="13">
        <v>0</v>
      </c>
      <c r="M146" s="13">
        <v>0</v>
      </c>
      <c r="N146" s="13">
        <v>0</v>
      </c>
      <c r="O146" s="13">
        <v>0</v>
      </c>
      <c r="P146" s="13"/>
      <c r="Q146" s="13">
        <v>-372.13223140495899</v>
      </c>
      <c r="R146" s="13">
        <f t="shared" si="4"/>
        <v>-450.28000000000037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1" t="s">
        <v>188</v>
      </c>
      <c r="AE146" s="11" t="s">
        <v>189</v>
      </c>
    </row>
    <row r="147" spans="1:31" x14ac:dyDescent="0.25">
      <c r="A147" s="1" t="s">
        <v>450</v>
      </c>
      <c r="B147" s="1" t="s">
        <v>451</v>
      </c>
      <c r="C147" s="2">
        <v>44481</v>
      </c>
      <c r="D147" s="1" t="s">
        <v>452</v>
      </c>
      <c r="E147" s="1" t="s">
        <v>453</v>
      </c>
      <c r="F147" s="1"/>
      <c r="G147" s="1" t="s">
        <v>454</v>
      </c>
      <c r="H147" s="1" t="s">
        <v>455</v>
      </c>
      <c r="I147" s="3">
        <v>1</v>
      </c>
      <c r="J147" s="3">
        <v>637.41</v>
      </c>
      <c r="K147" s="3">
        <f>+J147*1.21*I147</f>
        <v>771.26609999999994</v>
      </c>
      <c r="L147" s="3">
        <v>0</v>
      </c>
      <c r="M147" s="3">
        <f>+K147*0.85</f>
        <v>655.5761849999999</v>
      </c>
      <c r="N147" s="3">
        <f>+M147*0.95</f>
        <v>622.7973757499999</v>
      </c>
      <c r="O147" s="3">
        <f>+N147-(N147*9.09/100)</f>
        <v>566.18509429432493</v>
      </c>
      <c r="P147" s="3"/>
      <c r="Q147" s="3">
        <v>990.002814585127</v>
      </c>
      <c r="R147" s="3">
        <f t="shared" si="4"/>
        <v>1197.9034056480036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1" t="s">
        <v>456</v>
      </c>
      <c r="AE147" s="1" t="s">
        <v>457</v>
      </c>
    </row>
    <row r="148" spans="1:31" x14ac:dyDescent="0.25">
      <c r="A148" s="1" t="s">
        <v>722</v>
      </c>
      <c r="B148" s="1" t="s">
        <v>723</v>
      </c>
      <c r="C148" s="2">
        <v>44481</v>
      </c>
      <c r="D148" s="1" t="s">
        <v>724</v>
      </c>
      <c r="E148" s="1" t="s">
        <v>725</v>
      </c>
      <c r="F148" s="1"/>
      <c r="G148" s="1" t="s">
        <v>726</v>
      </c>
      <c r="H148" s="1" t="s">
        <v>727</v>
      </c>
      <c r="I148" s="3">
        <v>1</v>
      </c>
      <c r="J148" s="3">
        <v>353.25</v>
      </c>
      <c r="K148" s="3">
        <f>+J148*1.21*I148</f>
        <v>427.4325</v>
      </c>
      <c r="L148" s="3">
        <v>0</v>
      </c>
      <c r="M148" s="3">
        <v>0</v>
      </c>
      <c r="N148" s="3">
        <v>0</v>
      </c>
      <c r="O148" s="3">
        <f>+K148</f>
        <v>427.4325</v>
      </c>
      <c r="P148" s="3"/>
      <c r="Q148" s="3">
        <v>718.17284682892796</v>
      </c>
      <c r="R148" s="3">
        <f t="shared" si="4"/>
        <v>868.98914466300278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1" t="s">
        <v>728</v>
      </c>
      <c r="AE148" s="1" t="s">
        <v>729</v>
      </c>
    </row>
    <row r="149" spans="1:31" x14ac:dyDescent="0.25">
      <c r="A149" s="1" t="s">
        <v>1592</v>
      </c>
      <c r="B149" s="1" t="s">
        <v>1593</v>
      </c>
      <c r="C149" s="2">
        <v>44481</v>
      </c>
      <c r="D149" s="1" t="s">
        <v>1594</v>
      </c>
      <c r="E149" s="1" t="s">
        <v>1595</v>
      </c>
      <c r="F149" s="1">
        <v>3761</v>
      </c>
      <c r="G149" s="1" t="s">
        <v>1596</v>
      </c>
      <c r="H149" s="1" t="s">
        <v>1597</v>
      </c>
      <c r="I149" s="3">
        <v>1</v>
      </c>
      <c r="J149" s="3">
        <v>359.81</v>
      </c>
      <c r="K149" s="3">
        <f>+J149*1.21*I149</f>
        <v>435.37009999999998</v>
      </c>
      <c r="L149" s="3">
        <f>+K149*0.91</f>
        <v>396.18679099999997</v>
      </c>
      <c r="M149" s="3">
        <v>0</v>
      </c>
      <c r="N149" s="3">
        <f>+L149*0.95</f>
        <v>376.37745144999997</v>
      </c>
      <c r="O149" s="3">
        <f>+N149-(N149*9.09/100)</f>
        <v>342.16474111319496</v>
      </c>
      <c r="P149" s="3">
        <f>+O149+O148+O147+O146</f>
        <v>1335.7823354075199</v>
      </c>
      <c r="Q149" s="3">
        <v>772.72491269504201</v>
      </c>
      <c r="R149" s="3">
        <f t="shared" si="4"/>
        <v>934.99714436100078</v>
      </c>
      <c r="S149" s="3">
        <f>+R149+R148+R147+R146</f>
        <v>2551.6096946720068</v>
      </c>
      <c r="T149" s="3">
        <v>2551.6</v>
      </c>
      <c r="U149" s="3">
        <f t="shared" si="5"/>
        <v>-9.6946720068444847E-3</v>
      </c>
      <c r="V149" s="3"/>
      <c r="W149" s="3"/>
      <c r="X149" s="3"/>
      <c r="Y149" s="3"/>
      <c r="Z149" s="3"/>
      <c r="AA149" s="3"/>
      <c r="AB149" s="3"/>
      <c r="AC149" s="3"/>
      <c r="AD149" s="1" t="s">
        <v>1598</v>
      </c>
      <c r="AE149" s="1" t="s">
        <v>1599</v>
      </c>
    </row>
    <row r="150" spans="1:31" x14ac:dyDescent="0.25">
      <c r="A150" s="11" t="s">
        <v>174</v>
      </c>
      <c r="B150" s="11" t="s">
        <v>175</v>
      </c>
      <c r="C150" s="12">
        <v>44481</v>
      </c>
      <c r="D150" s="11" t="s">
        <v>176</v>
      </c>
      <c r="E150" s="11" t="s">
        <v>177</v>
      </c>
      <c r="F150" s="11"/>
      <c r="G150" s="11" t="s">
        <v>178</v>
      </c>
      <c r="H150" s="11" t="s">
        <v>179</v>
      </c>
      <c r="I150" s="13">
        <v>-1</v>
      </c>
      <c r="J150" s="13">
        <v>1652.8925619834699</v>
      </c>
      <c r="K150" s="13">
        <f>+J150*1.21*I150</f>
        <v>-1999.9999999999986</v>
      </c>
      <c r="L150" s="13">
        <v>0</v>
      </c>
      <c r="M150" s="13">
        <v>0</v>
      </c>
      <c r="N150" s="13">
        <v>0</v>
      </c>
      <c r="O150" s="13">
        <v>0</v>
      </c>
      <c r="P150" s="13"/>
      <c r="Q150" s="13">
        <v>-1652.8925619834699</v>
      </c>
      <c r="R150" s="13">
        <f t="shared" si="4"/>
        <v>-1999.9999999999986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1" t="s">
        <v>180</v>
      </c>
      <c r="AE150" s="11" t="s">
        <v>181</v>
      </c>
    </row>
    <row r="151" spans="1:31" x14ac:dyDescent="0.25">
      <c r="A151" s="1" t="s">
        <v>912</v>
      </c>
      <c r="B151" s="1" t="s">
        <v>913</v>
      </c>
      <c r="C151" s="2">
        <v>44481</v>
      </c>
      <c r="D151" s="1" t="s">
        <v>914</v>
      </c>
      <c r="E151" s="1" t="s">
        <v>915</v>
      </c>
      <c r="F151" s="1"/>
      <c r="G151" s="1" t="s">
        <v>916</v>
      </c>
      <c r="H151" s="1" t="s">
        <v>917</v>
      </c>
      <c r="I151" s="3">
        <v>1</v>
      </c>
      <c r="J151" s="3">
        <v>275.20999999999998</v>
      </c>
      <c r="K151" s="3">
        <f>+J151*1.21*I151</f>
        <v>333.00409999999994</v>
      </c>
      <c r="L151" s="3">
        <v>0</v>
      </c>
      <c r="M151" s="3">
        <f>+K151*0.85</f>
        <v>283.05348499999997</v>
      </c>
      <c r="N151" s="3">
        <f>+M151*0.95</f>
        <v>268.90081074999995</v>
      </c>
      <c r="O151" s="3">
        <f>+N151-(N151*9.09/100)</f>
        <v>244.45772705282496</v>
      </c>
      <c r="P151" s="3"/>
      <c r="Q151" s="3">
        <v>560.00258647438</v>
      </c>
      <c r="R151" s="3">
        <f t="shared" si="4"/>
        <v>677.60312963399974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1"/>
      <c r="AE151" s="1"/>
    </row>
    <row r="152" spans="1:31" x14ac:dyDescent="0.25">
      <c r="A152" s="1" t="s">
        <v>1614</v>
      </c>
      <c r="B152" s="1" t="s">
        <v>1615</v>
      </c>
      <c r="C152" s="2">
        <v>44481</v>
      </c>
      <c r="D152" s="1" t="s">
        <v>1616</v>
      </c>
      <c r="E152" s="1" t="s">
        <v>1617</v>
      </c>
      <c r="F152" s="1"/>
      <c r="G152" s="1" t="s">
        <v>1618</v>
      </c>
      <c r="H152" s="1" t="s">
        <v>1619</v>
      </c>
      <c r="I152" s="3">
        <v>1</v>
      </c>
      <c r="J152" s="3">
        <v>242.88</v>
      </c>
      <c r="K152" s="3">
        <f>+J152*1.21*I152</f>
        <v>293.88479999999998</v>
      </c>
      <c r="L152" s="3">
        <v>0</v>
      </c>
      <c r="M152" s="3">
        <v>0</v>
      </c>
      <c r="N152" s="3">
        <v>0</v>
      </c>
      <c r="O152" s="3">
        <f>+K152</f>
        <v>293.88479999999998</v>
      </c>
      <c r="P152" s="3"/>
      <c r="Q152" s="3">
        <v>545.446194917355</v>
      </c>
      <c r="R152" s="3">
        <f t="shared" si="4"/>
        <v>659.98989584999958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1" t="s">
        <v>1620</v>
      </c>
      <c r="AE152" s="1" t="s">
        <v>1621</v>
      </c>
    </row>
    <row r="153" spans="1:31" x14ac:dyDescent="0.25">
      <c r="A153" s="1" t="s">
        <v>1678</v>
      </c>
      <c r="B153" s="1" t="s">
        <v>1679</v>
      </c>
      <c r="C153" s="2">
        <v>44481</v>
      </c>
      <c r="D153" s="1" t="s">
        <v>1680</v>
      </c>
      <c r="E153" s="1" t="s">
        <v>1681</v>
      </c>
      <c r="F153" s="1">
        <v>3721</v>
      </c>
      <c r="G153" s="1" t="s">
        <v>1682</v>
      </c>
      <c r="H153" s="1" t="s">
        <v>1683</v>
      </c>
      <c r="I153" s="3">
        <v>1</v>
      </c>
      <c r="J153" s="3">
        <v>914.00719008264502</v>
      </c>
      <c r="K153" s="3">
        <f>+J153*1.21*I153</f>
        <v>1105.9487000000004</v>
      </c>
      <c r="L153" s="3">
        <f>+K153*0.8</f>
        <v>884.75896000000034</v>
      </c>
      <c r="M153" s="3">
        <v>0</v>
      </c>
      <c r="N153" s="3">
        <f>+L153*0.95</f>
        <v>840.52101200000027</v>
      </c>
      <c r="O153" s="3">
        <f>+N153-(N153*9.09/100)</f>
        <v>764.11765200920024</v>
      </c>
      <c r="P153" s="3">
        <f>+O153+O152+O151+O150</f>
        <v>1302.4601790620252</v>
      </c>
      <c r="Q153" s="3">
        <v>845.456650826447</v>
      </c>
      <c r="R153" s="3">
        <f t="shared" si="4"/>
        <v>1023.0025475000008</v>
      </c>
      <c r="S153" s="3">
        <f>+R153+R152+R151</f>
        <v>2360.5955729840002</v>
      </c>
      <c r="T153" s="3">
        <v>360.59</v>
      </c>
      <c r="U153" s="3">
        <f t="shared" si="5"/>
        <v>-2000.0055729840003</v>
      </c>
      <c r="V153" s="3" t="s">
        <v>2088</v>
      </c>
      <c r="W153" s="3"/>
      <c r="X153" s="3"/>
      <c r="Y153" s="3"/>
      <c r="Z153" s="3"/>
      <c r="AA153" s="3"/>
      <c r="AB153" s="3"/>
      <c r="AC153" s="3" t="s">
        <v>2079</v>
      </c>
      <c r="AD153" s="1" t="s">
        <v>1684</v>
      </c>
      <c r="AE153" s="1" t="s">
        <v>1685</v>
      </c>
    </row>
    <row r="154" spans="1:31" x14ac:dyDescent="0.25">
      <c r="A154" s="1" t="s">
        <v>408</v>
      </c>
      <c r="B154" s="1" t="s">
        <v>409</v>
      </c>
      <c r="C154" s="2">
        <v>44481</v>
      </c>
      <c r="D154" s="1" t="s">
        <v>410</v>
      </c>
      <c r="E154" s="1" t="s">
        <v>411</v>
      </c>
      <c r="F154" s="1"/>
      <c r="G154" s="1" t="s">
        <v>412</v>
      </c>
      <c r="H154" s="1" t="s">
        <v>413</v>
      </c>
      <c r="I154" s="3">
        <v>1</v>
      </c>
      <c r="J154" s="3">
        <v>285.69</v>
      </c>
      <c r="K154" s="3">
        <f>+J154*1.21*I154</f>
        <v>345.68489999999997</v>
      </c>
      <c r="L154" s="3">
        <v>0</v>
      </c>
      <c r="M154" s="3">
        <v>0</v>
      </c>
      <c r="N154" s="3">
        <v>0</v>
      </c>
      <c r="O154" s="3">
        <f>+K154</f>
        <v>345.68489999999997</v>
      </c>
      <c r="P154" s="3"/>
      <c r="Q154" s="3">
        <v>642.71953874049598</v>
      </c>
      <c r="R154" s="3">
        <f t="shared" si="4"/>
        <v>777.69064187600009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1"/>
      <c r="AE154" s="1"/>
    </row>
    <row r="155" spans="1:31" x14ac:dyDescent="0.25">
      <c r="A155" s="1" t="s">
        <v>414</v>
      </c>
      <c r="B155" s="1" t="s">
        <v>415</v>
      </c>
      <c r="C155" s="2">
        <v>44481</v>
      </c>
      <c r="D155" s="1" t="s">
        <v>416</v>
      </c>
      <c r="E155" s="1" t="s">
        <v>417</v>
      </c>
      <c r="F155" s="1"/>
      <c r="G155" s="1" t="s">
        <v>418</v>
      </c>
      <c r="H155" s="1" t="s">
        <v>419</v>
      </c>
      <c r="I155" s="3">
        <v>1</v>
      </c>
      <c r="J155" s="3">
        <v>204.42</v>
      </c>
      <c r="K155" s="3">
        <f>+J155*1.21*I155</f>
        <v>247.34819999999999</v>
      </c>
      <c r="L155" s="3">
        <v>0</v>
      </c>
      <c r="M155" s="3">
        <v>0</v>
      </c>
      <c r="N155" s="3">
        <v>0</v>
      </c>
      <c r="O155" s="3">
        <f>+K155</f>
        <v>247.34819999999999</v>
      </c>
      <c r="P155" s="3"/>
      <c r="Q155" s="3">
        <v>599.99318321157</v>
      </c>
      <c r="R155" s="3">
        <f t="shared" si="4"/>
        <v>725.9917516859997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1"/>
      <c r="AE155" s="1"/>
    </row>
    <row r="156" spans="1:31" x14ac:dyDescent="0.25">
      <c r="A156" s="1" t="s">
        <v>1898</v>
      </c>
      <c r="B156" s="1" t="s">
        <v>1899</v>
      </c>
      <c r="C156" s="2">
        <v>44481</v>
      </c>
      <c r="D156" s="1" t="s">
        <v>1900</v>
      </c>
      <c r="E156" s="1" t="s">
        <v>1901</v>
      </c>
      <c r="F156" s="1"/>
      <c r="G156" s="1" t="s">
        <v>1902</v>
      </c>
      <c r="H156" s="1" t="s">
        <v>1903</v>
      </c>
      <c r="I156" s="3">
        <v>1</v>
      </c>
      <c r="J156" s="3">
        <v>482.76479338843001</v>
      </c>
      <c r="K156" s="3">
        <f>+J156*1.21*I156</f>
        <v>584.14540000000034</v>
      </c>
      <c r="L156" s="3">
        <v>0</v>
      </c>
      <c r="M156" s="3">
        <v>0</v>
      </c>
      <c r="N156" s="3">
        <v>0</v>
      </c>
      <c r="O156" s="3">
        <f>+K156</f>
        <v>584.14540000000034</v>
      </c>
      <c r="P156" s="3"/>
      <c r="Q156" s="3">
        <v>884.53130974214901</v>
      </c>
      <c r="R156" s="3">
        <f t="shared" si="4"/>
        <v>1070.2828847880003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1"/>
      <c r="AE156" s="1"/>
    </row>
    <row r="157" spans="1:31" x14ac:dyDescent="0.25">
      <c r="A157" s="1" t="s">
        <v>1944</v>
      </c>
      <c r="B157" s="1" t="s">
        <v>1945</v>
      </c>
      <c r="C157" s="2">
        <v>44481</v>
      </c>
      <c r="D157" s="1" t="s">
        <v>1946</v>
      </c>
      <c r="E157" s="1" t="s">
        <v>1947</v>
      </c>
      <c r="F157" s="1">
        <v>3760</v>
      </c>
      <c r="G157" s="1" t="s">
        <v>1948</v>
      </c>
      <c r="H157" s="1" t="s">
        <v>1949</v>
      </c>
      <c r="I157" s="3">
        <v>1</v>
      </c>
      <c r="J157" s="3">
        <v>818.23</v>
      </c>
      <c r="K157" s="3">
        <f>+J157*1.21*I157</f>
        <v>990.05830000000003</v>
      </c>
      <c r="L157" s="3">
        <v>0</v>
      </c>
      <c r="M157" s="3">
        <v>0</v>
      </c>
      <c r="N157" s="3">
        <v>0</v>
      </c>
      <c r="O157" s="3">
        <f>+K157</f>
        <v>990.05830000000003</v>
      </c>
      <c r="P157" s="3">
        <f>+O157+O156+O155+O154</f>
        <v>2167.2368000000006</v>
      </c>
      <c r="Q157" s="3">
        <v>1599.9930836999999</v>
      </c>
      <c r="R157" s="3">
        <f t="shared" si="4"/>
        <v>1935.9916312769999</v>
      </c>
      <c r="S157" s="3">
        <f>+R157+R156+R155+R154</f>
        <v>4509.9569096269997</v>
      </c>
      <c r="T157" s="3">
        <v>4923.92</v>
      </c>
      <c r="U157" s="3">
        <f t="shared" si="5"/>
        <v>413.96309037300034</v>
      </c>
      <c r="V157" s="3" t="s">
        <v>2086</v>
      </c>
      <c r="W157" s="3"/>
      <c r="X157" s="3"/>
      <c r="Y157" s="3"/>
      <c r="Z157" s="3"/>
      <c r="AA157" s="3"/>
      <c r="AB157" s="3"/>
      <c r="AC157" s="3" t="s">
        <v>2070</v>
      </c>
      <c r="AD157" s="1"/>
      <c r="AE157" s="1"/>
    </row>
    <row r="158" spans="1:31" x14ac:dyDescent="0.25">
      <c r="A158" s="1" t="s">
        <v>1698</v>
      </c>
      <c r="B158" s="1" t="s">
        <v>1699</v>
      </c>
      <c r="C158" s="2">
        <v>44481</v>
      </c>
      <c r="D158" s="1" t="s">
        <v>1700</v>
      </c>
      <c r="E158" s="1" t="s">
        <v>1701</v>
      </c>
      <c r="F158" s="1"/>
      <c r="G158" s="1" t="s">
        <v>1702</v>
      </c>
      <c r="H158" s="1" t="s">
        <v>1703</v>
      </c>
      <c r="I158" s="3">
        <v>1</v>
      </c>
      <c r="J158" s="3">
        <v>702.52</v>
      </c>
      <c r="K158" s="3">
        <f>+J158*1.21*I158</f>
        <v>850.04919999999993</v>
      </c>
      <c r="L158" s="3">
        <v>0</v>
      </c>
      <c r="M158" s="3">
        <v>0</v>
      </c>
      <c r="N158" s="3">
        <v>0</v>
      </c>
      <c r="O158" s="3">
        <f>+K158</f>
        <v>850.04919999999993</v>
      </c>
      <c r="P158" s="3"/>
      <c r="Q158" s="3">
        <v>1381.810473</v>
      </c>
      <c r="R158" s="3">
        <f t="shared" si="4"/>
        <v>1671.9906723300001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1" t="s">
        <v>1704</v>
      </c>
      <c r="AE158" s="1" t="s">
        <v>1705</v>
      </c>
    </row>
    <row r="159" spans="1:31" x14ac:dyDescent="0.25">
      <c r="A159" s="1" t="s">
        <v>1740</v>
      </c>
      <c r="B159" s="1" t="s">
        <v>1741</v>
      </c>
      <c r="C159" s="2">
        <v>44481</v>
      </c>
      <c r="D159" s="1" t="s">
        <v>1742</v>
      </c>
      <c r="E159" s="1" t="s">
        <v>1743</v>
      </c>
      <c r="F159" s="1"/>
      <c r="G159" s="1" t="s">
        <v>1744</v>
      </c>
      <c r="H159" s="1" t="s">
        <v>1745</v>
      </c>
      <c r="I159" s="3">
        <v>-1</v>
      </c>
      <c r="J159" s="3">
        <v>818.23</v>
      </c>
      <c r="K159" s="3">
        <f>+J159*1.21*I159</f>
        <v>-990.05830000000003</v>
      </c>
      <c r="L159" s="3">
        <v>0</v>
      </c>
      <c r="M159" s="3">
        <v>0</v>
      </c>
      <c r="N159" s="3">
        <v>0</v>
      </c>
      <c r="O159" s="3">
        <f>+K159</f>
        <v>-990.05830000000003</v>
      </c>
      <c r="P159" s="3"/>
      <c r="Q159" s="3">
        <v>-1381.8025385999999</v>
      </c>
      <c r="R159" s="3">
        <f t="shared" si="4"/>
        <v>-1671.981071706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1" t="s">
        <v>1746</v>
      </c>
      <c r="AE159" s="1" t="s">
        <v>1747</v>
      </c>
    </row>
    <row r="160" spans="1:31" x14ac:dyDescent="0.25">
      <c r="A160" s="1" t="s">
        <v>1748</v>
      </c>
      <c r="B160" s="1" t="s">
        <v>1749</v>
      </c>
      <c r="C160" s="2">
        <v>44481</v>
      </c>
      <c r="D160" s="1" t="s">
        <v>1750</v>
      </c>
      <c r="E160" s="1" t="s">
        <v>1751</v>
      </c>
      <c r="F160" s="1">
        <v>3762</v>
      </c>
      <c r="G160" s="1" t="s">
        <v>1752</v>
      </c>
      <c r="H160" s="1" t="s">
        <v>1753</v>
      </c>
      <c r="I160" s="3">
        <v>1</v>
      </c>
      <c r="J160" s="3">
        <v>818.23</v>
      </c>
      <c r="K160" s="3">
        <f>+J160*1.21*I160</f>
        <v>990.05830000000003</v>
      </c>
      <c r="L160" s="3">
        <v>0</v>
      </c>
      <c r="M160" s="3">
        <v>0</v>
      </c>
      <c r="N160" s="3">
        <v>0</v>
      </c>
      <c r="O160" s="3">
        <f>+K160</f>
        <v>990.05830000000003</v>
      </c>
      <c r="P160" s="3">
        <f>+O160+O159+O158</f>
        <v>850.04919999999993</v>
      </c>
      <c r="Q160" s="3">
        <v>1381.8025385999999</v>
      </c>
      <c r="R160" s="3">
        <f t="shared" si="4"/>
        <v>1671.981071706</v>
      </c>
      <c r="S160" s="3">
        <f>+R160+R159+R158</f>
        <v>1671.9906723300001</v>
      </c>
      <c r="T160" s="3">
        <v>2085.08</v>
      </c>
      <c r="U160" s="3">
        <f t="shared" si="5"/>
        <v>413.08932766999988</v>
      </c>
      <c r="V160" s="3" t="s">
        <v>2086</v>
      </c>
      <c r="W160" s="3"/>
      <c r="X160" s="3"/>
      <c r="Y160" s="3"/>
      <c r="Z160" s="3"/>
      <c r="AA160" s="3"/>
      <c r="AB160" s="3"/>
      <c r="AC160" s="3" t="s">
        <v>2070</v>
      </c>
      <c r="AD160" s="1"/>
      <c r="AE160" s="1"/>
    </row>
    <row r="161" spans="1:31" x14ac:dyDescent="0.25">
      <c r="A161" s="1" t="s">
        <v>1754</v>
      </c>
      <c r="B161" s="1" t="s">
        <v>1755</v>
      </c>
      <c r="C161" s="2">
        <v>44481</v>
      </c>
      <c r="D161" s="1" t="s">
        <v>1756</v>
      </c>
      <c r="E161" s="1" t="s">
        <v>1757</v>
      </c>
      <c r="F161" s="1">
        <v>3763</v>
      </c>
      <c r="G161" s="1" t="s">
        <v>1758</v>
      </c>
      <c r="H161" s="1" t="s">
        <v>1759</v>
      </c>
      <c r="I161" s="3">
        <v>1</v>
      </c>
      <c r="J161" s="3">
        <v>818.23</v>
      </c>
      <c r="K161" s="3">
        <f>+J161*1.21*I161</f>
        <v>990.05830000000003</v>
      </c>
      <c r="L161" s="3">
        <v>0</v>
      </c>
      <c r="M161" s="3">
        <v>0</v>
      </c>
      <c r="N161" s="3">
        <v>0</v>
      </c>
      <c r="O161" s="3">
        <f>+K161</f>
        <v>990.05830000000003</v>
      </c>
      <c r="P161" s="3">
        <f>+O161</f>
        <v>990.05830000000003</v>
      </c>
      <c r="Q161" s="3">
        <v>1599.9930836999999</v>
      </c>
      <c r="R161" s="3">
        <f t="shared" si="4"/>
        <v>1935.9916312769999</v>
      </c>
      <c r="S161" s="3">
        <f>+R161</f>
        <v>1935.9916312769999</v>
      </c>
      <c r="T161" s="3">
        <v>1935.99</v>
      </c>
      <c r="U161" s="3">
        <f t="shared" si="5"/>
        <v>-1.631276999887632E-3</v>
      </c>
      <c r="V161" s="3"/>
      <c r="W161" s="3"/>
      <c r="X161" s="3"/>
      <c r="Y161" s="3"/>
      <c r="Z161" s="3"/>
      <c r="AA161" s="3"/>
      <c r="AB161" s="3"/>
      <c r="AC161" s="3"/>
      <c r="AD161" s="1"/>
      <c r="AE161" s="1"/>
    </row>
    <row r="162" spans="1:31" x14ac:dyDescent="0.25">
      <c r="A162" s="1" t="s">
        <v>284</v>
      </c>
      <c r="B162" s="1" t="s">
        <v>285</v>
      </c>
      <c r="C162" s="2">
        <v>44481</v>
      </c>
      <c r="D162" s="1" t="s">
        <v>286</v>
      </c>
      <c r="E162" s="1" t="s">
        <v>287</v>
      </c>
      <c r="F162" s="1"/>
      <c r="G162" s="1" t="s">
        <v>288</v>
      </c>
      <c r="H162" s="1" t="s">
        <v>289</v>
      </c>
      <c r="I162" s="3">
        <v>1</v>
      </c>
      <c r="J162" s="3">
        <v>818.23</v>
      </c>
      <c r="K162" s="3">
        <f>+J162*1.21*I162</f>
        <v>990.05830000000003</v>
      </c>
      <c r="L162" s="3">
        <v>0</v>
      </c>
      <c r="M162" s="3">
        <v>0</v>
      </c>
      <c r="N162" s="3">
        <v>0</v>
      </c>
      <c r="O162" s="3">
        <f>+K162</f>
        <v>990.05830000000003</v>
      </c>
      <c r="P162" s="3"/>
      <c r="Q162" s="3">
        <v>1599.99271772727</v>
      </c>
      <c r="R162" s="3">
        <f t="shared" si="4"/>
        <v>1935.9911884499966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1"/>
      <c r="AE162" s="1"/>
    </row>
    <row r="163" spans="1:31" s="10" customFormat="1" x14ac:dyDescent="0.25">
      <c r="A163" s="1" t="s">
        <v>1408</v>
      </c>
      <c r="B163" s="1" t="s">
        <v>1409</v>
      </c>
      <c r="C163" s="2">
        <v>44481</v>
      </c>
      <c r="D163" s="1" t="s">
        <v>1410</v>
      </c>
      <c r="E163" s="1" t="s">
        <v>1411</v>
      </c>
      <c r="F163" s="1">
        <v>3765</v>
      </c>
      <c r="G163" s="1" t="s">
        <v>1412</v>
      </c>
      <c r="H163" s="1" t="s">
        <v>1413</v>
      </c>
      <c r="I163" s="3">
        <v>1</v>
      </c>
      <c r="J163" s="3">
        <v>305.8</v>
      </c>
      <c r="K163" s="3">
        <f>+J163*1.21*I163</f>
        <v>370.01800000000003</v>
      </c>
      <c r="L163" s="3">
        <v>0</v>
      </c>
      <c r="M163" s="3">
        <v>0</v>
      </c>
      <c r="N163" s="3">
        <v>0</v>
      </c>
      <c r="O163" s="3">
        <f>+K163</f>
        <v>370.01800000000003</v>
      </c>
      <c r="P163" s="3">
        <f>+O163+O162</f>
        <v>1360.0763000000002</v>
      </c>
      <c r="Q163" s="3">
        <v>545.4460302</v>
      </c>
      <c r="R163" s="3">
        <f t="shared" si="4"/>
        <v>659.98969654199993</v>
      </c>
      <c r="S163" s="3">
        <f>+R163+R162</f>
        <v>2595.9808849919964</v>
      </c>
      <c r="T163" s="3">
        <v>2595.98</v>
      </c>
      <c r="U163" s="3">
        <f t="shared" si="5"/>
        <v>-8.8499199637226411E-4</v>
      </c>
      <c r="V163" s="3"/>
      <c r="W163" s="3"/>
      <c r="X163" s="3"/>
      <c r="Y163" s="3"/>
      <c r="Z163" s="3"/>
      <c r="AA163" s="3"/>
      <c r="AB163" s="3"/>
      <c r="AC163" s="3"/>
      <c r="AD163" s="1"/>
      <c r="AE163" s="1"/>
    </row>
    <row r="164" spans="1:31" s="10" customFormat="1" x14ac:dyDescent="0.25">
      <c r="A164" s="1" t="s">
        <v>80</v>
      </c>
      <c r="B164" s="1" t="s">
        <v>81</v>
      </c>
      <c r="C164" s="2">
        <v>44482</v>
      </c>
      <c r="D164" s="1" t="s">
        <v>82</v>
      </c>
      <c r="E164" s="1" t="s">
        <v>83</v>
      </c>
      <c r="F164" s="1"/>
      <c r="G164" s="1" t="s">
        <v>84</v>
      </c>
      <c r="H164" s="1" t="s">
        <v>85</v>
      </c>
      <c r="I164" s="3">
        <v>1</v>
      </c>
      <c r="J164" s="3">
        <v>818.23</v>
      </c>
      <c r="K164" s="3">
        <f>+J164*1.21*I164</f>
        <v>990.05830000000003</v>
      </c>
      <c r="L164" s="3">
        <v>0</v>
      </c>
      <c r="M164" s="3">
        <v>0</v>
      </c>
      <c r="N164" s="3">
        <v>0</v>
      </c>
      <c r="O164" s="3">
        <f>+K164</f>
        <v>990.05830000000003</v>
      </c>
      <c r="P164" s="3"/>
      <c r="Q164" s="3">
        <v>1599.9930836999999</v>
      </c>
      <c r="R164" s="3">
        <f t="shared" si="4"/>
        <v>1935.9916312769999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1"/>
      <c r="AE164" s="1"/>
    </row>
    <row r="165" spans="1:31" s="10" customFormat="1" x14ac:dyDescent="0.25">
      <c r="A165" s="1" t="s">
        <v>608</v>
      </c>
      <c r="B165" s="1" t="s">
        <v>609</v>
      </c>
      <c r="C165" s="2">
        <v>44482</v>
      </c>
      <c r="D165" s="1" t="s">
        <v>610</v>
      </c>
      <c r="E165" s="1" t="s">
        <v>611</v>
      </c>
      <c r="F165" s="1"/>
      <c r="G165" s="1" t="s">
        <v>612</v>
      </c>
      <c r="H165" s="1" t="s">
        <v>613</v>
      </c>
      <c r="I165" s="3">
        <v>1</v>
      </c>
      <c r="J165" s="3">
        <v>471.06280991735503</v>
      </c>
      <c r="K165" s="3">
        <f>+J165*1.21*I165</f>
        <v>569.98599999999954</v>
      </c>
      <c r="L165" s="3">
        <f>+K165*0.85</f>
        <v>484.48809999999958</v>
      </c>
      <c r="M165" s="3">
        <v>0</v>
      </c>
      <c r="N165" s="3">
        <f>+L165*0.95</f>
        <v>460.26369499999959</v>
      </c>
      <c r="O165" s="3">
        <f>+N165-(N165*9.09/100)</f>
        <v>418.42572512449965</v>
      </c>
      <c r="P165" s="3"/>
      <c r="Q165" s="3">
        <v>610.02162821487605</v>
      </c>
      <c r="R165" s="3">
        <f t="shared" si="4"/>
        <v>738.12617014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1"/>
      <c r="AE165" s="1"/>
    </row>
    <row r="166" spans="1:31" x14ac:dyDescent="0.25">
      <c r="A166" s="1" t="s">
        <v>848</v>
      </c>
      <c r="B166" s="1" t="s">
        <v>849</v>
      </c>
      <c r="C166" s="2">
        <v>44482</v>
      </c>
      <c r="D166" s="1" t="s">
        <v>850</v>
      </c>
      <c r="E166" s="1" t="s">
        <v>851</v>
      </c>
      <c r="F166" s="1"/>
      <c r="G166" s="1" t="s">
        <v>852</v>
      </c>
      <c r="H166" s="1" t="s">
        <v>853</v>
      </c>
      <c r="I166" s="3">
        <v>2</v>
      </c>
      <c r="J166" s="3">
        <v>245.39</v>
      </c>
      <c r="K166" s="3">
        <f>+J166*1.21*I166</f>
        <v>593.84379999999999</v>
      </c>
      <c r="L166" s="3">
        <v>0</v>
      </c>
      <c r="M166" s="3">
        <v>0</v>
      </c>
      <c r="N166" s="3">
        <v>0</v>
      </c>
      <c r="O166" s="3">
        <f>+K166</f>
        <v>593.84379999999999</v>
      </c>
      <c r="P166" s="3"/>
      <c r="Q166" s="3">
        <v>999.98024590909097</v>
      </c>
      <c r="R166" s="3">
        <f t="shared" si="4"/>
        <v>1209.9760975500001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1"/>
      <c r="AE166" s="1"/>
    </row>
    <row r="167" spans="1:31" x14ac:dyDescent="0.25">
      <c r="A167" s="1" t="s">
        <v>1220</v>
      </c>
      <c r="B167" s="1" t="s">
        <v>1221</v>
      </c>
      <c r="C167" s="2">
        <v>44482</v>
      </c>
      <c r="D167" s="1" t="s">
        <v>1222</v>
      </c>
      <c r="E167" s="1" t="s">
        <v>1223</v>
      </c>
      <c r="F167" s="1"/>
      <c r="G167" s="1" t="s">
        <v>1224</v>
      </c>
      <c r="H167" s="1" t="s">
        <v>1225</v>
      </c>
      <c r="I167" s="3">
        <v>2</v>
      </c>
      <c r="J167" s="3">
        <v>115.521487603306</v>
      </c>
      <c r="K167" s="3">
        <f>+J167*1.21*I167</f>
        <v>279.56200000000052</v>
      </c>
      <c r="L167" s="3">
        <f>+K167*0.75</f>
        <v>209.67150000000038</v>
      </c>
      <c r="M167" s="3">
        <v>0</v>
      </c>
      <c r="N167" s="3">
        <f>+L167*0.95</f>
        <v>199.18792500000035</v>
      </c>
      <c r="O167" s="3">
        <f>+N167-(N167*9.09/100)</f>
        <v>181.08174261750031</v>
      </c>
      <c r="P167" s="3"/>
      <c r="Q167" s="3">
        <v>291.564682561984</v>
      </c>
      <c r="R167" s="3">
        <f t="shared" si="4"/>
        <v>352.79326590000062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1"/>
      <c r="AE167" s="1"/>
    </row>
    <row r="168" spans="1:31" x14ac:dyDescent="0.25">
      <c r="A168" s="1" t="s">
        <v>1226</v>
      </c>
      <c r="B168" s="1" t="s">
        <v>1227</v>
      </c>
      <c r="C168" s="2">
        <v>44482</v>
      </c>
      <c r="D168" s="1" t="s">
        <v>1228</v>
      </c>
      <c r="E168" s="1" t="s">
        <v>1229</v>
      </c>
      <c r="F168" s="1"/>
      <c r="G168" s="1" t="s">
        <v>1230</v>
      </c>
      <c r="H168" s="1" t="s">
        <v>1231</v>
      </c>
      <c r="I168" s="3">
        <v>2</v>
      </c>
      <c r="J168" s="3">
        <v>122.991074380165</v>
      </c>
      <c r="K168" s="3">
        <f>+J168*1.21*I168</f>
        <v>297.63839999999931</v>
      </c>
      <c r="L168" s="3">
        <f>+K168*0.75</f>
        <v>223.22879999999947</v>
      </c>
      <c r="M168" s="3">
        <v>0</v>
      </c>
      <c r="N168" s="3">
        <f>+L168*0.95</f>
        <v>212.0673599999995</v>
      </c>
      <c r="O168" s="3">
        <f>+N168-(N168*9.09/100)</f>
        <v>192.79043697599954</v>
      </c>
      <c r="P168" s="3"/>
      <c r="Q168" s="3">
        <v>310.417172628098</v>
      </c>
      <c r="R168" s="3">
        <f t="shared" si="4"/>
        <v>375.60477887999855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1"/>
      <c r="AE168" s="1"/>
    </row>
    <row r="169" spans="1:31" x14ac:dyDescent="0.25">
      <c r="A169" s="1" t="s">
        <v>1232</v>
      </c>
      <c r="B169" s="1" t="s">
        <v>1233</v>
      </c>
      <c r="C169" s="2">
        <v>44482</v>
      </c>
      <c r="D169" s="1" t="s">
        <v>1234</v>
      </c>
      <c r="E169" s="1" t="s">
        <v>1235</v>
      </c>
      <c r="F169" s="1"/>
      <c r="G169" s="1" t="s">
        <v>1236</v>
      </c>
      <c r="H169" s="1" t="s">
        <v>1237</v>
      </c>
      <c r="I169" s="3">
        <v>2</v>
      </c>
      <c r="J169" s="3">
        <v>100.062561983471</v>
      </c>
      <c r="K169" s="3">
        <f>+J169*1.21*I169</f>
        <v>242.15139999999982</v>
      </c>
      <c r="L169" s="3">
        <f>+K169*0.75</f>
        <v>181.61354999999986</v>
      </c>
      <c r="M169" s="3">
        <v>0</v>
      </c>
      <c r="N169" s="3">
        <f>+L169*0.95</f>
        <v>172.53287249999985</v>
      </c>
      <c r="O169" s="3">
        <f>+N169-(N169*9.09/100)</f>
        <v>156.84963438974987</v>
      </c>
      <c r="P169" s="3"/>
      <c r="Q169" s="3">
        <v>252.547900190082</v>
      </c>
      <c r="R169" s="3">
        <f t="shared" si="4"/>
        <v>305.58295922999923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1"/>
      <c r="AE169" s="1"/>
    </row>
    <row r="170" spans="1:31" x14ac:dyDescent="0.25">
      <c r="A170" s="1" t="s">
        <v>1476</v>
      </c>
      <c r="B170" s="1" t="s">
        <v>1477</v>
      </c>
      <c r="C170" s="2">
        <v>44482</v>
      </c>
      <c r="D170" s="1" t="s">
        <v>1478</v>
      </c>
      <c r="E170" s="1" t="s">
        <v>1479</v>
      </c>
      <c r="F170" s="1"/>
      <c r="G170" s="1" t="s">
        <v>1480</v>
      </c>
      <c r="H170" s="1" t="s">
        <v>1481</v>
      </c>
      <c r="I170" s="3">
        <v>3</v>
      </c>
      <c r="J170" s="3">
        <v>108.550991735537</v>
      </c>
      <c r="K170" s="3">
        <f>+J170*1.21*I170</f>
        <v>394.04009999999931</v>
      </c>
      <c r="L170" s="3">
        <v>0</v>
      </c>
      <c r="M170" s="3">
        <v>0</v>
      </c>
      <c r="N170" s="3">
        <f>+K170*0.95</f>
        <v>374.33809499999933</v>
      </c>
      <c r="O170" s="3">
        <f>+N170-(N170*9.09/100)</f>
        <v>340.31076216449941</v>
      </c>
      <c r="P170" s="3"/>
      <c r="Q170" s="3">
        <v>322.282466913223</v>
      </c>
      <c r="R170" s="3">
        <f t="shared" si="4"/>
        <v>389.96178496499982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1"/>
      <c r="AE170" s="1"/>
    </row>
    <row r="171" spans="1:31" x14ac:dyDescent="0.25">
      <c r="A171" s="1" t="s">
        <v>1490</v>
      </c>
      <c r="B171" s="1" t="s">
        <v>1491</v>
      </c>
      <c r="C171" s="2">
        <v>44482</v>
      </c>
      <c r="D171" s="1" t="s">
        <v>1492</v>
      </c>
      <c r="E171" s="1" t="s">
        <v>1493</v>
      </c>
      <c r="F171" s="1"/>
      <c r="G171" s="1" t="s">
        <v>1494</v>
      </c>
      <c r="H171" s="1" t="s">
        <v>1495</v>
      </c>
      <c r="I171" s="3">
        <v>1</v>
      </c>
      <c r="J171" s="3">
        <v>253.285785123967</v>
      </c>
      <c r="K171" s="3">
        <f>+J171*1.21*I171</f>
        <v>306.47580000000005</v>
      </c>
      <c r="L171" s="3">
        <v>0</v>
      </c>
      <c r="M171" s="3">
        <v>0</v>
      </c>
      <c r="N171" s="3">
        <f>+K171*0.95</f>
        <v>291.15201000000002</v>
      </c>
      <c r="O171" s="3">
        <f>+N171-(N171*9.09/100)</f>
        <v>264.68629229100003</v>
      </c>
      <c r="P171" s="3"/>
      <c r="Q171" s="3">
        <v>239.659009884298</v>
      </c>
      <c r="R171" s="3">
        <f t="shared" si="4"/>
        <v>289.98740196000057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1"/>
      <c r="AE171" s="1"/>
    </row>
    <row r="172" spans="1:31" x14ac:dyDescent="0.25">
      <c r="A172" s="1" t="s">
        <v>1600</v>
      </c>
      <c r="B172" s="1" t="s">
        <v>1601</v>
      </c>
      <c r="C172" s="2">
        <v>44482</v>
      </c>
      <c r="D172" s="1" t="s">
        <v>1602</v>
      </c>
      <c r="E172" s="1" t="s">
        <v>1603</v>
      </c>
      <c r="F172" s="1"/>
      <c r="G172" s="1" t="s">
        <v>1604</v>
      </c>
      <c r="H172" s="1" t="s">
        <v>1605</v>
      </c>
      <c r="I172" s="3">
        <v>1</v>
      </c>
      <c r="J172" s="3">
        <v>1080.6918181818201</v>
      </c>
      <c r="K172" s="3">
        <f>+J172*1.21*I172</f>
        <v>1307.6371000000022</v>
      </c>
      <c r="L172" s="3">
        <f>+K172*0.75</f>
        <v>980.72782500000164</v>
      </c>
      <c r="M172" s="3">
        <v>0</v>
      </c>
      <c r="N172" s="3">
        <f>+L172*0.95</f>
        <v>931.69143375000147</v>
      </c>
      <c r="O172" s="3">
        <f>+N172-(N172*9.09/100)</f>
        <v>847.00068242212637</v>
      </c>
      <c r="P172" s="3"/>
      <c r="Q172" s="3">
        <v>1040.90074543637</v>
      </c>
      <c r="R172" s="3">
        <f t="shared" si="4"/>
        <v>1259.4899019780078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1"/>
      <c r="AE172" s="1"/>
    </row>
    <row r="173" spans="1:31" x14ac:dyDescent="0.25">
      <c r="A173" s="1" t="s">
        <v>2046</v>
      </c>
      <c r="B173" s="1" t="s">
        <v>2047</v>
      </c>
      <c r="C173" s="2">
        <v>44482</v>
      </c>
      <c r="D173" s="1" t="s">
        <v>2048</v>
      </c>
      <c r="E173" s="1" t="s">
        <v>2049</v>
      </c>
      <c r="F173" s="1">
        <v>3771</v>
      </c>
      <c r="G173" s="1" t="s">
        <v>2050</v>
      </c>
      <c r="H173" s="1" t="s">
        <v>2051</v>
      </c>
      <c r="I173" s="3">
        <v>1</v>
      </c>
      <c r="J173" s="3">
        <v>169.09</v>
      </c>
      <c r="K173" s="3">
        <f>+J173*1.21*I173</f>
        <v>204.59889999999999</v>
      </c>
      <c r="L173" s="3">
        <v>0</v>
      </c>
      <c r="M173" s="3">
        <v>0</v>
      </c>
      <c r="N173" s="3">
        <v>0</v>
      </c>
      <c r="O173" s="3">
        <f>+K173</f>
        <v>204.59889999999999</v>
      </c>
      <c r="P173" s="3">
        <f>+SUM(O164:O173)</f>
        <v>4189.6462759853757</v>
      </c>
      <c r="Q173" s="3">
        <v>390.90120380165303</v>
      </c>
      <c r="R173" s="3">
        <f t="shared" si="4"/>
        <v>472.99045660000013</v>
      </c>
      <c r="S173" s="3">
        <f>+SUM(R164:R173)</f>
        <v>7330.5044484800073</v>
      </c>
      <c r="T173" s="3">
        <v>7330.53</v>
      </c>
      <c r="U173" s="3">
        <f t="shared" si="5"/>
        <v>2.5551519992404792E-2</v>
      </c>
      <c r="V173" s="3"/>
      <c r="W173" s="3"/>
      <c r="X173" s="3"/>
      <c r="Y173" s="3"/>
      <c r="Z173" s="3"/>
      <c r="AA173" s="3"/>
      <c r="AB173" s="3"/>
      <c r="AC173" s="3"/>
      <c r="AD173" s="1"/>
      <c r="AE173" s="1"/>
    </row>
    <row r="174" spans="1:31" x14ac:dyDescent="0.25">
      <c r="A174" s="1" t="s">
        <v>1106</v>
      </c>
      <c r="B174" s="1" t="s">
        <v>1107</v>
      </c>
      <c r="C174" s="2">
        <v>44482</v>
      </c>
      <c r="D174" s="1" t="s">
        <v>1108</v>
      </c>
      <c r="E174" s="1" t="s">
        <v>1109</v>
      </c>
      <c r="F174" s="1"/>
      <c r="G174" s="1" t="s">
        <v>1110</v>
      </c>
      <c r="H174" s="1" t="s">
        <v>1111</v>
      </c>
      <c r="I174" s="3">
        <v>1</v>
      </c>
      <c r="J174" s="3">
        <v>674.09132231404999</v>
      </c>
      <c r="K174" s="3">
        <f>+J174*1.21*I174</f>
        <v>815.65050000000042</v>
      </c>
      <c r="L174" s="3">
        <v>0</v>
      </c>
      <c r="M174" s="3">
        <v>0</v>
      </c>
      <c r="N174" s="3">
        <f>+K174*0.95</f>
        <v>774.86797500000034</v>
      </c>
      <c r="O174" s="3">
        <f>+N174-(N174*9.09/100)</f>
        <v>704.43247607250032</v>
      </c>
      <c r="P174" s="3"/>
      <c r="Q174" s="3">
        <v>1247.2711736776901</v>
      </c>
      <c r="R174" s="3">
        <f t="shared" si="4"/>
        <v>1509.198120150005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1"/>
      <c r="AE174" s="1"/>
    </row>
    <row r="175" spans="1:31" x14ac:dyDescent="0.25">
      <c r="A175" s="1" t="s">
        <v>1112</v>
      </c>
      <c r="B175" s="1" t="s">
        <v>1113</v>
      </c>
      <c r="C175" s="2">
        <v>44482</v>
      </c>
      <c r="D175" s="1" t="s">
        <v>1114</v>
      </c>
      <c r="E175" s="1" t="s">
        <v>1115</v>
      </c>
      <c r="F175" s="1"/>
      <c r="G175" s="1" t="s">
        <v>1116</v>
      </c>
      <c r="H175" s="1" t="s">
        <v>1117</v>
      </c>
      <c r="I175" s="3">
        <v>1</v>
      </c>
      <c r="J175" s="3">
        <v>674.09132231404999</v>
      </c>
      <c r="K175" s="3">
        <f>+J175*1.21*I175</f>
        <v>815.65050000000042</v>
      </c>
      <c r="L175" s="3">
        <v>0</v>
      </c>
      <c r="M175" s="3">
        <v>0</v>
      </c>
      <c r="N175" s="3">
        <f>+K175*0.95</f>
        <v>774.86797500000034</v>
      </c>
      <c r="O175" s="3">
        <f>+N175-(N175*9.09/100)</f>
        <v>704.43247607250032</v>
      </c>
      <c r="P175" s="3"/>
      <c r="Q175" s="3">
        <v>1247.2711736776901</v>
      </c>
      <c r="R175" s="3">
        <f t="shared" si="4"/>
        <v>1509.198120150005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1"/>
      <c r="AE175" s="1"/>
    </row>
    <row r="176" spans="1:31" x14ac:dyDescent="0.25">
      <c r="A176" s="1" t="s">
        <v>1118</v>
      </c>
      <c r="B176" s="1" t="s">
        <v>1119</v>
      </c>
      <c r="C176" s="2">
        <v>44482</v>
      </c>
      <c r="D176" s="1" t="s">
        <v>1120</v>
      </c>
      <c r="E176" s="1" t="s">
        <v>1121</v>
      </c>
      <c r="F176" s="1">
        <v>3775</v>
      </c>
      <c r="G176" s="1" t="s">
        <v>1122</v>
      </c>
      <c r="H176" s="1" t="s">
        <v>1123</v>
      </c>
      <c r="I176" s="3">
        <v>1</v>
      </c>
      <c r="J176" s="3">
        <v>1237.0347107437999</v>
      </c>
      <c r="K176" s="3">
        <f>+J176*1.21*I176</f>
        <v>1496.8119999999979</v>
      </c>
      <c r="L176" s="3">
        <v>0</v>
      </c>
      <c r="M176" s="3">
        <f>+K176*0.85</f>
        <v>1272.2901999999981</v>
      </c>
      <c r="N176" s="3">
        <f>+M176*0.95</f>
        <v>1208.6756899999982</v>
      </c>
      <c r="O176" s="3">
        <f>+N176-(N176*9.09/100)</f>
        <v>1098.8070697789983</v>
      </c>
      <c r="P176" s="3">
        <f>+O176+O175+O174</f>
        <v>2507.6720219239987</v>
      </c>
      <c r="Q176" s="3">
        <v>2288.18021550413</v>
      </c>
      <c r="R176" s="3">
        <f t="shared" si="4"/>
        <v>2768.6980607599971</v>
      </c>
      <c r="S176" s="3">
        <f>+R176+R175+R174</f>
        <v>5787.0943010600067</v>
      </c>
      <c r="T176" s="3">
        <v>5787.1</v>
      </c>
      <c r="U176" s="3">
        <f t="shared" si="5"/>
        <v>5.6989399936355767E-3</v>
      </c>
      <c r="V176" s="3"/>
      <c r="W176" s="3"/>
      <c r="X176" s="3"/>
      <c r="Y176" s="3"/>
      <c r="Z176" s="3"/>
      <c r="AA176" s="3"/>
      <c r="AB176" s="3"/>
      <c r="AC176" s="3"/>
      <c r="AD176" s="1"/>
      <c r="AE176" s="1"/>
    </row>
    <row r="177" spans="1:31" x14ac:dyDescent="0.25">
      <c r="A177" s="1" t="s">
        <v>1268</v>
      </c>
      <c r="B177" s="1" t="s">
        <v>1269</v>
      </c>
      <c r="C177" s="2">
        <v>44482</v>
      </c>
      <c r="D177" s="1" t="s">
        <v>1270</v>
      </c>
      <c r="E177" s="1" t="s">
        <v>1271</v>
      </c>
      <c r="F177" s="1"/>
      <c r="G177" s="1" t="s">
        <v>1272</v>
      </c>
      <c r="H177" s="1" t="s">
        <v>1273</v>
      </c>
      <c r="I177" s="3">
        <v>2</v>
      </c>
      <c r="J177" s="3">
        <v>140.5</v>
      </c>
      <c r="K177" s="3">
        <f>+J177*1.21*I177</f>
        <v>340.01</v>
      </c>
      <c r="L177" s="3">
        <v>0</v>
      </c>
      <c r="M177" s="3">
        <v>0</v>
      </c>
      <c r="N177" s="3">
        <v>0</v>
      </c>
      <c r="O177" s="3">
        <f>+K177</f>
        <v>340.01</v>
      </c>
      <c r="P177" s="3"/>
      <c r="Q177" s="3">
        <v>520.64970779999999</v>
      </c>
      <c r="R177" s="3">
        <f t="shared" si="4"/>
        <v>629.98614643799999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1"/>
      <c r="AE177" s="1"/>
    </row>
    <row r="178" spans="1:31" x14ac:dyDescent="0.25">
      <c r="A178" s="1" t="s">
        <v>1974</v>
      </c>
      <c r="B178" s="1" t="s">
        <v>1975</v>
      </c>
      <c r="C178" s="2">
        <v>44482</v>
      </c>
      <c r="D178" s="1" t="s">
        <v>1976</v>
      </c>
      <c r="E178" s="1" t="s">
        <v>1977</v>
      </c>
      <c r="F178" s="1">
        <v>3766</v>
      </c>
      <c r="G178" s="1" t="s">
        <v>1978</v>
      </c>
      <c r="H178" s="1" t="s">
        <v>1979</v>
      </c>
      <c r="I178" s="3">
        <v>1</v>
      </c>
      <c r="J178" s="3">
        <v>818.23</v>
      </c>
      <c r="K178" s="3">
        <f>+J178*1.21*I178</f>
        <v>990.05830000000003</v>
      </c>
      <c r="L178" s="3">
        <v>0</v>
      </c>
      <c r="M178" s="3">
        <v>0</v>
      </c>
      <c r="N178" s="3">
        <v>0</v>
      </c>
      <c r="O178" s="3">
        <f>+K178</f>
        <v>990.05830000000003</v>
      </c>
      <c r="P178" s="3">
        <f>+O178+O177</f>
        <v>1330.0682999999999</v>
      </c>
      <c r="Q178" s="3">
        <v>1599.9930836999999</v>
      </c>
      <c r="R178" s="3">
        <f t="shared" si="4"/>
        <v>1935.9916312769999</v>
      </c>
      <c r="S178" s="3">
        <f>+R178+R177</f>
        <v>2565.9777777149998</v>
      </c>
      <c r="T178" s="3">
        <v>2565.9699999999998</v>
      </c>
      <c r="U178" s="3">
        <f t="shared" si="5"/>
        <v>-7.7777149999747053E-3</v>
      </c>
      <c r="V178" s="3"/>
      <c r="W178" s="3"/>
      <c r="X178" s="3"/>
      <c r="Y178" s="3"/>
      <c r="Z178" s="3"/>
      <c r="AA178" s="3"/>
      <c r="AB178" s="3"/>
      <c r="AC178" s="3"/>
      <c r="AD178" s="1"/>
      <c r="AE178" s="1"/>
    </row>
    <row r="179" spans="1:31" x14ac:dyDescent="0.25">
      <c r="A179" s="1" t="s">
        <v>60</v>
      </c>
      <c r="B179" s="1" t="s">
        <v>61</v>
      </c>
      <c r="C179" s="2">
        <v>44482</v>
      </c>
      <c r="D179" s="1" t="s">
        <v>62</v>
      </c>
      <c r="E179" s="1" t="s">
        <v>63</v>
      </c>
      <c r="F179" s="1"/>
      <c r="G179" s="1" t="s">
        <v>64</v>
      </c>
      <c r="H179" s="1" t="s">
        <v>65</v>
      </c>
      <c r="I179" s="3">
        <v>1</v>
      </c>
      <c r="J179" s="3">
        <v>702.52</v>
      </c>
      <c r="K179" s="3">
        <f>+J179*1.21*I179</f>
        <v>850.04919999999993</v>
      </c>
      <c r="L179" s="3">
        <v>0</v>
      </c>
      <c r="M179" s="3">
        <v>0</v>
      </c>
      <c r="N179" s="3">
        <v>0</v>
      </c>
      <c r="O179" s="3">
        <f>+K179</f>
        <v>850.04919999999993</v>
      </c>
      <c r="P179" s="3"/>
      <c r="Q179" s="3">
        <v>1381.8102395661199</v>
      </c>
      <c r="R179" s="3">
        <f t="shared" si="4"/>
        <v>1671.9903898750051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1" t="s">
        <v>66</v>
      </c>
      <c r="AE179" s="1" t="s">
        <v>67</v>
      </c>
    </row>
    <row r="180" spans="1:31" s="10" customFormat="1" x14ac:dyDescent="0.25">
      <c r="A180" s="11" t="s">
        <v>190</v>
      </c>
      <c r="B180" s="11" t="s">
        <v>191</v>
      </c>
      <c r="C180" s="12">
        <v>44482</v>
      </c>
      <c r="D180" s="11" t="s">
        <v>192</v>
      </c>
      <c r="E180" s="11" t="s">
        <v>193</v>
      </c>
      <c r="F180" s="11"/>
      <c r="G180" s="11" t="s">
        <v>194</v>
      </c>
      <c r="H180" s="11" t="s">
        <v>195</v>
      </c>
      <c r="I180" s="13">
        <v>-1</v>
      </c>
      <c r="J180" s="13">
        <v>124.768595041322</v>
      </c>
      <c r="K180" s="13">
        <f>+J180*1.21*I180</f>
        <v>-150.96999999999963</v>
      </c>
      <c r="L180" s="13">
        <v>0</v>
      </c>
      <c r="M180" s="13">
        <v>0</v>
      </c>
      <c r="N180" s="13">
        <v>0</v>
      </c>
      <c r="O180" s="13">
        <v>0</v>
      </c>
      <c r="P180" s="13"/>
      <c r="Q180" s="13">
        <v>-124.768595041322</v>
      </c>
      <c r="R180" s="13">
        <f t="shared" si="4"/>
        <v>-150.96999999999963</v>
      </c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1" t="s">
        <v>196</v>
      </c>
      <c r="AE180" s="11" t="s">
        <v>197</v>
      </c>
    </row>
    <row r="181" spans="1:31" x14ac:dyDescent="0.25">
      <c r="A181" s="1" t="s">
        <v>820</v>
      </c>
      <c r="B181" s="1" t="s">
        <v>821</v>
      </c>
      <c r="C181" s="2">
        <v>44482</v>
      </c>
      <c r="D181" s="1" t="s">
        <v>822</v>
      </c>
      <c r="E181" s="1" t="s">
        <v>823</v>
      </c>
      <c r="F181" s="1">
        <v>3768</v>
      </c>
      <c r="G181" s="1" t="s">
        <v>824</v>
      </c>
      <c r="H181" s="1" t="s">
        <v>825</v>
      </c>
      <c r="I181" s="3">
        <v>1</v>
      </c>
      <c r="J181" s="3">
        <v>409.04</v>
      </c>
      <c r="K181" s="3">
        <f>+J181*1.21*I181</f>
        <v>494.9384</v>
      </c>
      <c r="L181" s="3">
        <v>0</v>
      </c>
      <c r="M181" s="3">
        <v>0</v>
      </c>
      <c r="N181" s="3">
        <v>0</v>
      </c>
      <c r="O181" s="3">
        <f>+K181</f>
        <v>494.9384</v>
      </c>
      <c r="P181" s="3">
        <f>+O181+O180+O179</f>
        <v>1344.9875999999999</v>
      </c>
      <c r="Q181" s="3">
        <v>831.68901505785198</v>
      </c>
      <c r="R181" s="3">
        <f t="shared" si="4"/>
        <v>1006.3437082200008</v>
      </c>
      <c r="S181" s="3">
        <f>+R181+R180+R179</f>
        <v>2527.3640980950063</v>
      </c>
      <c r="T181" s="3">
        <v>2527.5100000000002</v>
      </c>
      <c r="U181" s="3">
        <f t="shared" si="5"/>
        <v>0.14590190499393429</v>
      </c>
      <c r="V181" s="3"/>
      <c r="W181" s="3"/>
      <c r="X181" s="3"/>
      <c r="Y181" s="3"/>
      <c r="Z181" s="3"/>
      <c r="AA181" s="3"/>
      <c r="AB181" s="3"/>
      <c r="AC181" s="3"/>
      <c r="AD181" s="1" t="s">
        <v>826</v>
      </c>
      <c r="AE181" s="1" t="s">
        <v>827</v>
      </c>
    </row>
    <row r="182" spans="1:31" x14ac:dyDescent="0.25">
      <c r="A182" s="1" t="s">
        <v>68</v>
      </c>
      <c r="B182" s="1" t="s">
        <v>69</v>
      </c>
      <c r="C182" s="2">
        <v>44482</v>
      </c>
      <c r="D182" s="1" t="s">
        <v>70</v>
      </c>
      <c r="E182" s="1" t="s">
        <v>71</v>
      </c>
      <c r="F182" s="1"/>
      <c r="G182" s="1" t="s">
        <v>72</v>
      </c>
      <c r="H182" s="1" t="s">
        <v>73</v>
      </c>
      <c r="I182" s="3">
        <v>1</v>
      </c>
      <c r="J182" s="3">
        <v>818.23</v>
      </c>
      <c r="K182" s="3">
        <f>+J182*1.21*I182</f>
        <v>990.05830000000003</v>
      </c>
      <c r="L182" s="3">
        <v>0</v>
      </c>
      <c r="M182" s="3">
        <v>0</v>
      </c>
      <c r="N182" s="3">
        <v>0</v>
      </c>
      <c r="O182" s="3">
        <f>+K182</f>
        <v>990.05830000000003</v>
      </c>
      <c r="P182" s="3"/>
      <c r="Q182" s="3">
        <v>1599.99263692562</v>
      </c>
      <c r="R182" s="3">
        <f t="shared" si="4"/>
        <v>1935.9910906800001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1"/>
      <c r="AE182" s="1"/>
    </row>
    <row r="183" spans="1:31" x14ac:dyDescent="0.25">
      <c r="A183" s="1" t="s">
        <v>396</v>
      </c>
      <c r="B183" s="1" t="s">
        <v>397</v>
      </c>
      <c r="C183" s="2">
        <v>44482</v>
      </c>
      <c r="D183" s="1" t="s">
        <v>398</v>
      </c>
      <c r="E183" s="1" t="s">
        <v>399</v>
      </c>
      <c r="F183" s="1">
        <v>3769</v>
      </c>
      <c r="G183" s="1" t="s">
        <v>400</v>
      </c>
      <c r="H183" s="1" t="s">
        <v>401</v>
      </c>
      <c r="I183" s="3">
        <v>1</v>
      </c>
      <c r="J183" s="3">
        <v>818.23</v>
      </c>
      <c r="K183" s="3">
        <f>+J183*1.21*I183</f>
        <v>990.05830000000003</v>
      </c>
      <c r="L183" s="3">
        <v>0</v>
      </c>
      <c r="M183" s="3">
        <v>0</v>
      </c>
      <c r="N183" s="3">
        <v>0</v>
      </c>
      <c r="O183" s="3">
        <f>+K183</f>
        <v>990.05830000000003</v>
      </c>
      <c r="P183" s="3">
        <f>+O183+O182</f>
        <v>1980.1166000000001</v>
      </c>
      <c r="Q183" s="3">
        <v>1599.99271772727</v>
      </c>
      <c r="R183" s="3">
        <f t="shared" si="4"/>
        <v>1935.9911884499966</v>
      </c>
      <c r="S183" s="3">
        <f>+R183+R182</f>
        <v>3871.9822791299966</v>
      </c>
      <c r="T183" s="3">
        <v>3871.98</v>
      </c>
      <c r="U183" s="3">
        <f t="shared" si="5"/>
        <v>-2.2791299966229417E-3</v>
      </c>
      <c r="V183" s="3"/>
      <c r="W183" s="3"/>
      <c r="X183" s="3"/>
      <c r="Y183" s="3"/>
      <c r="Z183" s="3"/>
      <c r="AA183" s="3"/>
      <c r="AB183" s="3"/>
      <c r="AC183" s="3"/>
      <c r="AD183" s="1"/>
      <c r="AE183" s="1"/>
    </row>
    <row r="184" spans="1:31" x14ac:dyDescent="0.25">
      <c r="A184" s="1" t="s">
        <v>948</v>
      </c>
      <c r="B184" s="1" t="s">
        <v>949</v>
      </c>
      <c r="C184" s="2">
        <v>44482</v>
      </c>
      <c r="D184" s="1" t="s">
        <v>950</v>
      </c>
      <c r="E184" s="1" t="s">
        <v>951</v>
      </c>
      <c r="F184" s="1">
        <v>3770</v>
      </c>
      <c r="G184" s="1" t="s">
        <v>952</v>
      </c>
      <c r="H184" s="1" t="s">
        <v>953</v>
      </c>
      <c r="I184" s="3">
        <v>1</v>
      </c>
      <c r="J184" s="3">
        <v>915.547933884298</v>
      </c>
      <c r="K184" s="3">
        <f>+J184*1.21*I184</f>
        <v>1107.8130000000006</v>
      </c>
      <c r="L184" s="3">
        <v>0</v>
      </c>
      <c r="M184" s="3">
        <f>+K184*0.85</f>
        <v>941.6410500000004</v>
      </c>
      <c r="N184" s="3">
        <f>+M184*0.95</f>
        <v>894.55899750000037</v>
      </c>
      <c r="O184" s="3">
        <f>+N184-(N184*9.09/100)</f>
        <v>813.24358462725036</v>
      </c>
      <c r="P184" s="3">
        <f>+O184</f>
        <v>813.24358462725036</v>
      </c>
      <c r="Q184" s="3">
        <v>1693.6446564545499</v>
      </c>
      <c r="R184" s="3">
        <f t="shared" si="4"/>
        <v>2049.3100343100054</v>
      </c>
      <c r="S184" s="3">
        <f>+R184</f>
        <v>2049.3100343100054</v>
      </c>
      <c r="T184" s="3">
        <v>2049.3000000000002</v>
      </c>
      <c r="U184" s="3">
        <f t="shared" si="5"/>
        <v>-1.0034310005266889E-2</v>
      </c>
      <c r="V184" s="3"/>
      <c r="W184" s="3"/>
      <c r="X184" s="3"/>
      <c r="Y184" s="3"/>
      <c r="Z184" s="3"/>
      <c r="AA184" s="3"/>
      <c r="AB184" s="3"/>
      <c r="AC184" s="3"/>
      <c r="AD184" s="1"/>
      <c r="AE184" s="1"/>
    </row>
    <row r="185" spans="1:31" x14ac:dyDescent="0.25">
      <c r="A185" s="1" t="s">
        <v>1818</v>
      </c>
      <c r="B185" s="1" t="s">
        <v>1819</v>
      </c>
      <c r="C185" s="2">
        <v>44482</v>
      </c>
      <c r="D185" s="1" t="s">
        <v>1820</v>
      </c>
      <c r="E185" s="1" t="s">
        <v>1821</v>
      </c>
      <c r="F185" s="1">
        <v>3773</v>
      </c>
      <c r="G185" s="1" t="s">
        <v>1822</v>
      </c>
      <c r="H185" s="1" t="s">
        <v>1823</v>
      </c>
      <c r="I185" s="3">
        <v>1</v>
      </c>
      <c r="J185" s="3">
        <v>404.2</v>
      </c>
      <c r="K185" s="3">
        <f>+J185*1.21*I185</f>
        <v>489.08199999999999</v>
      </c>
      <c r="L185" s="3">
        <v>0</v>
      </c>
      <c r="M185" s="3">
        <v>0</v>
      </c>
      <c r="N185" s="3">
        <v>0</v>
      </c>
      <c r="O185" s="3">
        <f>+K185</f>
        <v>489.08199999999999</v>
      </c>
      <c r="P185" s="3">
        <f>+O185</f>
        <v>489.08199999999999</v>
      </c>
      <c r="Q185" s="3">
        <v>809.09024600826501</v>
      </c>
      <c r="R185" s="3">
        <f t="shared" si="4"/>
        <v>978.99919767000063</v>
      </c>
      <c r="S185" s="3">
        <f>+R185</f>
        <v>978.99919767000063</v>
      </c>
      <c r="T185" s="3">
        <v>1392.09</v>
      </c>
      <c r="U185" s="3">
        <f t="shared" si="5"/>
        <v>413.09080232999929</v>
      </c>
      <c r="V185" s="3" t="s">
        <v>2086</v>
      </c>
      <c r="W185" s="3"/>
      <c r="X185" s="3"/>
      <c r="Y185" s="3"/>
      <c r="Z185" s="3"/>
      <c r="AA185" s="3"/>
      <c r="AB185" s="3"/>
      <c r="AC185" s="3" t="s">
        <v>2070</v>
      </c>
      <c r="AD185" s="1"/>
      <c r="AE185" s="1"/>
    </row>
    <row r="186" spans="1:31" x14ac:dyDescent="0.25">
      <c r="A186" s="1" t="s">
        <v>290</v>
      </c>
      <c r="B186" s="1" t="s">
        <v>291</v>
      </c>
      <c r="C186" s="2">
        <v>44483</v>
      </c>
      <c r="D186" s="1" t="s">
        <v>292</v>
      </c>
      <c r="E186" s="1" t="s">
        <v>293</v>
      </c>
      <c r="F186" s="1"/>
      <c r="G186" s="1" t="s">
        <v>294</v>
      </c>
      <c r="H186" s="1" t="s">
        <v>295</v>
      </c>
      <c r="I186" s="3">
        <v>1</v>
      </c>
      <c r="J186" s="3">
        <v>818.23</v>
      </c>
      <c r="K186" s="3">
        <f>+J186*1.21*I186</f>
        <v>990.05830000000003</v>
      </c>
      <c r="L186" s="3">
        <v>0</v>
      </c>
      <c r="M186" s="3">
        <v>0</v>
      </c>
      <c r="N186" s="3">
        <v>0</v>
      </c>
      <c r="O186" s="3">
        <f>+K186</f>
        <v>990.05830000000003</v>
      </c>
      <c r="P186" s="3"/>
      <c r="Q186" s="3">
        <v>1599.99271772727</v>
      </c>
      <c r="R186" s="3">
        <f t="shared" si="4"/>
        <v>1935.9911884499966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1"/>
      <c r="AE186" s="1"/>
    </row>
    <row r="187" spans="1:31" x14ac:dyDescent="0.25">
      <c r="A187" s="1" t="s">
        <v>1652</v>
      </c>
      <c r="B187" s="1" t="s">
        <v>1653</v>
      </c>
      <c r="C187" s="2">
        <v>44483</v>
      </c>
      <c r="D187" s="1" t="s">
        <v>1654</v>
      </c>
      <c r="E187" s="1" t="s">
        <v>1655</v>
      </c>
      <c r="F187" s="1">
        <v>3783</v>
      </c>
      <c r="G187" s="1" t="s">
        <v>1656</v>
      </c>
      <c r="H187" s="1" t="s">
        <v>1657</v>
      </c>
      <c r="I187" s="3">
        <v>1</v>
      </c>
      <c r="J187" s="3">
        <v>247.95</v>
      </c>
      <c r="K187" s="3">
        <f>+J187*1.21*I187</f>
        <v>300.01949999999999</v>
      </c>
      <c r="L187" s="3">
        <v>0</v>
      </c>
      <c r="M187" s="3">
        <v>0</v>
      </c>
      <c r="N187" s="3">
        <v>0</v>
      </c>
      <c r="O187" s="3">
        <f>+K187</f>
        <v>300.01949999999999</v>
      </c>
      <c r="P187" s="3">
        <f>+O187+O186</f>
        <v>1290.0778</v>
      </c>
      <c r="Q187" s="3">
        <v>481.80500156280903</v>
      </c>
      <c r="R187" s="3">
        <f t="shared" si="4"/>
        <v>582.9840518909989</v>
      </c>
      <c r="S187" s="3">
        <f>+R187+R186</f>
        <v>2518.9752403409957</v>
      </c>
      <c r="T187" s="3">
        <v>2518.98</v>
      </c>
      <c r="U187" s="3">
        <f t="shared" si="5"/>
        <v>4.7596590043212927E-3</v>
      </c>
      <c r="V187" s="3"/>
      <c r="W187" s="3"/>
      <c r="X187" s="3"/>
      <c r="Y187" s="3"/>
      <c r="Z187" s="3"/>
      <c r="AA187" s="3"/>
      <c r="AB187" s="3"/>
      <c r="AC187" s="3"/>
      <c r="AD187" s="1"/>
      <c r="AE187" s="1"/>
    </row>
    <row r="188" spans="1:31" x14ac:dyDescent="0.25">
      <c r="A188" s="11" t="s">
        <v>214</v>
      </c>
      <c r="B188" s="11" t="s">
        <v>215</v>
      </c>
      <c r="C188" s="12">
        <v>44483</v>
      </c>
      <c r="D188" s="11" t="s">
        <v>216</v>
      </c>
      <c r="E188" s="11" t="s">
        <v>217</v>
      </c>
      <c r="F188" s="11"/>
      <c r="G188" s="11" t="s">
        <v>218</v>
      </c>
      <c r="H188" s="11" t="s">
        <v>219</v>
      </c>
      <c r="I188" s="13">
        <v>-1</v>
      </c>
      <c r="J188" s="13">
        <v>359.17363636363598</v>
      </c>
      <c r="K188" s="13">
        <f>+J188*1.21*I188</f>
        <v>-434.60009999999954</v>
      </c>
      <c r="L188" s="13">
        <v>0</v>
      </c>
      <c r="M188" s="13">
        <v>0</v>
      </c>
      <c r="N188" s="13">
        <v>0</v>
      </c>
      <c r="O188" s="13">
        <v>0</v>
      </c>
      <c r="P188" s="13"/>
      <c r="Q188" s="13">
        <v>-359.17363636363598</v>
      </c>
      <c r="R188" s="13">
        <f t="shared" si="4"/>
        <v>-434.60009999999954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1" t="s">
        <v>220</v>
      </c>
      <c r="AE188" s="11" t="s">
        <v>221</v>
      </c>
    </row>
    <row r="189" spans="1:31" x14ac:dyDescent="0.25">
      <c r="A189" s="1" t="s">
        <v>560</v>
      </c>
      <c r="B189" s="1" t="s">
        <v>561</v>
      </c>
      <c r="C189" s="2">
        <v>44483</v>
      </c>
      <c r="D189" s="1" t="s">
        <v>562</v>
      </c>
      <c r="E189" s="1" t="s">
        <v>563</v>
      </c>
      <c r="F189" s="1"/>
      <c r="G189" s="1" t="s">
        <v>564</v>
      </c>
      <c r="H189" s="1" t="s">
        <v>565</v>
      </c>
      <c r="I189" s="3">
        <v>2</v>
      </c>
      <c r="J189" s="3">
        <v>38.340000000000003</v>
      </c>
      <c r="K189" s="3">
        <f>+J189*1.21*I189</f>
        <v>92.782800000000009</v>
      </c>
      <c r="L189" s="3">
        <v>0</v>
      </c>
      <c r="M189" s="3">
        <v>0</v>
      </c>
      <c r="N189" s="3">
        <f>+K189*0.95</f>
        <v>88.143660000000011</v>
      </c>
      <c r="O189" s="3">
        <f>+N189-(N189*9.09/100)</f>
        <v>80.131401306000015</v>
      </c>
      <c r="P189" s="3"/>
      <c r="Q189" s="3">
        <v>156.351722727273</v>
      </c>
      <c r="R189" s="3">
        <f t="shared" si="4"/>
        <v>189.18558450000032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1"/>
      <c r="AE189" s="1"/>
    </row>
    <row r="190" spans="1:31" x14ac:dyDescent="0.25">
      <c r="A190" s="1" t="s">
        <v>730</v>
      </c>
      <c r="B190" s="1" t="s">
        <v>731</v>
      </c>
      <c r="C190" s="2">
        <v>44483</v>
      </c>
      <c r="D190" s="1" t="s">
        <v>732</v>
      </c>
      <c r="E190" s="1" t="s">
        <v>733</v>
      </c>
      <c r="F190" s="1"/>
      <c r="G190" s="1" t="s">
        <v>734</v>
      </c>
      <c r="H190" s="1" t="s">
        <v>735</v>
      </c>
      <c r="I190" s="3">
        <v>1</v>
      </c>
      <c r="J190" s="3">
        <v>386.72</v>
      </c>
      <c r="K190" s="3">
        <f>+J190*1.21*I190</f>
        <v>467.93120000000005</v>
      </c>
      <c r="L190" s="3">
        <v>0</v>
      </c>
      <c r="M190" s="3">
        <v>0</v>
      </c>
      <c r="N190" s="3">
        <v>0</v>
      </c>
      <c r="O190" s="3">
        <f>+K190</f>
        <v>467.93120000000005</v>
      </c>
      <c r="P190" s="3"/>
      <c r="Q190" s="3">
        <v>786.35437662148695</v>
      </c>
      <c r="R190" s="3">
        <f t="shared" si="4"/>
        <v>951.48879571199916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1" t="s">
        <v>736</v>
      </c>
      <c r="AE190" s="1" t="s">
        <v>737</v>
      </c>
    </row>
    <row r="191" spans="1:31" x14ac:dyDescent="0.25">
      <c r="A191" s="1" t="s">
        <v>738</v>
      </c>
      <c r="B191" s="1" t="s">
        <v>739</v>
      </c>
      <c r="C191" s="2">
        <v>44483</v>
      </c>
      <c r="D191" s="1" t="s">
        <v>740</v>
      </c>
      <c r="E191" s="1" t="s">
        <v>741</v>
      </c>
      <c r="F191" s="1"/>
      <c r="G191" s="1" t="s">
        <v>742</v>
      </c>
      <c r="H191" s="1" t="s">
        <v>743</v>
      </c>
      <c r="I191" s="3">
        <v>1</v>
      </c>
      <c r="J191" s="3">
        <v>386.72</v>
      </c>
      <c r="K191" s="3">
        <f>+J191*1.21*I191</f>
        <v>467.93120000000005</v>
      </c>
      <c r="L191" s="3">
        <v>0</v>
      </c>
      <c r="M191" s="3">
        <v>0</v>
      </c>
      <c r="N191" s="3">
        <v>0</v>
      </c>
      <c r="O191" s="3">
        <f>+K191</f>
        <v>467.93120000000005</v>
      </c>
      <c r="P191" s="3"/>
      <c r="Q191" s="3">
        <v>786.35437662148695</v>
      </c>
      <c r="R191" s="3">
        <f t="shared" si="4"/>
        <v>951.48879571199916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1" t="s">
        <v>744</v>
      </c>
      <c r="AE191" s="1" t="s">
        <v>745</v>
      </c>
    </row>
    <row r="192" spans="1:31" x14ac:dyDescent="0.25">
      <c r="A192" s="1" t="s">
        <v>746</v>
      </c>
      <c r="B192" s="1" t="s">
        <v>747</v>
      </c>
      <c r="C192" s="2">
        <v>44483</v>
      </c>
      <c r="D192" s="1" t="s">
        <v>748</v>
      </c>
      <c r="E192" s="1" t="s">
        <v>749</v>
      </c>
      <c r="F192" s="1"/>
      <c r="G192" s="1" t="s">
        <v>750</v>
      </c>
      <c r="H192" s="1" t="s">
        <v>751</v>
      </c>
      <c r="I192" s="3">
        <v>1</v>
      </c>
      <c r="J192" s="3">
        <v>327.20999999999998</v>
      </c>
      <c r="K192" s="3">
        <f>+J192*1.21*I192</f>
        <v>395.92409999999995</v>
      </c>
      <c r="L192" s="3">
        <v>0</v>
      </c>
      <c r="M192" s="3">
        <v>0</v>
      </c>
      <c r="N192" s="3">
        <v>0</v>
      </c>
      <c r="O192" s="3">
        <f>+K192</f>
        <v>395.92409999999995</v>
      </c>
      <c r="P192" s="3"/>
      <c r="Q192" s="3">
        <v>665.451189</v>
      </c>
      <c r="R192" s="3">
        <f t="shared" si="4"/>
        <v>805.19593868999993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1" t="s">
        <v>752</v>
      </c>
      <c r="AE192" s="1" t="s">
        <v>753</v>
      </c>
    </row>
    <row r="193" spans="1:31" x14ac:dyDescent="0.25">
      <c r="A193" s="1" t="s">
        <v>1538</v>
      </c>
      <c r="B193" s="1" t="s">
        <v>1539</v>
      </c>
      <c r="C193" s="2">
        <v>44483</v>
      </c>
      <c r="D193" s="1" t="s">
        <v>1540</v>
      </c>
      <c r="E193" s="1" t="s">
        <v>1541</v>
      </c>
      <c r="F193" s="1"/>
      <c r="G193" s="1" t="s">
        <v>1542</v>
      </c>
      <c r="H193" s="1" t="s">
        <v>1543</v>
      </c>
      <c r="I193" s="3">
        <v>1</v>
      </c>
      <c r="J193" s="3">
        <v>37.31</v>
      </c>
      <c r="K193" s="3">
        <f>+J193*1.21*I193</f>
        <v>45.145099999999999</v>
      </c>
      <c r="L193" s="3">
        <v>0</v>
      </c>
      <c r="M193" s="3">
        <v>0</v>
      </c>
      <c r="N193" s="3">
        <f>+K193*0.95</f>
        <v>42.887844999999999</v>
      </c>
      <c r="O193" s="3">
        <f>+N193-(N193*9.09/100)</f>
        <v>38.989339889500002</v>
      </c>
      <c r="P193" s="3"/>
      <c r="Q193" s="3">
        <v>81.8119940363637</v>
      </c>
      <c r="R193" s="3">
        <f t="shared" si="4"/>
        <v>98.99251278400007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1"/>
      <c r="AE193" s="1"/>
    </row>
    <row r="194" spans="1:31" x14ac:dyDescent="0.25">
      <c r="A194" s="1" t="s">
        <v>1544</v>
      </c>
      <c r="B194" s="1" t="s">
        <v>1545</v>
      </c>
      <c r="C194" s="2">
        <v>44483</v>
      </c>
      <c r="D194" s="1" t="s">
        <v>1546</v>
      </c>
      <c r="E194" s="1" t="s">
        <v>1547</v>
      </c>
      <c r="F194" s="1">
        <v>3784</v>
      </c>
      <c r="G194" s="1" t="s">
        <v>1548</v>
      </c>
      <c r="H194" s="1" t="s">
        <v>1549</v>
      </c>
      <c r="I194" s="3">
        <v>1</v>
      </c>
      <c r="J194" s="3">
        <v>37.31</v>
      </c>
      <c r="K194" s="3">
        <f>+J194*1.21*I194</f>
        <v>45.145099999999999</v>
      </c>
      <c r="L194" s="3">
        <v>0</v>
      </c>
      <c r="M194" s="3">
        <v>0</v>
      </c>
      <c r="N194" s="3">
        <f>+K194*0.95</f>
        <v>42.887844999999999</v>
      </c>
      <c r="O194" s="3">
        <f>+N194-(N194*9.09/100)</f>
        <v>38.989339889500002</v>
      </c>
      <c r="P194" s="3">
        <f>+SUM(O188:O194)</f>
        <v>1489.896581085</v>
      </c>
      <c r="Q194" s="3">
        <v>81.8119940363637</v>
      </c>
      <c r="R194" s="3">
        <f t="shared" si="4"/>
        <v>98.99251278400007</v>
      </c>
      <c r="S194" s="3">
        <f>+SUM(R188:R194)</f>
        <v>2660.7440401819995</v>
      </c>
      <c r="T194" s="3">
        <v>2660.73</v>
      </c>
      <c r="U194" s="3">
        <f t="shared" si="5"/>
        <v>-1.404018199946222E-2</v>
      </c>
      <c r="V194" s="3"/>
      <c r="W194" s="3"/>
      <c r="X194" s="3"/>
      <c r="Y194" s="3"/>
      <c r="Z194" s="3"/>
      <c r="AA194" s="3"/>
      <c r="AB194" s="3"/>
      <c r="AC194" s="3"/>
      <c r="AD194" s="1"/>
      <c r="AE194" s="1"/>
    </row>
    <row r="195" spans="1:31" x14ac:dyDescent="0.25">
      <c r="A195" s="11" t="s">
        <v>206</v>
      </c>
      <c r="B195" s="11" t="s">
        <v>207</v>
      </c>
      <c r="C195" s="12">
        <v>44483</v>
      </c>
      <c r="D195" s="11" t="s">
        <v>208</v>
      </c>
      <c r="E195" s="11" t="s">
        <v>209</v>
      </c>
      <c r="F195" s="11"/>
      <c r="G195" s="11" t="s">
        <v>210</v>
      </c>
      <c r="H195" s="11" t="s">
        <v>211</v>
      </c>
      <c r="I195" s="13">
        <v>-1</v>
      </c>
      <c r="J195" s="13">
        <v>254.71900826446301</v>
      </c>
      <c r="K195" s="13">
        <f>+J195*1.21*I195</f>
        <v>-308.21000000000026</v>
      </c>
      <c r="L195" s="13">
        <v>0</v>
      </c>
      <c r="M195" s="13">
        <v>0</v>
      </c>
      <c r="N195" s="13">
        <v>0</v>
      </c>
      <c r="O195" s="13">
        <v>0</v>
      </c>
      <c r="P195" s="13"/>
      <c r="Q195" s="13">
        <v>-254.71900826446301</v>
      </c>
      <c r="R195" s="13">
        <f t="shared" ref="R195:R258" si="6">+Q195*1.21</f>
        <v>-308.21000000000026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1" t="s">
        <v>212</v>
      </c>
      <c r="AE195" s="11" t="s">
        <v>213</v>
      </c>
    </row>
    <row r="196" spans="1:31" x14ac:dyDescent="0.25">
      <c r="A196" s="1" t="s">
        <v>364</v>
      </c>
      <c r="B196" s="1" t="s">
        <v>365</v>
      </c>
      <c r="C196" s="2">
        <v>44483</v>
      </c>
      <c r="D196" s="1" t="s">
        <v>366</v>
      </c>
      <c r="E196" s="1" t="s">
        <v>367</v>
      </c>
      <c r="F196" s="1"/>
      <c r="G196" s="1" t="s">
        <v>368</v>
      </c>
      <c r="H196" s="1" t="s">
        <v>369</v>
      </c>
      <c r="I196" s="3">
        <v>1</v>
      </c>
      <c r="J196" s="3">
        <v>818.23</v>
      </c>
      <c r="K196" s="3">
        <f>+J196*1.21*I196</f>
        <v>990.05830000000003</v>
      </c>
      <c r="L196" s="3">
        <v>0</v>
      </c>
      <c r="M196" s="3">
        <v>0</v>
      </c>
      <c r="N196" s="3">
        <v>0</v>
      </c>
      <c r="O196" s="3">
        <f>+K196</f>
        <v>990.05830000000003</v>
      </c>
      <c r="P196" s="3"/>
      <c r="Q196" s="3">
        <v>1599.99271772727</v>
      </c>
      <c r="R196" s="3">
        <f t="shared" si="6"/>
        <v>1935.9911884499966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1" t="s">
        <v>370</v>
      </c>
      <c r="AE196" s="1" t="s">
        <v>371</v>
      </c>
    </row>
    <row r="197" spans="1:31" x14ac:dyDescent="0.25">
      <c r="A197" s="1" t="s">
        <v>458</v>
      </c>
      <c r="B197" s="1" t="s">
        <v>459</v>
      </c>
      <c r="C197" s="2">
        <v>44483</v>
      </c>
      <c r="D197" s="1" t="s">
        <v>460</v>
      </c>
      <c r="E197" s="1" t="s">
        <v>461</v>
      </c>
      <c r="F197" s="1"/>
      <c r="G197" s="1" t="s">
        <v>462</v>
      </c>
      <c r="H197" s="1" t="s">
        <v>463</v>
      </c>
      <c r="I197" s="3">
        <v>2</v>
      </c>
      <c r="J197" s="3">
        <v>149.30000000000001</v>
      </c>
      <c r="K197" s="3">
        <f>+J197*1.21*I197</f>
        <v>361.30600000000004</v>
      </c>
      <c r="L197" s="3">
        <v>0</v>
      </c>
      <c r="M197" s="3">
        <v>0</v>
      </c>
      <c r="N197" s="3">
        <f>+K197*0.95</f>
        <v>343.2407</v>
      </c>
      <c r="O197" s="3">
        <f>+N197-(N197*9.09/100)</f>
        <v>312.04012037000001</v>
      </c>
      <c r="P197" s="3"/>
      <c r="Q197" s="3">
        <v>607.24764972396702</v>
      </c>
      <c r="R197" s="3">
        <f t="shared" si="6"/>
        <v>734.76965616600012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1"/>
      <c r="AE197" s="1"/>
    </row>
    <row r="198" spans="1:31" x14ac:dyDescent="0.25">
      <c r="A198" s="1" t="s">
        <v>464</v>
      </c>
      <c r="B198" s="1" t="s">
        <v>465</v>
      </c>
      <c r="C198" s="2">
        <v>44483</v>
      </c>
      <c r="D198" s="1" t="s">
        <v>466</v>
      </c>
      <c r="E198" s="1" t="s">
        <v>467</v>
      </c>
      <c r="F198" s="1"/>
      <c r="G198" s="1" t="s">
        <v>468</v>
      </c>
      <c r="H198" s="1" t="s">
        <v>469</v>
      </c>
      <c r="I198" s="3">
        <v>2</v>
      </c>
      <c r="J198" s="3">
        <v>149.30000000000001</v>
      </c>
      <c r="K198" s="3">
        <f>+J198*1.21*I198</f>
        <v>361.30600000000004</v>
      </c>
      <c r="L198" s="3">
        <v>0</v>
      </c>
      <c r="M198" s="3">
        <v>0</v>
      </c>
      <c r="N198" s="3">
        <f>+K198*0.95</f>
        <v>343.2407</v>
      </c>
      <c r="O198" s="3">
        <f>+N198-(N198*9.09/100)</f>
        <v>312.04012037000001</v>
      </c>
      <c r="P198" s="3"/>
      <c r="Q198" s="3">
        <v>607.24764972396702</v>
      </c>
      <c r="R198" s="3">
        <f t="shared" si="6"/>
        <v>734.76965616600012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1"/>
      <c r="AE198" s="1"/>
    </row>
    <row r="199" spans="1:31" x14ac:dyDescent="0.25">
      <c r="A199" s="1" t="s">
        <v>904</v>
      </c>
      <c r="B199" s="1" t="s">
        <v>905</v>
      </c>
      <c r="C199" s="2">
        <v>44483</v>
      </c>
      <c r="D199" s="1" t="s">
        <v>906</v>
      </c>
      <c r="E199" s="1" t="s">
        <v>907</v>
      </c>
      <c r="F199" s="1">
        <v>3777</v>
      </c>
      <c r="G199" s="1" t="s">
        <v>908</v>
      </c>
      <c r="H199" s="1" t="s">
        <v>909</v>
      </c>
      <c r="I199" s="3">
        <v>1</v>
      </c>
      <c r="J199" s="3">
        <v>267.95471074380202</v>
      </c>
      <c r="K199" s="3">
        <f>+J199*1.21*I199</f>
        <v>324.22520000000043</v>
      </c>
      <c r="L199" s="3">
        <v>0</v>
      </c>
      <c r="M199" s="3">
        <v>0</v>
      </c>
      <c r="N199" s="3">
        <f>+K199*0.95</f>
        <v>308.01394000000039</v>
      </c>
      <c r="O199" s="3">
        <f>+N199-(N199*9.09/100)</f>
        <v>280.01547285400034</v>
      </c>
      <c r="P199" s="3">
        <f>+O199+O198+O197+O196+O195</f>
        <v>1894.1540135940004</v>
      </c>
      <c r="Q199" s="3">
        <v>483.628777874381</v>
      </c>
      <c r="R199" s="3">
        <f t="shared" si="6"/>
        <v>585.19082122800103</v>
      </c>
      <c r="S199" s="3">
        <f>+R199+R198+R197+R196+R195</f>
        <v>3682.5113220099975</v>
      </c>
      <c r="T199" s="3">
        <v>3682.54</v>
      </c>
      <c r="U199" s="3">
        <f t="shared" ref="U195:U258" si="7">+T199-S199</f>
        <v>2.8677990002506704E-2</v>
      </c>
      <c r="V199" s="3"/>
      <c r="W199" s="3"/>
      <c r="X199" s="3"/>
      <c r="Y199" s="3"/>
      <c r="Z199" s="3"/>
      <c r="AA199" s="3"/>
      <c r="AB199" s="3"/>
      <c r="AC199" s="3"/>
      <c r="AD199" s="1" t="s">
        <v>910</v>
      </c>
      <c r="AE199" s="1" t="s">
        <v>911</v>
      </c>
    </row>
    <row r="200" spans="1:31" x14ac:dyDescent="0.25">
      <c r="A200" s="11" t="s">
        <v>198</v>
      </c>
      <c r="B200" s="11" t="s">
        <v>199</v>
      </c>
      <c r="C200" s="12">
        <v>44483</v>
      </c>
      <c r="D200" s="11" t="s">
        <v>200</v>
      </c>
      <c r="E200" s="11" t="s">
        <v>201</v>
      </c>
      <c r="F200" s="11"/>
      <c r="G200" s="11" t="s">
        <v>202</v>
      </c>
      <c r="H200" s="11" t="s">
        <v>203</v>
      </c>
      <c r="I200" s="13">
        <v>-1</v>
      </c>
      <c r="J200" s="13">
        <v>1652.8925619834699</v>
      </c>
      <c r="K200" s="13">
        <f>+J200*1.21*I200</f>
        <v>-1999.9999999999986</v>
      </c>
      <c r="L200" s="13">
        <v>0</v>
      </c>
      <c r="M200" s="13">
        <v>0</v>
      </c>
      <c r="N200" s="13">
        <v>0</v>
      </c>
      <c r="O200" s="13">
        <v>0</v>
      </c>
      <c r="P200" s="13"/>
      <c r="Q200" s="13">
        <v>-1652.8925619834699</v>
      </c>
      <c r="R200" s="13">
        <f t="shared" si="6"/>
        <v>-1999.9999999999986</v>
      </c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1" t="s">
        <v>204</v>
      </c>
      <c r="AE200" s="11" t="s">
        <v>205</v>
      </c>
    </row>
    <row r="201" spans="1:31" x14ac:dyDescent="0.25">
      <c r="A201" s="1" t="s">
        <v>968</v>
      </c>
      <c r="B201" s="1" t="s">
        <v>969</v>
      </c>
      <c r="C201" s="2">
        <v>44483</v>
      </c>
      <c r="D201" s="1" t="s">
        <v>970</v>
      </c>
      <c r="E201" s="1" t="s">
        <v>971</v>
      </c>
      <c r="F201" s="1"/>
      <c r="G201" s="1" t="s">
        <v>972</v>
      </c>
      <c r="H201" s="1" t="s">
        <v>973</v>
      </c>
      <c r="I201" s="3">
        <v>1</v>
      </c>
      <c r="J201" s="3">
        <v>417.98661157024799</v>
      </c>
      <c r="K201" s="3">
        <f>+J201*1.21*I201</f>
        <v>505.76380000000006</v>
      </c>
      <c r="L201" s="3">
        <v>0</v>
      </c>
      <c r="M201" s="3">
        <f>+K201*0.85</f>
        <v>429.89923000000005</v>
      </c>
      <c r="N201" s="3">
        <f>+M201*0.95</f>
        <v>408.4042685</v>
      </c>
      <c r="O201" s="3">
        <f>+N201-(N201*9.09/100)</f>
        <v>371.28032049335002</v>
      </c>
      <c r="P201" s="3"/>
      <c r="Q201" s="3">
        <v>695.94352839834698</v>
      </c>
      <c r="R201" s="3">
        <f t="shared" si="6"/>
        <v>842.09166936199983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1" t="s">
        <v>974</v>
      </c>
      <c r="AE201" s="1" t="s">
        <v>975</v>
      </c>
    </row>
    <row r="202" spans="1:31" x14ac:dyDescent="0.25">
      <c r="A202" s="1" t="s">
        <v>990</v>
      </c>
      <c r="B202" s="1" t="s">
        <v>991</v>
      </c>
      <c r="C202" s="2">
        <v>44483</v>
      </c>
      <c r="D202" s="1" t="s">
        <v>992</v>
      </c>
      <c r="E202" s="1" t="s">
        <v>993</v>
      </c>
      <c r="F202" s="1"/>
      <c r="G202" s="1" t="s">
        <v>994</v>
      </c>
      <c r="H202" s="1" t="s">
        <v>995</v>
      </c>
      <c r="I202" s="3">
        <v>1</v>
      </c>
      <c r="J202" s="3">
        <v>439.99669421487602</v>
      </c>
      <c r="K202" s="3">
        <f>+J202*1.21*I202</f>
        <v>532.39599999999996</v>
      </c>
      <c r="L202" s="3">
        <v>0</v>
      </c>
      <c r="M202" s="3">
        <f>+K202*0.85</f>
        <v>452.53659999999996</v>
      </c>
      <c r="N202" s="3">
        <f>+M202*0.95</f>
        <v>429.90976999999992</v>
      </c>
      <c r="O202" s="3">
        <f>+N202-(N202*9.09/100)</f>
        <v>390.83097190699993</v>
      </c>
      <c r="P202" s="3"/>
      <c r="Q202" s="3">
        <v>732.59009590082599</v>
      </c>
      <c r="R202" s="3">
        <f t="shared" si="6"/>
        <v>886.43401603999939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1" t="s">
        <v>996</v>
      </c>
      <c r="AE202" s="1" t="s">
        <v>997</v>
      </c>
    </row>
    <row r="203" spans="1:31" x14ac:dyDescent="0.25">
      <c r="A203" s="1" t="s">
        <v>1012</v>
      </c>
      <c r="B203" s="1" t="s">
        <v>1013</v>
      </c>
      <c r="C203" s="2">
        <v>44483</v>
      </c>
      <c r="D203" s="1" t="s">
        <v>1014</v>
      </c>
      <c r="E203" s="1" t="s">
        <v>1015</v>
      </c>
      <c r="F203" s="1">
        <v>3778</v>
      </c>
      <c r="G203" s="1" t="s">
        <v>1016</v>
      </c>
      <c r="H203" s="1" t="s">
        <v>1017</v>
      </c>
      <c r="I203" s="3">
        <v>1</v>
      </c>
      <c r="J203" s="3">
        <v>467.49363636363603</v>
      </c>
      <c r="K203" s="3">
        <f>+J203*1.21*I203</f>
        <v>565.66729999999961</v>
      </c>
      <c r="L203" s="3">
        <v>0</v>
      </c>
      <c r="M203" s="3">
        <f>+K203*0.85</f>
        <v>480.81720499999966</v>
      </c>
      <c r="N203" s="3">
        <f>+M203*0.95</f>
        <v>456.77634474999968</v>
      </c>
      <c r="O203" s="3">
        <f>+N203-(N203*9.09/100)</f>
        <v>415.2553750122247</v>
      </c>
      <c r="P203" s="3">
        <f>+O203+O202+O201+O200</f>
        <v>1177.3666674125748</v>
      </c>
      <c r="Q203" s="3">
        <v>778.37222960909003</v>
      </c>
      <c r="R203" s="3">
        <f t="shared" si="6"/>
        <v>941.83039782699893</v>
      </c>
      <c r="S203" s="3">
        <f>+R203+R202+R201</f>
        <v>2670.3560832289982</v>
      </c>
      <c r="T203" s="3">
        <v>670.36</v>
      </c>
      <c r="U203" s="3">
        <f t="shared" si="7"/>
        <v>-1999.996083228998</v>
      </c>
      <c r="V203" s="3" t="s">
        <v>2088</v>
      </c>
      <c r="W203" s="3"/>
      <c r="X203" s="3"/>
      <c r="Y203" s="3"/>
      <c r="Z203" s="3"/>
      <c r="AA203" s="3"/>
      <c r="AB203" s="3"/>
      <c r="AC203" s="3" t="s">
        <v>2081</v>
      </c>
      <c r="AD203" s="1" t="s">
        <v>1018</v>
      </c>
      <c r="AE203" s="1" t="s">
        <v>1019</v>
      </c>
    </row>
    <row r="204" spans="1:31" x14ac:dyDescent="0.25">
      <c r="A204" s="1" t="s">
        <v>1190</v>
      </c>
      <c r="B204" s="1" t="s">
        <v>1191</v>
      </c>
      <c r="C204" s="2">
        <v>44483</v>
      </c>
      <c r="D204" s="1" t="s">
        <v>1192</v>
      </c>
      <c r="E204" s="1" t="s">
        <v>1193</v>
      </c>
      <c r="F204" s="1">
        <v>3779</v>
      </c>
      <c r="G204" s="1" t="s">
        <v>1194</v>
      </c>
      <c r="H204" s="1" t="s">
        <v>1195</v>
      </c>
      <c r="I204" s="3">
        <v>5</v>
      </c>
      <c r="J204" s="3">
        <v>506.70520661157002</v>
      </c>
      <c r="K204" s="3">
        <f>+J204*1.21*I204</f>
        <v>3065.566499999999</v>
      </c>
      <c r="L204" s="3">
        <v>0</v>
      </c>
      <c r="M204" s="3">
        <v>0</v>
      </c>
      <c r="N204" s="3">
        <f>+K204*0.95</f>
        <v>2912.2881749999988</v>
      </c>
      <c r="O204" s="3">
        <f>+N204-(N204*9.09/100)</f>
        <v>2647.5611798924988</v>
      </c>
      <c r="P204" s="3">
        <f>+O204</f>
        <v>2647.5611798924988</v>
      </c>
      <c r="Q204" s="3">
        <v>4690.8994559876</v>
      </c>
      <c r="R204" s="3">
        <f t="shared" si="6"/>
        <v>5675.9883417449955</v>
      </c>
      <c r="S204" s="3">
        <f>+R204</f>
        <v>5675.9883417449955</v>
      </c>
      <c r="T204" s="3">
        <v>5675.95</v>
      </c>
      <c r="U204" s="3">
        <f t="shared" si="7"/>
        <v>-3.8341744995705085E-2</v>
      </c>
      <c r="V204" s="3"/>
      <c r="W204" s="3"/>
      <c r="X204" s="3"/>
      <c r="Y204" s="3"/>
      <c r="Z204" s="3"/>
      <c r="AA204" s="3"/>
      <c r="AB204" s="3"/>
      <c r="AC204" s="3"/>
      <c r="AD204" s="1"/>
      <c r="AE204" s="1"/>
    </row>
    <row r="205" spans="1:31" s="14" customFormat="1" x14ac:dyDescent="0.25">
      <c r="A205" s="11" t="s">
        <v>1458</v>
      </c>
      <c r="B205" s="11" t="s">
        <v>1459</v>
      </c>
      <c r="C205" s="12">
        <v>44484</v>
      </c>
      <c r="D205" s="11" t="s">
        <v>1460</v>
      </c>
      <c r="E205" s="11" t="s">
        <v>1461</v>
      </c>
      <c r="F205" s="11"/>
      <c r="G205" s="11" t="s">
        <v>1462</v>
      </c>
      <c r="H205" s="11" t="s">
        <v>1463</v>
      </c>
      <c r="I205" s="13">
        <v>1</v>
      </c>
      <c r="J205" s="13">
        <v>1446.28</v>
      </c>
      <c r="K205" s="13">
        <f>+J205*1.21*I205</f>
        <v>1749.9987999999998</v>
      </c>
      <c r="L205" s="13">
        <v>0</v>
      </c>
      <c r="M205" s="13">
        <v>0</v>
      </c>
      <c r="N205" s="13">
        <v>0</v>
      </c>
      <c r="O205" s="13">
        <f>+K205</f>
        <v>1749.9987999999998</v>
      </c>
      <c r="P205" s="13"/>
      <c r="Q205" s="13">
        <v>1983.4658886842999</v>
      </c>
      <c r="R205" s="13">
        <f t="shared" si="6"/>
        <v>2399.9937253080029</v>
      </c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1"/>
      <c r="AE205" s="11"/>
    </row>
    <row r="206" spans="1:31" x14ac:dyDescent="0.25">
      <c r="A206" s="1" t="s">
        <v>1686</v>
      </c>
      <c r="B206" s="1" t="s">
        <v>1687</v>
      </c>
      <c r="C206" s="2">
        <v>44484</v>
      </c>
      <c r="D206" s="1" t="s">
        <v>1688</v>
      </c>
      <c r="E206" s="1" t="s">
        <v>1689</v>
      </c>
      <c r="F206" s="1">
        <v>3781</v>
      </c>
      <c r="G206" s="1" t="s">
        <v>1690</v>
      </c>
      <c r="H206" s="1" t="s">
        <v>1691</v>
      </c>
      <c r="I206" s="3">
        <v>1</v>
      </c>
      <c r="J206" s="3">
        <v>702.52</v>
      </c>
      <c r="K206" s="3">
        <f>+J206*1.21*I206</f>
        <v>850.04919999999993</v>
      </c>
      <c r="L206" s="3">
        <v>0</v>
      </c>
      <c r="M206" s="3">
        <v>0</v>
      </c>
      <c r="N206" s="3">
        <v>0</v>
      </c>
      <c r="O206" s="3">
        <f>+K206</f>
        <v>850.04919999999993</v>
      </c>
      <c r="P206" s="3">
        <f>+O206+O205</f>
        <v>2600.0479999999998</v>
      </c>
      <c r="Q206" s="3">
        <v>1381.810473</v>
      </c>
      <c r="R206" s="3">
        <f t="shared" si="6"/>
        <v>1671.9906723300001</v>
      </c>
      <c r="S206" s="3">
        <f>+R206+R205</f>
        <v>4071.984397638003</v>
      </c>
      <c r="T206" s="3">
        <v>4071.99</v>
      </c>
      <c r="U206" s="3">
        <f t="shared" si="7"/>
        <v>5.6023619968073035E-3</v>
      </c>
      <c r="V206" s="3"/>
      <c r="W206" s="3"/>
      <c r="X206" s="3"/>
      <c r="Y206" s="3"/>
      <c r="Z206" s="3"/>
      <c r="AA206" s="3"/>
      <c r="AB206" s="3"/>
      <c r="AC206" s="3"/>
      <c r="AD206" s="1"/>
      <c r="AE206" s="1"/>
    </row>
    <row r="207" spans="1:31" x14ac:dyDescent="0.25">
      <c r="A207" s="1" t="s">
        <v>1760</v>
      </c>
      <c r="B207" s="1" t="s">
        <v>1761</v>
      </c>
      <c r="C207" s="2">
        <v>44484</v>
      </c>
      <c r="D207" s="1" t="s">
        <v>1762</v>
      </c>
      <c r="E207" s="1" t="s">
        <v>1763</v>
      </c>
      <c r="F207" s="1">
        <v>3786</v>
      </c>
      <c r="G207" s="1" t="s">
        <v>1764</v>
      </c>
      <c r="H207" s="1" t="s">
        <v>1765</v>
      </c>
      <c r="I207" s="3">
        <v>1</v>
      </c>
      <c r="J207" s="3">
        <v>818.23</v>
      </c>
      <c r="K207" s="3">
        <f>+J207*1.21*I207</f>
        <v>990.05830000000003</v>
      </c>
      <c r="L207" s="3">
        <v>0</v>
      </c>
      <c r="M207" s="3">
        <v>0</v>
      </c>
      <c r="N207" s="3">
        <v>0</v>
      </c>
      <c r="O207" s="3">
        <f>+K207</f>
        <v>990.05830000000003</v>
      </c>
      <c r="P207" s="3">
        <f>+O207</f>
        <v>990.05830000000003</v>
      </c>
      <c r="Q207" s="3">
        <v>1599.9930836999999</v>
      </c>
      <c r="R207" s="3">
        <f t="shared" si="6"/>
        <v>1935.9916312769999</v>
      </c>
      <c r="S207" s="3">
        <f>+R207</f>
        <v>1935.9916312769999</v>
      </c>
      <c r="T207" s="3">
        <v>1935.99</v>
      </c>
      <c r="U207" s="3">
        <f t="shared" si="7"/>
        <v>-1.631276999887632E-3</v>
      </c>
      <c r="V207" s="3"/>
      <c r="W207" s="3"/>
      <c r="X207" s="3"/>
      <c r="Y207" s="3"/>
      <c r="Z207" s="3"/>
      <c r="AA207" s="3"/>
      <c r="AB207" s="3"/>
      <c r="AC207" s="3"/>
      <c r="AD207" s="1"/>
      <c r="AE207" s="1"/>
    </row>
    <row r="208" spans="1:31" x14ac:dyDescent="0.25">
      <c r="A208" s="1" t="s">
        <v>1196</v>
      </c>
      <c r="B208" s="1" t="s">
        <v>1197</v>
      </c>
      <c r="C208" s="2">
        <v>44487</v>
      </c>
      <c r="D208" s="1" t="s">
        <v>1198</v>
      </c>
      <c r="E208" s="1" t="s">
        <v>1199</v>
      </c>
      <c r="F208" s="1"/>
      <c r="G208" s="1" t="s">
        <v>1200</v>
      </c>
      <c r="H208" s="1" t="s">
        <v>1201</v>
      </c>
      <c r="I208" s="3">
        <v>1</v>
      </c>
      <c r="J208" s="3">
        <v>757.41495867768595</v>
      </c>
      <c r="K208" s="3">
        <f>+J208*1.21*I208</f>
        <v>916.47209999999995</v>
      </c>
      <c r="L208" s="3">
        <v>0</v>
      </c>
      <c r="M208" s="3">
        <v>0</v>
      </c>
      <c r="N208" s="3">
        <f>+K208*0.95</f>
        <v>870.64849499999991</v>
      </c>
      <c r="O208" s="3">
        <f>+N208-(N208*9.09/100)</f>
        <v>791.50654680449998</v>
      </c>
      <c r="P208" s="3"/>
      <c r="Q208" s="3">
        <v>1401.81603137107</v>
      </c>
      <c r="R208" s="3">
        <f t="shared" si="6"/>
        <v>1696.1973979589948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1"/>
      <c r="AE208" s="1"/>
    </row>
    <row r="209" spans="1:31" x14ac:dyDescent="0.25">
      <c r="A209" s="1" t="s">
        <v>2052</v>
      </c>
      <c r="B209" s="1" t="s">
        <v>2053</v>
      </c>
      <c r="C209" s="2">
        <v>44487</v>
      </c>
      <c r="D209" s="1" t="s">
        <v>2054</v>
      </c>
      <c r="E209" s="1" t="s">
        <v>2055</v>
      </c>
      <c r="F209" s="1">
        <v>3776</v>
      </c>
      <c r="G209" s="1" t="s">
        <v>2056</v>
      </c>
      <c r="H209" s="1" t="s">
        <v>2057</v>
      </c>
      <c r="I209" s="3">
        <v>1</v>
      </c>
      <c r="J209" s="3">
        <v>599.21</v>
      </c>
      <c r="K209" s="3">
        <f>+J209*1.21*I209</f>
        <v>725.04410000000007</v>
      </c>
      <c r="L209" s="3">
        <v>0</v>
      </c>
      <c r="M209" s="3">
        <v>0</v>
      </c>
      <c r="N209" s="3">
        <v>0</v>
      </c>
      <c r="O209" s="3">
        <f>+K209</f>
        <v>725.04410000000007</v>
      </c>
      <c r="P209" s="3">
        <f>+O209+O208</f>
        <v>1516.5506468045</v>
      </c>
      <c r="Q209" s="3">
        <v>1219.99669206611</v>
      </c>
      <c r="R209" s="3">
        <f t="shared" si="6"/>
        <v>1476.1959973999931</v>
      </c>
      <c r="S209" s="3">
        <f>+R209+R208</f>
        <v>3172.3933953589876</v>
      </c>
      <c r="T209" s="3">
        <v>3172.38</v>
      </c>
      <c r="U209" s="3">
        <f t="shared" si="7"/>
        <v>-1.3395358987509098E-2</v>
      </c>
      <c r="V209" s="3"/>
      <c r="W209" s="3"/>
      <c r="X209" s="3"/>
      <c r="Y209" s="3"/>
      <c r="Z209" s="3"/>
      <c r="AA209" s="3"/>
      <c r="AB209" s="3"/>
      <c r="AC209" s="3"/>
      <c r="AD209" s="1"/>
      <c r="AE209" s="1"/>
    </row>
    <row r="210" spans="1:31" x14ac:dyDescent="0.25">
      <c r="A210" s="1" t="s">
        <v>296</v>
      </c>
      <c r="B210" s="1" t="s">
        <v>297</v>
      </c>
      <c r="C210" s="2">
        <v>44487</v>
      </c>
      <c r="D210" s="1" t="s">
        <v>298</v>
      </c>
      <c r="E210" s="1" t="s">
        <v>299</v>
      </c>
      <c r="F210" s="1"/>
      <c r="G210" s="1" t="s">
        <v>300</v>
      </c>
      <c r="H210" s="1" t="s">
        <v>301</v>
      </c>
      <c r="I210" s="3">
        <v>1</v>
      </c>
      <c r="J210" s="3">
        <v>818.23</v>
      </c>
      <c r="K210" s="3">
        <f>+J210*1.21*I210</f>
        <v>990.05830000000003</v>
      </c>
      <c r="L210" s="3">
        <v>0</v>
      </c>
      <c r="M210" s="3">
        <v>0</v>
      </c>
      <c r="N210" s="3">
        <v>0</v>
      </c>
      <c r="O210" s="3">
        <f>+K210</f>
        <v>990.05830000000003</v>
      </c>
      <c r="P210" s="3"/>
      <c r="Q210" s="3">
        <v>1599.99271772727</v>
      </c>
      <c r="R210" s="3">
        <f t="shared" si="6"/>
        <v>1935.9911884499966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1"/>
      <c r="AE210" s="1"/>
    </row>
    <row r="211" spans="1:31" x14ac:dyDescent="0.25">
      <c r="A211" s="1" t="s">
        <v>372</v>
      </c>
      <c r="B211" s="1" t="s">
        <v>373</v>
      </c>
      <c r="C211" s="2">
        <v>44487</v>
      </c>
      <c r="D211" s="1" t="s">
        <v>374</v>
      </c>
      <c r="E211" s="1" t="s">
        <v>375</v>
      </c>
      <c r="F211" s="1"/>
      <c r="G211" s="1" t="s">
        <v>376</v>
      </c>
      <c r="H211" s="1" t="s">
        <v>377</v>
      </c>
      <c r="I211" s="3">
        <v>1</v>
      </c>
      <c r="J211" s="3">
        <v>818.23</v>
      </c>
      <c r="K211" s="3">
        <f>+J211*1.21*I211</f>
        <v>990.05830000000003</v>
      </c>
      <c r="L211" s="3">
        <v>0</v>
      </c>
      <c r="M211" s="3">
        <v>0</v>
      </c>
      <c r="N211" s="3">
        <v>0</v>
      </c>
      <c r="O211" s="3">
        <f>+K211</f>
        <v>990.05830000000003</v>
      </c>
      <c r="P211" s="3"/>
      <c r="Q211" s="3">
        <v>1599.99271772727</v>
      </c>
      <c r="R211" s="3">
        <f t="shared" si="6"/>
        <v>1935.9911884499966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1"/>
      <c r="AE211" s="1"/>
    </row>
    <row r="212" spans="1:31" x14ac:dyDescent="0.25">
      <c r="A212" s="1" t="s">
        <v>470</v>
      </c>
      <c r="B212" s="1" t="s">
        <v>471</v>
      </c>
      <c r="C212" s="2">
        <v>44487</v>
      </c>
      <c r="D212" s="1" t="s">
        <v>472</v>
      </c>
      <c r="E212" s="1" t="s">
        <v>473</v>
      </c>
      <c r="F212" s="1"/>
      <c r="G212" s="1" t="s">
        <v>474</v>
      </c>
      <c r="H212" s="1" t="s">
        <v>475</v>
      </c>
      <c r="I212" s="3">
        <v>1</v>
      </c>
      <c r="J212" s="3">
        <v>149.30198347107401</v>
      </c>
      <c r="K212" s="3">
        <f>+J212*1.21*I212</f>
        <v>180.65539999999956</v>
      </c>
      <c r="L212" s="3">
        <v>0</v>
      </c>
      <c r="M212" s="3">
        <v>0</v>
      </c>
      <c r="N212" s="3">
        <f>+K212*0.95</f>
        <v>171.62262999999956</v>
      </c>
      <c r="O212" s="3">
        <f>+N212-(N212*9.09/100)</f>
        <v>156.0221329329996</v>
      </c>
      <c r="P212" s="3"/>
      <c r="Q212" s="3">
        <v>220.910200783471</v>
      </c>
      <c r="R212" s="3">
        <f t="shared" si="6"/>
        <v>267.3013429479999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1"/>
      <c r="AE212" s="1"/>
    </row>
    <row r="213" spans="1:31" x14ac:dyDescent="0.25">
      <c r="A213" s="1" t="s">
        <v>476</v>
      </c>
      <c r="B213" s="1" t="s">
        <v>477</v>
      </c>
      <c r="C213" s="2">
        <v>44487</v>
      </c>
      <c r="D213" s="1" t="s">
        <v>478</v>
      </c>
      <c r="E213" s="1" t="s">
        <v>479</v>
      </c>
      <c r="F213" s="1"/>
      <c r="G213" s="1" t="s">
        <v>480</v>
      </c>
      <c r="H213" s="1" t="s">
        <v>481</v>
      </c>
      <c r="I213" s="3">
        <v>1</v>
      </c>
      <c r="J213" s="3">
        <v>149.30198347107401</v>
      </c>
      <c r="K213" s="3">
        <f>+J213*1.21*I213</f>
        <v>180.65539999999956</v>
      </c>
      <c r="L213" s="3">
        <v>0</v>
      </c>
      <c r="M213" s="3">
        <v>0</v>
      </c>
      <c r="N213" s="3">
        <f>+K213*0.95</f>
        <v>171.62262999999956</v>
      </c>
      <c r="O213" s="3">
        <f>+N213-(N213*9.09/100)</f>
        <v>156.0221329329996</v>
      </c>
      <c r="P213" s="3"/>
      <c r="Q213" s="3">
        <v>220.910200783471</v>
      </c>
      <c r="R213" s="3">
        <f t="shared" si="6"/>
        <v>267.3013429479999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1"/>
      <c r="AE213" s="1"/>
    </row>
    <row r="214" spans="1:31" x14ac:dyDescent="0.25">
      <c r="A214" s="1" t="s">
        <v>496</v>
      </c>
      <c r="B214" s="1" t="s">
        <v>497</v>
      </c>
      <c r="C214" s="2">
        <v>44487</v>
      </c>
      <c r="D214" s="1" t="s">
        <v>498</v>
      </c>
      <c r="E214" s="1" t="s">
        <v>499</v>
      </c>
      <c r="F214" s="1"/>
      <c r="G214" s="1" t="s">
        <v>500</v>
      </c>
      <c r="H214" s="1" t="s">
        <v>501</v>
      </c>
      <c r="I214" s="3">
        <v>1</v>
      </c>
      <c r="J214" s="3">
        <v>259.97710743801701</v>
      </c>
      <c r="K214" s="3">
        <f>+J214*1.21*I214</f>
        <v>314.57230000000055</v>
      </c>
      <c r="L214" s="3">
        <v>0</v>
      </c>
      <c r="M214" s="3">
        <v>0</v>
      </c>
      <c r="N214" s="3">
        <f>+K214*0.95</f>
        <v>298.84368500000051</v>
      </c>
      <c r="O214" s="3">
        <f>+N214-(N214*9.09/100)</f>
        <v>271.67879403350048</v>
      </c>
      <c r="P214" s="3"/>
      <c r="Q214" s="3">
        <v>384.66732770743897</v>
      </c>
      <c r="R214" s="3">
        <f t="shared" si="6"/>
        <v>465.44746652600116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1"/>
      <c r="AE214" s="1"/>
    </row>
    <row r="215" spans="1:31" x14ac:dyDescent="0.25">
      <c r="A215" s="1" t="s">
        <v>502</v>
      </c>
      <c r="B215" s="1" t="s">
        <v>503</v>
      </c>
      <c r="C215" s="2">
        <v>44487</v>
      </c>
      <c r="D215" s="1" t="s">
        <v>504</v>
      </c>
      <c r="E215" s="1" t="s">
        <v>505</v>
      </c>
      <c r="F215" s="1"/>
      <c r="G215" s="1" t="s">
        <v>506</v>
      </c>
      <c r="H215" s="1" t="s">
        <v>507</v>
      </c>
      <c r="I215" s="3">
        <v>1</v>
      </c>
      <c r="J215" s="3">
        <v>259.97710743801701</v>
      </c>
      <c r="K215" s="3">
        <f>+J215*1.21*I215</f>
        <v>314.57230000000055</v>
      </c>
      <c r="L215" s="3">
        <v>0</v>
      </c>
      <c r="M215" s="3">
        <v>0</v>
      </c>
      <c r="N215" s="3">
        <f>+K215*0.95</f>
        <v>298.84368500000051</v>
      </c>
      <c r="O215" s="3">
        <f>+N215-(N215*9.09/100)</f>
        <v>271.67879403350048</v>
      </c>
      <c r="P215" s="3"/>
      <c r="Q215" s="3">
        <v>384.66732770743897</v>
      </c>
      <c r="R215" s="3">
        <f t="shared" si="6"/>
        <v>465.44746652600116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1"/>
      <c r="AE215" s="1"/>
    </row>
    <row r="216" spans="1:31" x14ac:dyDescent="0.25">
      <c r="A216" s="1" t="s">
        <v>528</v>
      </c>
      <c r="B216" s="1" t="s">
        <v>529</v>
      </c>
      <c r="C216" s="2">
        <v>44487</v>
      </c>
      <c r="D216" s="1" t="s">
        <v>530</v>
      </c>
      <c r="E216" s="1" t="s">
        <v>531</v>
      </c>
      <c r="F216" s="1"/>
      <c r="G216" s="1" t="s">
        <v>532</v>
      </c>
      <c r="H216" s="1" t="s">
        <v>533</v>
      </c>
      <c r="I216" s="3">
        <v>1</v>
      </c>
      <c r="J216" s="3">
        <v>214.688925619835</v>
      </c>
      <c r="K216" s="3">
        <f>+J216*1.21*I216</f>
        <v>259.77360000000033</v>
      </c>
      <c r="L216" s="3">
        <v>0</v>
      </c>
      <c r="M216" s="3">
        <v>0</v>
      </c>
      <c r="N216" s="3">
        <f>+K216*0.95</f>
        <v>246.78492000000031</v>
      </c>
      <c r="O216" s="3">
        <f>+N216-(N216*9.09/100)</f>
        <v>224.35217077200028</v>
      </c>
      <c r="P216" s="3"/>
      <c r="Q216" s="3">
        <v>317.65802812561998</v>
      </c>
      <c r="R216" s="3">
        <f t="shared" si="6"/>
        <v>384.36621403200019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1"/>
      <c r="AE216" s="1"/>
    </row>
    <row r="217" spans="1:31" x14ac:dyDescent="0.25">
      <c r="A217" s="1" t="s">
        <v>534</v>
      </c>
      <c r="B217" s="1" t="s">
        <v>535</v>
      </c>
      <c r="C217" s="2">
        <v>44487</v>
      </c>
      <c r="D217" s="1" t="s">
        <v>536</v>
      </c>
      <c r="E217" s="1" t="s">
        <v>537</v>
      </c>
      <c r="F217" s="1"/>
      <c r="G217" s="1" t="s">
        <v>538</v>
      </c>
      <c r="H217" s="1" t="s">
        <v>539</v>
      </c>
      <c r="I217" s="3">
        <v>1</v>
      </c>
      <c r="J217" s="3">
        <v>214.688925619835</v>
      </c>
      <c r="K217" s="3">
        <f>+J217*1.21*I217</f>
        <v>259.77360000000033</v>
      </c>
      <c r="L217" s="3">
        <v>0</v>
      </c>
      <c r="M217" s="3">
        <v>0</v>
      </c>
      <c r="N217" s="3">
        <f>+K217*0.95</f>
        <v>246.78492000000031</v>
      </c>
      <c r="O217" s="3">
        <f>+N217-(N217*9.09/100)</f>
        <v>224.35217077200028</v>
      </c>
      <c r="P217" s="3"/>
      <c r="Q217" s="3">
        <v>317.65802812561998</v>
      </c>
      <c r="R217" s="3">
        <f t="shared" si="6"/>
        <v>384.36621403200019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1"/>
      <c r="AE217" s="1"/>
    </row>
    <row r="218" spans="1:31" s="14" customFormat="1" x14ac:dyDescent="0.25">
      <c r="A218" s="1" t="s">
        <v>930</v>
      </c>
      <c r="B218" s="1" t="s">
        <v>931</v>
      </c>
      <c r="C218" s="2">
        <v>44487</v>
      </c>
      <c r="D218" s="1" t="s">
        <v>932</v>
      </c>
      <c r="E218" s="1" t="s">
        <v>933</v>
      </c>
      <c r="F218" s="1"/>
      <c r="G218" s="1" t="s">
        <v>934</v>
      </c>
      <c r="H218" s="1" t="s">
        <v>935</v>
      </c>
      <c r="I218" s="3">
        <v>1</v>
      </c>
      <c r="J218" s="3">
        <v>695.49148760330604</v>
      </c>
      <c r="K218" s="3">
        <f>+J218*1.21*I218</f>
        <v>841.54470000000026</v>
      </c>
      <c r="L218" s="3">
        <v>0</v>
      </c>
      <c r="M218" s="3">
        <v>0</v>
      </c>
      <c r="N218" s="3">
        <f>+K218*0.95</f>
        <v>799.46746500000017</v>
      </c>
      <c r="O218" s="3">
        <f>+N218-(N218*9.09/100)</f>
        <v>726.79587243150013</v>
      </c>
      <c r="P218" s="3"/>
      <c r="Q218" s="3">
        <v>645.77080115454601</v>
      </c>
      <c r="R218" s="3">
        <f t="shared" si="6"/>
        <v>781.38266939700065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1"/>
      <c r="AE218" s="1"/>
    </row>
    <row r="219" spans="1:31" x14ac:dyDescent="0.25">
      <c r="A219" s="1" t="s">
        <v>936</v>
      </c>
      <c r="B219" s="1" t="s">
        <v>937</v>
      </c>
      <c r="C219" s="2">
        <v>44487</v>
      </c>
      <c r="D219" s="1" t="s">
        <v>938</v>
      </c>
      <c r="E219" s="1" t="s">
        <v>939</v>
      </c>
      <c r="F219" s="1"/>
      <c r="G219" s="1" t="s">
        <v>940</v>
      </c>
      <c r="H219" s="1" t="s">
        <v>941</v>
      </c>
      <c r="I219" s="3">
        <v>1</v>
      </c>
      <c r="J219" s="3">
        <v>110.447107438017</v>
      </c>
      <c r="K219" s="3">
        <f>+J219*1.21*I219</f>
        <v>133.64100000000056</v>
      </c>
      <c r="L219" s="3">
        <v>0</v>
      </c>
      <c r="M219" s="3">
        <f>+K219*0.85</f>
        <v>113.59485000000048</v>
      </c>
      <c r="N219" s="3">
        <f>+M219*0.95</f>
        <v>107.91510750000045</v>
      </c>
      <c r="O219" s="3">
        <f>+N219-(N219*9.09/100)</f>
        <v>98.105624228250406</v>
      </c>
      <c r="P219" s="3"/>
      <c r="Q219" s="3">
        <v>102.551243727273</v>
      </c>
      <c r="R219" s="3">
        <f t="shared" si="6"/>
        <v>124.08700491000033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1"/>
      <c r="AE219" s="1"/>
    </row>
    <row r="220" spans="1:31" x14ac:dyDescent="0.25">
      <c r="A220" s="1" t="s">
        <v>942</v>
      </c>
      <c r="B220" s="1" t="s">
        <v>943</v>
      </c>
      <c r="C220" s="2">
        <v>44487</v>
      </c>
      <c r="D220" s="1" t="s">
        <v>944</v>
      </c>
      <c r="E220" s="1" t="s">
        <v>945</v>
      </c>
      <c r="F220" s="1"/>
      <c r="G220" s="1" t="s">
        <v>946</v>
      </c>
      <c r="H220" s="1" t="s">
        <v>947</v>
      </c>
      <c r="I220" s="3">
        <v>1</v>
      </c>
      <c r="J220" s="3">
        <v>678.45768595041295</v>
      </c>
      <c r="K220" s="3">
        <f>+J220*1.21*I220</f>
        <v>820.93379999999968</v>
      </c>
      <c r="L220" s="3">
        <v>0</v>
      </c>
      <c r="M220" s="3">
        <v>0</v>
      </c>
      <c r="N220" s="3">
        <f>+K220*0.95</f>
        <v>779.88710999999967</v>
      </c>
      <c r="O220" s="3">
        <f>+N220-(N220*9.09/100)</f>
        <v>708.99537170099973</v>
      </c>
      <c r="P220" s="3"/>
      <c r="Q220" s="3">
        <v>629.95474598181795</v>
      </c>
      <c r="R220" s="3">
        <f t="shared" si="6"/>
        <v>762.2452426379997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1"/>
      <c r="AE220" s="1"/>
    </row>
    <row r="221" spans="1:31" x14ac:dyDescent="0.25">
      <c r="A221" s="1" t="s">
        <v>1328</v>
      </c>
      <c r="B221" s="1" t="s">
        <v>1329</v>
      </c>
      <c r="C221" s="2">
        <v>44487</v>
      </c>
      <c r="D221" s="1" t="s">
        <v>1330</v>
      </c>
      <c r="E221" s="1" t="s">
        <v>1331</v>
      </c>
      <c r="F221" s="1"/>
      <c r="G221" s="1" t="s">
        <v>1332</v>
      </c>
      <c r="H221" s="1" t="s">
        <v>1333</v>
      </c>
      <c r="I221" s="3">
        <v>1</v>
      </c>
      <c r="J221" s="3">
        <v>305.8</v>
      </c>
      <c r="K221" s="3">
        <f>+J221*1.21*I221</f>
        <v>370.01800000000003</v>
      </c>
      <c r="L221" s="3">
        <v>0</v>
      </c>
      <c r="M221" s="3">
        <v>0</v>
      </c>
      <c r="N221" s="3">
        <v>0</v>
      </c>
      <c r="O221" s="3">
        <f>+K221</f>
        <v>370.01800000000003</v>
      </c>
      <c r="P221" s="3"/>
      <c r="Q221" s="3">
        <v>545.4460302</v>
      </c>
      <c r="R221" s="3">
        <f t="shared" si="6"/>
        <v>659.98969654199993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1"/>
      <c r="AE221" s="1"/>
    </row>
    <row r="222" spans="1:31" x14ac:dyDescent="0.25">
      <c r="A222" s="1" t="s">
        <v>1378</v>
      </c>
      <c r="B222" s="1" t="s">
        <v>1379</v>
      </c>
      <c r="C222" s="2">
        <v>44487</v>
      </c>
      <c r="D222" s="1" t="s">
        <v>1380</v>
      </c>
      <c r="E222" s="1" t="s">
        <v>1381</v>
      </c>
      <c r="F222" s="1"/>
      <c r="G222" s="1" t="s">
        <v>1382</v>
      </c>
      <c r="H222" s="1" t="s">
        <v>1383</v>
      </c>
      <c r="I222" s="3">
        <v>1</v>
      </c>
      <c r="J222" s="3">
        <v>305.8</v>
      </c>
      <c r="K222" s="3">
        <f>+J222*1.21*I222</f>
        <v>370.01800000000003</v>
      </c>
      <c r="L222" s="3">
        <v>0</v>
      </c>
      <c r="M222" s="3">
        <v>0</v>
      </c>
      <c r="N222" s="3">
        <v>0</v>
      </c>
      <c r="O222" s="3">
        <f>+K222</f>
        <v>370.01800000000003</v>
      </c>
      <c r="P222" s="3"/>
      <c r="Q222" s="3">
        <v>545.4460302</v>
      </c>
      <c r="R222" s="3">
        <f t="shared" si="6"/>
        <v>659.98969654199993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1"/>
      <c r="AE222" s="1"/>
    </row>
    <row r="223" spans="1:31" x14ac:dyDescent="0.25">
      <c r="A223" s="1" t="s">
        <v>1414</v>
      </c>
      <c r="B223" s="1" t="s">
        <v>1415</v>
      </c>
      <c r="C223" s="2">
        <v>44487</v>
      </c>
      <c r="D223" s="1" t="s">
        <v>1416</v>
      </c>
      <c r="E223" s="1" t="s">
        <v>1417</v>
      </c>
      <c r="F223" s="1"/>
      <c r="G223" s="1" t="s">
        <v>1418</v>
      </c>
      <c r="H223" s="1" t="s">
        <v>1419</v>
      </c>
      <c r="I223" s="3">
        <v>2</v>
      </c>
      <c r="J223" s="3">
        <v>272.74</v>
      </c>
      <c r="K223" s="3">
        <f>+J223*1.21*I223</f>
        <v>660.0308</v>
      </c>
      <c r="L223" s="3">
        <v>0</v>
      </c>
      <c r="M223" s="3">
        <v>0</v>
      </c>
      <c r="N223" s="3">
        <f>+K223*0.95</f>
        <v>627.02926000000002</v>
      </c>
      <c r="O223" s="3">
        <f>+N223-(N223*9.09/100)</f>
        <v>570.03230026599999</v>
      </c>
      <c r="P223" s="3"/>
      <c r="Q223" s="3">
        <v>991.723728621487</v>
      </c>
      <c r="R223" s="3">
        <f t="shared" si="6"/>
        <v>1199.9857116319993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"/>
      <c r="AE223" s="1"/>
    </row>
    <row r="224" spans="1:31" s="10" customFormat="1" x14ac:dyDescent="0.25">
      <c r="A224" s="1" t="s">
        <v>1726</v>
      </c>
      <c r="B224" s="1" t="s">
        <v>1727</v>
      </c>
      <c r="C224" s="2">
        <v>44487</v>
      </c>
      <c r="D224" s="1" t="s">
        <v>1728</v>
      </c>
      <c r="E224" s="1" t="s">
        <v>1729</v>
      </c>
      <c r="F224" s="1"/>
      <c r="G224" s="1" t="s">
        <v>1730</v>
      </c>
      <c r="H224" s="1" t="s">
        <v>1731</v>
      </c>
      <c r="I224" s="3">
        <v>1</v>
      </c>
      <c r="J224" s="3">
        <v>1322.4</v>
      </c>
      <c r="K224" s="3">
        <f>+J224*1.21*I224</f>
        <v>1600.104</v>
      </c>
      <c r="L224" s="3">
        <v>0</v>
      </c>
      <c r="M224" s="3">
        <v>0</v>
      </c>
      <c r="N224" s="3">
        <v>0</v>
      </c>
      <c r="O224" s="3">
        <f>+K224</f>
        <v>1600.104</v>
      </c>
      <c r="P224" s="3"/>
      <c r="Q224" s="3">
        <v>2455.7232479999998</v>
      </c>
      <c r="R224" s="3">
        <f t="shared" si="6"/>
        <v>2971.4251300799997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"/>
      <c r="AE224" s="1"/>
    </row>
    <row r="225" spans="1:31" x14ac:dyDescent="0.25">
      <c r="A225" s="1" t="s">
        <v>572</v>
      </c>
      <c r="B225" s="1" t="s">
        <v>573</v>
      </c>
      <c r="C225" s="2">
        <v>44494</v>
      </c>
      <c r="D225" s="1" t="s">
        <v>574</v>
      </c>
      <c r="E225" s="1" t="s">
        <v>575</v>
      </c>
      <c r="F225" s="1"/>
      <c r="G225" s="1" t="s">
        <v>576</v>
      </c>
      <c r="H225" s="1" t="s">
        <v>577</v>
      </c>
      <c r="I225" s="3">
        <v>1</v>
      </c>
      <c r="J225" s="3">
        <v>950.47</v>
      </c>
      <c r="K225" s="3">
        <f>+J225*1.21*I225</f>
        <v>1150.0687</v>
      </c>
      <c r="L225" s="3">
        <v>0</v>
      </c>
      <c r="M225" s="3">
        <v>0</v>
      </c>
      <c r="N225" s="3">
        <v>0</v>
      </c>
      <c r="O225" s="3">
        <f>+K225</f>
        <v>1150.0687</v>
      </c>
      <c r="P225" s="3"/>
      <c r="Q225" s="3">
        <v>2455.7287939462799</v>
      </c>
      <c r="R225" s="3">
        <f t="shared" si="6"/>
        <v>2971.4318406749985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" t="s">
        <v>578</v>
      </c>
      <c r="AE225" s="1" t="s">
        <v>579</v>
      </c>
    </row>
    <row r="226" spans="1:31" x14ac:dyDescent="0.25">
      <c r="A226" s="1" t="s">
        <v>1732</v>
      </c>
      <c r="B226" s="1" t="s">
        <v>1733</v>
      </c>
      <c r="C226" s="2">
        <v>44494</v>
      </c>
      <c r="D226" s="1" t="s">
        <v>1734</v>
      </c>
      <c r="E226" s="1" t="s">
        <v>1735</v>
      </c>
      <c r="F226" s="1">
        <v>3780</v>
      </c>
      <c r="G226" s="1" t="s">
        <v>1736</v>
      </c>
      <c r="H226" s="1" t="s">
        <v>1737</v>
      </c>
      <c r="I226" s="3">
        <v>-1</v>
      </c>
      <c r="J226" s="3">
        <v>1322.4</v>
      </c>
      <c r="K226" s="3">
        <f>+J226*1.21*I226</f>
        <v>-1600.104</v>
      </c>
      <c r="L226" s="3">
        <v>0</v>
      </c>
      <c r="M226" s="3">
        <v>0</v>
      </c>
      <c r="N226" s="3">
        <v>0</v>
      </c>
      <c r="O226" s="3">
        <f>+K226</f>
        <v>-1600.104</v>
      </c>
      <c r="P226" s="3">
        <f>+SUM(O210:O226)</f>
        <v>7278.2566641037511</v>
      </c>
      <c r="Q226" s="3">
        <v>-2455.7232479999998</v>
      </c>
      <c r="R226" s="3">
        <f t="shared" si="6"/>
        <v>-2971.4251300799997</v>
      </c>
      <c r="S226" s="3">
        <f>+SUM(R210:R226)</f>
        <v>13265.324286247996</v>
      </c>
      <c r="T226" s="3">
        <v>13747.39</v>
      </c>
      <c r="U226" s="3">
        <f t="shared" si="7"/>
        <v>482.06571375200292</v>
      </c>
      <c r="V226" s="3" t="s">
        <v>2086</v>
      </c>
      <c r="W226" s="3"/>
      <c r="X226" s="3"/>
      <c r="Y226" s="3"/>
      <c r="Z226" s="3"/>
      <c r="AA226" s="3"/>
      <c r="AB226" s="3"/>
      <c r="AC226" s="3" t="s">
        <v>2070</v>
      </c>
      <c r="AD226" s="1" t="s">
        <v>1738</v>
      </c>
      <c r="AE226" s="1" t="s">
        <v>1739</v>
      </c>
    </row>
    <row r="227" spans="1:31" s="10" customFormat="1" x14ac:dyDescent="0.25">
      <c r="A227" s="1" t="s">
        <v>1622</v>
      </c>
      <c r="B227" s="1" t="s">
        <v>1623</v>
      </c>
      <c r="C227" s="2">
        <v>44488</v>
      </c>
      <c r="D227" s="1" t="s">
        <v>1624</v>
      </c>
      <c r="E227" s="1" t="s">
        <v>1625</v>
      </c>
      <c r="F227" s="1"/>
      <c r="G227" s="1" t="s">
        <v>1626</v>
      </c>
      <c r="H227" s="1" t="s">
        <v>1627</v>
      </c>
      <c r="I227" s="3">
        <v>1</v>
      </c>
      <c r="J227" s="3">
        <v>242.88</v>
      </c>
      <c r="K227" s="3">
        <f>+J227*1.21*I227</f>
        <v>293.88479999999998</v>
      </c>
      <c r="L227" s="3">
        <v>0</v>
      </c>
      <c r="M227" s="3">
        <v>0</v>
      </c>
      <c r="N227" s="3">
        <v>0</v>
      </c>
      <c r="O227" s="3">
        <f>+K227</f>
        <v>293.88479999999998</v>
      </c>
      <c r="P227" s="3"/>
      <c r="Q227" s="3">
        <v>545.446194917355</v>
      </c>
      <c r="R227" s="3">
        <f t="shared" si="6"/>
        <v>659.98989584999958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1"/>
      <c r="AE227" s="1"/>
    </row>
    <row r="228" spans="1:31" s="10" customFormat="1" x14ac:dyDescent="0.25">
      <c r="A228" s="1" t="s">
        <v>1838</v>
      </c>
      <c r="B228" s="1" t="s">
        <v>1839</v>
      </c>
      <c r="C228" s="2">
        <v>44488</v>
      </c>
      <c r="D228" s="1" t="s">
        <v>1840</v>
      </c>
      <c r="E228" s="1" t="s">
        <v>1841</v>
      </c>
      <c r="F228" s="1"/>
      <c r="G228" s="1" t="s">
        <v>1842</v>
      </c>
      <c r="H228" s="1" t="s">
        <v>1843</v>
      </c>
      <c r="I228" s="3">
        <v>1</v>
      </c>
      <c r="J228" s="3">
        <v>404.2</v>
      </c>
      <c r="K228" s="3">
        <f>+J228*1.21*I228</f>
        <v>489.08199999999999</v>
      </c>
      <c r="L228" s="3">
        <v>0</v>
      </c>
      <c r="M228" s="3">
        <v>0</v>
      </c>
      <c r="N228" s="3">
        <v>0</v>
      </c>
      <c r="O228" s="3">
        <f>+K228</f>
        <v>489.08199999999999</v>
      </c>
      <c r="P228" s="3"/>
      <c r="Q228" s="3">
        <v>809.09024600826501</v>
      </c>
      <c r="R228" s="3">
        <f t="shared" si="6"/>
        <v>978.99919767000063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1" t="s">
        <v>1844</v>
      </c>
      <c r="AE228" s="1" t="s">
        <v>1845</v>
      </c>
    </row>
    <row r="229" spans="1:31" s="10" customFormat="1" x14ac:dyDescent="0.25">
      <c r="A229" s="1" t="s">
        <v>1878</v>
      </c>
      <c r="B229" s="1" t="s">
        <v>1879</v>
      </c>
      <c r="C229" s="2">
        <v>44488</v>
      </c>
      <c r="D229" s="1" t="s">
        <v>1880</v>
      </c>
      <c r="E229" s="1" t="s">
        <v>1881</v>
      </c>
      <c r="F229" s="1"/>
      <c r="G229" s="1" t="s">
        <v>1882</v>
      </c>
      <c r="H229" s="1" t="s">
        <v>1883</v>
      </c>
      <c r="I229" s="3">
        <v>-1</v>
      </c>
      <c r="J229" s="3">
        <v>404.2</v>
      </c>
      <c r="K229" s="3">
        <f>+J229*1.21*I229</f>
        <v>-489.08199999999999</v>
      </c>
      <c r="L229" s="3">
        <v>0</v>
      </c>
      <c r="M229" s="3">
        <v>0</v>
      </c>
      <c r="N229" s="3">
        <v>0</v>
      </c>
      <c r="O229" s="3">
        <f>+K229</f>
        <v>-489.08199999999999</v>
      </c>
      <c r="P229" s="3"/>
      <c r="Q229" s="3">
        <v>-809.09024600826501</v>
      </c>
      <c r="R229" s="3">
        <f t="shared" si="6"/>
        <v>-978.99919767000063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1" t="s">
        <v>1884</v>
      </c>
      <c r="AE229" s="1" t="s">
        <v>1885</v>
      </c>
    </row>
    <row r="230" spans="1:31" s="10" customFormat="1" x14ac:dyDescent="0.25">
      <c r="A230" s="1" t="s">
        <v>1886</v>
      </c>
      <c r="B230" s="1" t="s">
        <v>1887</v>
      </c>
      <c r="C230" s="2">
        <v>44488</v>
      </c>
      <c r="D230" s="1" t="s">
        <v>1888</v>
      </c>
      <c r="E230" s="1" t="s">
        <v>1889</v>
      </c>
      <c r="F230" s="1">
        <v>3792</v>
      </c>
      <c r="G230" s="1" t="s">
        <v>1890</v>
      </c>
      <c r="H230" s="1" t="s">
        <v>1891</v>
      </c>
      <c r="I230" s="3">
        <v>1</v>
      </c>
      <c r="J230" s="3">
        <v>404.2</v>
      </c>
      <c r="K230" s="3">
        <f>+J230*1.21*I230</f>
        <v>489.08199999999999</v>
      </c>
      <c r="L230" s="3">
        <v>0</v>
      </c>
      <c r="M230" s="3">
        <v>0</v>
      </c>
      <c r="N230" s="3">
        <v>0</v>
      </c>
      <c r="O230" s="3">
        <f>+K230</f>
        <v>489.08199999999999</v>
      </c>
      <c r="P230" s="3">
        <f>+O230+O229+O228+O227</f>
        <v>782.96679999999992</v>
      </c>
      <c r="Q230" s="3">
        <v>809.09024600826501</v>
      </c>
      <c r="R230" s="3">
        <f t="shared" si="6"/>
        <v>978.99919767000063</v>
      </c>
      <c r="S230" s="3">
        <f>+R230+R229+R228+R227</f>
        <v>1638.9890935200001</v>
      </c>
      <c r="T230" s="3">
        <v>1638.99</v>
      </c>
      <c r="U230" s="3">
        <f t="shared" si="7"/>
        <v>9.0647999991233519E-4</v>
      </c>
      <c r="V230" s="3"/>
      <c r="W230" s="3"/>
      <c r="X230" s="3"/>
      <c r="Y230" s="3"/>
      <c r="Z230" s="3"/>
      <c r="AA230" s="3"/>
      <c r="AB230" s="3"/>
      <c r="AC230" s="3"/>
      <c r="AD230" s="1"/>
      <c r="AE230" s="1"/>
    </row>
    <row r="231" spans="1:31" s="10" customFormat="1" x14ac:dyDescent="0.25">
      <c r="A231" s="1" t="s">
        <v>1766</v>
      </c>
      <c r="B231" s="1" t="s">
        <v>1767</v>
      </c>
      <c r="C231" s="2">
        <v>44488</v>
      </c>
      <c r="D231" s="1" t="s">
        <v>1768</v>
      </c>
      <c r="E231" s="1" t="s">
        <v>1769</v>
      </c>
      <c r="F231" s="1">
        <v>3782</v>
      </c>
      <c r="G231" s="1" t="s">
        <v>1770</v>
      </c>
      <c r="H231" s="1" t="s">
        <v>1771</v>
      </c>
      <c r="I231" s="3">
        <v>1</v>
      </c>
      <c r="J231" s="3">
        <v>818.23</v>
      </c>
      <c r="K231" s="3">
        <f>+J231*1.21*I231</f>
        <v>990.05830000000003</v>
      </c>
      <c r="L231" s="3">
        <v>0</v>
      </c>
      <c r="M231" s="3">
        <v>0</v>
      </c>
      <c r="N231" s="3">
        <v>0</v>
      </c>
      <c r="O231" s="3">
        <f>+K231</f>
        <v>990.05830000000003</v>
      </c>
      <c r="P231" s="3">
        <f>+O231</f>
        <v>990.05830000000003</v>
      </c>
      <c r="Q231" s="3">
        <v>1599.9889809818201</v>
      </c>
      <c r="R231" s="3">
        <f t="shared" si="6"/>
        <v>1935.9866669880023</v>
      </c>
      <c r="S231" s="3">
        <f>+R231</f>
        <v>1935.9866669880023</v>
      </c>
      <c r="T231" s="3">
        <v>1935.99</v>
      </c>
      <c r="U231" s="3">
        <f t="shared" si="7"/>
        <v>3.3330119977108552E-3</v>
      </c>
      <c r="V231" s="3"/>
      <c r="W231" s="3"/>
      <c r="X231" s="3"/>
      <c r="Y231" s="3"/>
      <c r="Z231" s="3"/>
      <c r="AA231" s="3"/>
      <c r="AB231" s="3"/>
      <c r="AC231" s="3"/>
      <c r="AD231" s="1"/>
      <c r="AE231" s="1"/>
    </row>
    <row r="232" spans="1:31" s="10" customFormat="1" x14ac:dyDescent="0.25">
      <c r="A232" s="1" t="s">
        <v>1706</v>
      </c>
      <c r="B232" s="1" t="s">
        <v>1707</v>
      </c>
      <c r="C232" s="2">
        <v>44488</v>
      </c>
      <c r="D232" s="1" t="s">
        <v>1708</v>
      </c>
      <c r="E232" s="1" t="s">
        <v>1709</v>
      </c>
      <c r="F232" s="1">
        <v>3785</v>
      </c>
      <c r="G232" s="1" t="s">
        <v>1710</v>
      </c>
      <c r="H232" s="1" t="s">
        <v>1711</v>
      </c>
      <c r="I232" s="3">
        <v>1</v>
      </c>
      <c r="J232" s="3">
        <v>702.52</v>
      </c>
      <c r="K232" s="3">
        <f>+J232*1.21*I232</f>
        <v>850.04919999999993</v>
      </c>
      <c r="L232" s="3">
        <v>0</v>
      </c>
      <c r="M232" s="3">
        <v>0</v>
      </c>
      <c r="N232" s="3">
        <v>0</v>
      </c>
      <c r="O232" s="3">
        <f>+K232</f>
        <v>850.04919999999993</v>
      </c>
      <c r="P232" s="3">
        <f>+O232</f>
        <v>850.04919999999993</v>
      </c>
      <c r="Q232" s="3">
        <v>1381.810473</v>
      </c>
      <c r="R232" s="3">
        <f t="shared" si="6"/>
        <v>1671.9906723300001</v>
      </c>
      <c r="S232" s="3">
        <f>+R232</f>
        <v>1671.9906723300001</v>
      </c>
      <c r="T232" s="3">
        <v>1671.99</v>
      </c>
      <c r="U232" s="3">
        <f t="shared" si="7"/>
        <v>-6.7233000004307542E-4</v>
      </c>
      <c r="V232" s="3"/>
      <c r="W232" s="3"/>
      <c r="X232" s="3"/>
      <c r="Y232" s="3"/>
      <c r="Z232" s="3"/>
      <c r="AA232" s="3"/>
      <c r="AB232" s="3"/>
      <c r="AC232" s="3"/>
      <c r="AD232" s="1"/>
      <c r="AE232" s="1"/>
    </row>
    <row r="233" spans="1:31" s="10" customFormat="1" x14ac:dyDescent="0.25">
      <c r="A233" s="1" t="s">
        <v>378</v>
      </c>
      <c r="B233" s="1" t="s">
        <v>379</v>
      </c>
      <c r="C233" s="2">
        <v>44488</v>
      </c>
      <c r="D233" s="1" t="s">
        <v>380</v>
      </c>
      <c r="E233" s="1" t="s">
        <v>381</v>
      </c>
      <c r="F233" s="1">
        <v>3787</v>
      </c>
      <c r="G233" s="1" t="s">
        <v>382</v>
      </c>
      <c r="H233" s="1" t="s">
        <v>383</v>
      </c>
      <c r="I233" s="3">
        <v>1</v>
      </c>
      <c r="J233" s="3">
        <v>818.23</v>
      </c>
      <c r="K233" s="3">
        <f>+J233*1.21*I233</f>
        <v>990.05830000000003</v>
      </c>
      <c r="L233" s="3">
        <v>0</v>
      </c>
      <c r="M233" s="3">
        <v>0</v>
      </c>
      <c r="N233" s="3">
        <v>0</v>
      </c>
      <c r="O233" s="3">
        <f>+K233</f>
        <v>990.05830000000003</v>
      </c>
      <c r="P233" s="3">
        <f>+O233</f>
        <v>990.05830000000003</v>
      </c>
      <c r="Q233" s="3">
        <v>1599.99271772727</v>
      </c>
      <c r="R233" s="3">
        <f t="shared" si="6"/>
        <v>1935.9911884499966</v>
      </c>
      <c r="S233" s="3">
        <f>+R233</f>
        <v>1935.9911884499966</v>
      </c>
      <c r="T233" s="3">
        <v>1935.99</v>
      </c>
      <c r="U233" s="3">
        <f t="shared" si="7"/>
        <v>-1.1884499965617579E-3</v>
      </c>
      <c r="V233" s="3"/>
      <c r="W233" s="3"/>
      <c r="X233" s="3"/>
      <c r="Y233" s="3"/>
      <c r="Z233" s="3"/>
      <c r="AA233" s="3"/>
      <c r="AB233" s="3"/>
      <c r="AC233" s="3"/>
      <c r="AD233" s="1"/>
      <c r="AE233" s="1"/>
    </row>
    <row r="234" spans="1:31" s="10" customFormat="1" x14ac:dyDescent="0.25">
      <c r="A234" s="1" t="s">
        <v>1692</v>
      </c>
      <c r="B234" s="1" t="s">
        <v>1693</v>
      </c>
      <c r="C234" s="2">
        <v>44488</v>
      </c>
      <c r="D234" s="1" t="s">
        <v>1694</v>
      </c>
      <c r="E234" s="1" t="s">
        <v>1695</v>
      </c>
      <c r="F234" s="1">
        <v>3789</v>
      </c>
      <c r="G234" s="1" t="s">
        <v>1696</v>
      </c>
      <c r="H234" s="1" t="s">
        <v>1697</v>
      </c>
      <c r="I234" s="3">
        <v>1</v>
      </c>
      <c r="J234" s="3">
        <v>702.52</v>
      </c>
      <c r="K234" s="3">
        <f>+J234*1.21*I234</f>
        <v>850.04919999999993</v>
      </c>
      <c r="L234" s="3">
        <v>0</v>
      </c>
      <c r="M234" s="3">
        <v>0</v>
      </c>
      <c r="N234" s="3">
        <v>0</v>
      </c>
      <c r="O234" s="3">
        <f>+K234</f>
        <v>850.04919999999993</v>
      </c>
      <c r="P234" s="3">
        <f>+O234</f>
        <v>850.04919999999993</v>
      </c>
      <c r="Q234" s="3">
        <v>1381.810473</v>
      </c>
      <c r="R234" s="3">
        <f t="shared" si="6"/>
        <v>1671.9906723300001</v>
      </c>
      <c r="S234" s="3">
        <f>+R234</f>
        <v>1671.9906723300001</v>
      </c>
      <c r="T234" s="3">
        <v>1671.99</v>
      </c>
      <c r="U234" s="3">
        <f t="shared" si="7"/>
        <v>-6.7233000004307542E-4</v>
      </c>
      <c r="V234" s="3"/>
      <c r="W234" s="3"/>
      <c r="X234" s="3"/>
      <c r="Y234" s="3"/>
      <c r="Z234" s="3"/>
      <c r="AA234" s="3"/>
      <c r="AB234" s="3"/>
      <c r="AC234" s="3"/>
      <c r="AD234" s="1"/>
      <c r="AE234" s="1"/>
    </row>
    <row r="235" spans="1:31" x14ac:dyDescent="0.25">
      <c r="A235" s="1" t="s">
        <v>760</v>
      </c>
      <c r="B235" s="1" t="s">
        <v>761</v>
      </c>
      <c r="C235" s="2">
        <v>44488</v>
      </c>
      <c r="D235" s="1" t="s">
        <v>762</v>
      </c>
      <c r="E235" s="1" t="s">
        <v>763</v>
      </c>
      <c r="F235" s="1"/>
      <c r="G235" s="1" t="s">
        <v>764</v>
      </c>
      <c r="H235" s="1" t="s">
        <v>765</v>
      </c>
      <c r="I235" s="3">
        <v>4</v>
      </c>
      <c r="J235" s="3">
        <v>229.05</v>
      </c>
      <c r="K235" s="3">
        <f>+J235*1.21*I235</f>
        <v>1108.6020000000001</v>
      </c>
      <c r="L235" s="3">
        <v>0</v>
      </c>
      <c r="M235" s="3">
        <v>0</v>
      </c>
      <c r="N235" s="3">
        <v>0</v>
      </c>
      <c r="O235" s="3">
        <f>+K235</f>
        <v>1108.6020000000001</v>
      </c>
      <c r="P235" s="3"/>
      <c r="Q235" s="3">
        <v>1890.8869354446299</v>
      </c>
      <c r="R235" s="3">
        <f t="shared" si="6"/>
        <v>2287.973191888002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1"/>
      <c r="AE235" s="1"/>
    </row>
    <row r="236" spans="1:31" x14ac:dyDescent="0.25">
      <c r="A236" s="1" t="s">
        <v>778</v>
      </c>
      <c r="B236" s="1" t="s">
        <v>779</v>
      </c>
      <c r="C236" s="2">
        <v>44488</v>
      </c>
      <c r="D236" s="1" t="s">
        <v>780</v>
      </c>
      <c r="E236" s="1" t="s">
        <v>781</v>
      </c>
      <c r="F236" s="1"/>
      <c r="G236" s="1" t="s">
        <v>782</v>
      </c>
      <c r="H236" s="1" t="s">
        <v>783</v>
      </c>
      <c r="I236" s="3">
        <v>1</v>
      </c>
      <c r="J236" s="3">
        <v>466.14</v>
      </c>
      <c r="K236" s="3">
        <f>+J236*1.21*I236</f>
        <v>564.02940000000001</v>
      </c>
      <c r="L236" s="3">
        <v>0</v>
      </c>
      <c r="M236" s="3">
        <v>0</v>
      </c>
      <c r="N236" s="3">
        <v>0</v>
      </c>
      <c r="O236" s="3">
        <f>+K236</f>
        <v>564.02940000000001</v>
      </c>
      <c r="P236" s="3"/>
      <c r="Q236" s="3">
        <v>579.98923151735596</v>
      </c>
      <c r="R236" s="3">
        <f t="shared" si="6"/>
        <v>701.78697013600072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1"/>
      <c r="AE236" s="1"/>
    </row>
    <row r="237" spans="1:31" x14ac:dyDescent="0.25">
      <c r="A237" s="1" t="s">
        <v>884</v>
      </c>
      <c r="B237" s="1" t="s">
        <v>885</v>
      </c>
      <c r="C237" s="2">
        <v>44488</v>
      </c>
      <c r="D237" s="1" t="s">
        <v>886</v>
      </c>
      <c r="E237" s="1" t="s">
        <v>887</v>
      </c>
      <c r="F237" s="1">
        <v>3790</v>
      </c>
      <c r="G237" s="1" t="s">
        <v>888</v>
      </c>
      <c r="H237" s="1" t="s">
        <v>889</v>
      </c>
      <c r="I237" s="3">
        <v>2</v>
      </c>
      <c r="J237" s="3">
        <v>386.72</v>
      </c>
      <c r="K237" s="3">
        <f>+J237*1.21*I237</f>
        <v>935.86240000000009</v>
      </c>
      <c r="L237" s="3">
        <v>0</v>
      </c>
      <c r="M237" s="3">
        <v>0</v>
      </c>
      <c r="N237" s="3">
        <v>0</v>
      </c>
      <c r="O237" s="3">
        <f>+K237</f>
        <v>935.86240000000009</v>
      </c>
      <c r="P237" s="3">
        <f>+O237+O236+O235</f>
        <v>2608.4938000000002</v>
      </c>
      <c r="Q237" s="3">
        <v>1581.79814730578</v>
      </c>
      <c r="R237" s="3">
        <f t="shared" si="6"/>
        <v>1913.9757582399939</v>
      </c>
      <c r="S237" s="3">
        <f>+R237+R236+R235</f>
        <v>4903.7359202639964</v>
      </c>
      <c r="T237" s="3">
        <v>4903.7299999999996</v>
      </c>
      <c r="U237" s="3">
        <f t="shared" si="7"/>
        <v>-5.9202639968134463E-3</v>
      </c>
      <c r="V237" s="3"/>
      <c r="W237" s="3"/>
      <c r="X237" s="3"/>
      <c r="Y237" s="3"/>
      <c r="Z237" s="3"/>
      <c r="AA237" s="3"/>
      <c r="AB237" s="3"/>
      <c r="AC237" s="3"/>
      <c r="AD237" s="1"/>
      <c r="AE237" s="1"/>
    </row>
    <row r="238" spans="1:31" x14ac:dyDescent="0.25">
      <c r="A238" s="11" t="s">
        <v>222</v>
      </c>
      <c r="B238" s="11" t="s">
        <v>223</v>
      </c>
      <c r="C238" s="12">
        <v>44488</v>
      </c>
      <c r="D238" s="11" t="s">
        <v>224</v>
      </c>
      <c r="E238" s="11" t="s">
        <v>225</v>
      </c>
      <c r="F238" s="11"/>
      <c r="G238" s="11" t="s">
        <v>226</v>
      </c>
      <c r="H238" s="11" t="s">
        <v>227</v>
      </c>
      <c r="I238" s="13">
        <v>-1</v>
      </c>
      <c r="J238" s="13">
        <v>234.28933884297501</v>
      </c>
      <c r="K238" s="13">
        <f>+J238*1.21*I238</f>
        <v>-283.49009999999976</v>
      </c>
      <c r="L238" s="13">
        <v>0</v>
      </c>
      <c r="M238" s="13">
        <v>0</v>
      </c>
      <c r="N238" s="13">
        <v>0</v>
      </c>
      <c r="O238" s="13">
        <v>0</v>
      </c>
      <c r="P238" s="13"/>
      <c r="Q238" s="13">
        <v>-234.28933884297501</v>
      </c>
      <c r="R238" s="13">
        <f t="shared" si="6"/>
        <v>-283.49009999999976</v>
      </c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1" t="s">
        <v>228</v>
      </c>
      <c r="AE238" s="11" t="s">
        <v>229</v>
      </c>
    </row>
    <row r="239" spans="1:31" x14ac:dyDescent="0.25">
      <c r="A239" s="1" t="s">
        <v>1288</v>
      </c>
      <c r="B239" s="1" t="s">
        <v>1289</v>
      </c>
      <c r="C239" s="2">
        <v>44488</v>
      </c>
      <c r="D239" s="1" t="s">
        <v>1290</v>
      </c>
      <c r="E239" s="1" t="s">
        <v>1291</v>
      </c>
      <c r="F239" s="1">
        <v>3791</v>
      </c>
      <c r="G239" s="1" t="s">
        <v>1292</v>
      </c>
      <c r="H239" s="1" t="s">
        <v>1293</v>
      </c>
      <c r="I239" s="3">
        <v>6</v>
      </c>
      <c r="J239" s="3">
        <v>140.5</v>
      </c>
      <c r="K239" s="3">
        <f>+J239*1.21*I239</f>
        <v>1020.03</v>
      </c>
      <c r="L239" s="3">
        <v>0</v>
      </c>
      <c r="M239" s="3">
        <v>0</v>
      </c>
      <c r="N239" s="3">
        <v>0</v>
      </c>
      <c r="O239" s="3">
        <f>+K239</f>
        <v>1020.03</v>
      </c>
      <c r="P239" s="3">
        <f>+O239+O238</f>
        <v>1020.03</v>
      </c>
      <c r="Q239" s="3">
        <v>1561.9491234</v>
      </c>
      <c r="R239" s="3">
        <f t="shared" si="6"/>
        <v>1889.9584393139999</v>
      </c>
      <c r="S239" s="3">
        <f>+R239+R238</f>
        <v>1606.4683393140001</v>
      </c>
      <c r="T239" s="3">
        <v>1606.45</v>
      </c>
      <c r="U239" s="3">
        <f t="shared" si="7"/>
        <v>-1.8339314000058948E-2</v>
      </c>
      <c r="V239" s="3"/>
      <c r="W239" s="3"/>
      <c r="X239" s="3"/>
      <c r="Y239" s="3"/>
      <c r="Z239" s="3"/>
      <c r="AA239" s="3"/>
      <c r="AB239" s="3"/>
      <c r="AC239" s="3"/>
      <c r="AD239" s="1" t="s">
        <v>1294</v>
      </c>
      <c r="AE239" s="1" t="s">
        <v>1295</v>
      </c>
    </row>
    <row r="240" spans="1:31" x14ac:dyDescent="0.25">
      <c r="A240" s="1" t="s">
        <v>36</v>
      </c>
      <c r="B240" s="1" t="s">
        <v>37</v>
      </c>
      <c r="C240" s="2">
        <v>44489</v>
      </c>
      <c r="D240" s="1" t="s">
        <v>38</v>
      </c>
      <c r="E240" s="1" t="s">
        <v>39</v>
      </c>
      <c r="F240" s="1">
        <v>3794</v>
      </c>
      <c r="G240" s="1" t="s">
        <v>40</v>
      </c>
      <c r="H240" s="1" t="s">
        <v>41</v>
      </c>
      <c r="I240" s="3">
        <v>1</v>
      </c>
      <c r="J240" s="3">
        <v>294.39</v>
      </c>
      <c r="K240" s="3">
        <f>+J240*1.21*I240</f>
        <v>356.21189999999996</v>
      </c>
      <c r="L240" s="3">
        <v>0</v>
      </c>
      <c r="M240" s="3">
        <v>0</v>
      </c>
      <c r="N240" s="3">
        <v>0</v>
      </c>
      <c r="O240" s="3">
        <f>+K240</f>
        <v>356.21189999999996</v>
      </c>
      <c r="P240" s="3">
        <f>+O240</f>
        <v>356.21189999999996</v>
      </c>
      <c r="Q240" s="3">
        <v>545.44527792892598</v>
      </c>
      <c r="R240" s="3">
        <f t="shared" si="6"/>
        <v>659.98878629400042</v>
      </c>
      <c r="S240" s="3">
        <f>+R240</f>
        <v>659.98878629400042</v>
      </c>
      <c r="T240" s="3">
        <v>659.99</v>
      </c>
      <c r="U240" s="3">
        <f t="shared" si="7"/>
        <v>1.2137059995893651E-3</v>
      </c>
      <c r="V240" s="3"/>
      <c r="W240" s="3"/>
      <c r="X240" s="3"/>
      <c r="Y240" s="3"/>
      <c r="Z240" s="3"/>
      <c r="AA240" s="3"/>
      <c r="AB240" s="3"/>
      <c r="AC240" s="3"/>
      <c r="AD240" s="1"/>
      <c r="AE240" s="1"/>
    </row>
    <row r="241" spans="1:31" x14ac:dyDescent="0.25">
      <c r="A241" s="1" t="s">
        <v>1772</v>
      </c>
      <c r="B241" s="1" t="s">
        <v>1773</v>
      </c>
      <c r="C241" s="2">
        <v>44490</v>
      </c>
      <c r="D241" s="1" t="s">
        <v>1774</v>
      </c>
      <c r="E241" s="1" t="s">
        <v>1775</v>
      </c>
      <c r="F241" s="1">
        <v>3800</v>
      </c>
      <c r="G241" s="1" t="s">
        <v>1776</v>
      </c>
      <c r="H241" s="1" t="s">
        <v>1777</v>
      </c>
      <c r="I241" s="3">
        <v>1</v>
      </c>
      <c r="J241" s="3">
        <v>818.23</v>
      </c>
      <c r="K241" s="3">
        <f>+J241*1.21*I241</f>
        <v>990.05830000000003</v>
      </c>
      <c r="L241" s="3">
        <v>0</v>
      </c>
      <c r="M241" s="3">
        <v>0</v>
      </c>
      <c r="N241" s="3">
        <v>0</v>
      </c>
      <c r="O241" s="3">
        <f>+K241</f>
        <v>990.05830000000003</v>
      </c>
      <c r="P241" s="3">
        <f>+O241</f>
        <v>990.05830000000003</v>
      </c>
      <c r="Q241" s="3">
        <v>1599.9930836999999</v>
      </c>
      <c r="R241" s="3">
        <f t="shared" si="6"/>
        <v>1935.9916312769999</v>
      </c>
      <c r="S241" s="3">
        <f>+R241</f>
        <v>1935.9916312769999</v>
      </c>
      <c r="T241" s="3">
        <v>1935.99</v>
      </c>
      <c r="U241" s="3">
        <f t="shared" si="7"/>
        <v>-1.631276999887632E-3</v>
      </c>
      <c r="V241" s="3"/>
      <c r="W241" s="3"/>
      <c r="X241" s="3"/>
      <c r="Y241" s="3"/>
      <c r="Z241" s="3"/>
      <c r="AA241" s="3"/>
      <c r="AB241" s="3"/>
      <c r="AC241" s="3"/>
      <c r="AD241" s="1"/>
      <c r="AE241" s="1"/>
    </row>
    <row r="242" spans="1:31" s="10" customFormat="1" x14ac:dyDescent="0.25">
      <c r="A242" s="1" t="s">
        <v>86</v>
      </c>
      <c r="B242" s="1" t="s">
        <v>87</v>
      </c>
      <c r="C242" s="2">
        <v>44491</v>
      </c>
      <c r="D242" s="1" t="s">
        <v>88</v>
      </c>
      <c r="E242" s="1" t="s">
        <v>89</v>
      </c>
      <c r="F242" s="1"/>
      <c r="G242" s="1" t="s">
        <v>90</v>
      </c>
      <c r="H242" s="1" t="s">
        <v>91</v>
      </c>
      <c r="I242" s="3">
        <v>1</v>
      </c>
      <c r="J242" s="3">
        <v>183.73</v>
      </c>
      <c r="K242" s="3">
        <f>+J242*1.21*I242</f>
        <v>222.31329999999997</v>
      </c>
      <c r="L242" s="3">
        <v>0</v>
      </c>
      <c r="M242" s="3">
        <v>0</v>
      </c>
      <c r="N242" s="3">
        <v>0</v>
      </c>
      <c r="O242" s="3">
        <f>+K242</f>
        <v>222.31329999999997</v>
      </c>
      <c r="P242" s="3"/>
      <c r="Q242" s="3">
        <v>381.813578697521</v>
      </c>
      <c r="R242" s="3">
        <f t="shared" si="6"/>
        <v>461.99443022400038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1" t="s">
        <v>92</v>
      </c>
      <c r="AE242" s="1" t="s">
        <v>93</v>
      </c>
    </row>
    <row r="243" spans="1:31" x14ac:dyDescent="0.25">
      <c r="A243" s="1" t="s">
        <v>94</v>
      </c>
      <c r="B243" s="1" t="s">
        <v>95</v>
      </c>
      <c r="C243" s="2">
        <v>44491</v>
      </c>
      <c r="D243" s="1" t="s">
        <v>96</v>
      </c>
      <c r="E243" s="1" t="s">
        <v>97</v>
      </c>
      <c r="F243" s="1"/>
      <c r="G243" s="1" t="s">
        <v>98</v>
      </c>
      <c r="H243" s="1" t="s">
        <v>99</v>
      </c>
      <c r="I243" s="3">
        <v>1</v>
      </c>
      <c r="J243" s="3">
        <v>183.73</v>
      </c>
      <c r="K243" s="3">
        <f>+J243*1.21*I243</f>
        <v>222.31329999999997</v>
      </c>
      <c r="L243" s="3">
        <v>0</v>
      </c>
      <c r="M243" s="3">
        <v>0</v>
      </c>
      <c r="N243" s="3">
        <v>0</v>
      </c>
      <c r="O243" s="3">
        <f>+K243</f>
        <v>222.31329999999997</v>
      </c>
      <c r="P243" s="3"/>
      <c r="Q243" s="3">
        <v>381.813578697521</v>
      </c>
      <c r="R243" s="3">
        <f t="shared" si="6"/>
        <v>461.99443022400038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1" t="s">
        <v>100</v>
      </c>
      <c r="AE243" s="1" t="s">
        <v>101</v>
      </c>
    </row>
    <row r="244" spans="1:31" x14ac:dyDescent="0.25">
      <c r="A244" s="1" t="s">
        <v>102</v>
      </c>
      <c r="B244" s="1" t="s">
        <v>103</v>
      </c>
      <c r="C244" s="2">
        <v>44491</v>
      </c>
      <c r="D244" s="1" t="s">
        <v>104</v>
      </c>
      <c r="E244" s="1" t="s">
        <v>105</v>
      </c>
      <c r="F244" s="1"/>
      <c r="G244" s="1" t="s">
        <v>106</v>
      </c>
      <c r="H244" s="1" t="s">
        <v>107</v>
      </c>
      <c r="I244" s="3">
        <v>1</v>
      </c>
      <c r="J244" s="3">
        <v>183.73</v>
      </c>
      <c r="K244" s="3">
        <f>+J244*1.21*I244</f>
        <v>222.31329999999997</v>
      </c>
      <c r="L244" s="3">
        <v>0</v>
      </c>
      <c r="M244" s="3">
        <v>0</v>
      </c>
      <c r="N244" s="3">
        <v>0</v>
      </c>
      <c r="O244" s="3">
        <f>+K244</f>
        <v>222.31329999999997</v>
      </c>
      <c r="P244" s="3"/>
      <c r="Q244" s="3">
        <v>381.813578697521</v>
      </c>
      <c r="R244" s="3">
        <f t="shared" si="6"/>
        <v>461.99443022400038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1" t="s">
        <v>108</v>
      </c>
      <c r="AE244" s="1" t="s">
        <v>109</v>
      </c>
    </row>
    <row r="245" spans="1:31" x14ac:dyDescent="0.25">
      <c r="A245" s="11" t="s">
        <v>230</v>
      </c>
      <c r="B245" s="11" t="s">
        <v>231</v>
      </c>
      <c r="C245" s="12">
        <v>44491</v>
      </c>
      <c r="D245" s="11" t="s">
        <v>232</v>
      </c>
      <c r="E245" s="11" t="s">
        <v>233</v>
      </c>
      <c r="F245" s="11">
        <v>3799</v>
      </c>
      <c r="G245" s="11" t="s">
        <v>234</v>
      </c>
      <c r="H245" s="11" t="s">
        <v>235</v>
      </c>
      <c r="I245" s="13">
        <v>-1</v>
      </c>
      <c r="J245" s="13">
        <v>171.81818181818201</v>
      </c>
      <c r="K245" s="13">
        <f>+J245*1.21*I245</f>
        <v>-207.90000000000023</v>
      </c>
      <c r="L245" s="13">
        <v>0</v>
      </c>
      <c r="M245" s="13">
        <v>0</v>
      </c>
      <c r="N245" s="13">
        <v>0</v>
      </c>
      <c r="O245" s="13">
        <v>0</v>
      </c>
      <c r="P245" s="13">
        <f>+O245+O244+O243+O242</f>
        <v>666.93989999999985</v>
      </c>
      <c r="Q245" s="13">
        <v>-171.81818181818201</v>
      </c>
      <c r="R245" s="13">
        <f t="shared" si="6"/>
        <v>-207.90000000000023</v>
      </c>
      <c r="S245" s="13">
        <f>+R245+R244+R243+R242</f>
        <v>1178.0832906720009</v>
      </c>
      <c r="T245" s="13">
        <v>1178.07</v>
      </c>
      <c r="U245" s="13">
        <f t="shared" si="7"/>
        <v>-1.3290672000948689E-2</v>
      </c>
      <c r="V245" s="13"/>
      <c r="W245" s="13"/>
      <c r="X245" s="13"/>
      <c r="Y245" s="13"/>
      <c r="Z245" s="13"/>
      <c r="AA245" s="13"/>
      <c r="AB245" s="13"/>
      <c r="AC245" s="13"/>
      <c r="AD245" s="11" t="s">
        <v>236</v>
      </c>
      <c r="AE245" s="11" t="s">
        <v>237</v>
      </c>
    </row>
    <row r="246" spans="1:31" x14ac:dyDescent="0.25">
      <c r="A246" s="11" t="s">
        <v>238</v>
      </c>
      <c r="B246" s="11" t="s">
        <v>239</v>
      </c>
      <c r="C246" s="12">
        <v>44491</v>
      </c>
      <c r="D246" s="11" t="s">
        <v>240</v>
      </c>
      <c r="E246" s="11" t="s">
        <v>241</v>
      </c>
      <c r="F246" s="11"/>
      <c r="G246" s="11" t="s">
        <v>242</v>
      </c>
      <c r="H246" s="11" t="s">
        <v>243</v>
      </c>
      <c r="I246" s="13">
        <v>-1</v>
      </c>
      <c r="J246" s="13">
        <v>1239.6694214875999</v>
      </c>
      <c r="K246" s="13">
        <f>+J246*1.21*I246</f>
        <v>-1499.9999999999959</v>
      </c>
      <c r="L246" s="13">
        <v>0</v>
      </c>
      <c r="M246" s="13">
        <v>0</v>
      </c>
      <c r="N246" s="13">
        <v>0</v>
      </c>
      <c r="O246" s="13">
        <v>0</v>
      </c>
      <c r="P246" s="13"/>
      <c r="Q246" s="13">
        <v>-1239.6694214875999</v>
      </c>
      <c r="R246" s="13">
        <f t="shared" si="6"/>
        <v>-1499.9999999999959</v>
      </c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1" t="s">
        <v>244</v>
      </c>
      <c r="AE246" s="11" t="s">
        <v>245</v>
      </c>
    </row>
    <row r="247" spans="1:31" x14ac:dyDescent="0.25">
      <c r="A247" s="1" t="s">
        <v>1712</v>
      </c>
      <c r="B247" s="1" t="s">
        <v>1713</v>
      </c>
      <c r="C247" s="2">
        <v>44491</v>
      </c>
      <c r="D247" s="1" t="s">
        <v>1714</v>
      </c>
      <c r="E247" s="1" t="s">
        <v>1715</v>
      </c>
      <c r="F247" s="1">
        <v>3801</v>
      </c>
      <c r="G247" s="1" t="s">
        <v>1716</v>
      </c>
      <c r="H247" s="1" t="s">
        <v>1717</v>
      </c>
      <c r="I247" s="3">
        <v>1</v>
      </c>
      <c r="J247" s="3">
        <v>702.52</v>
      </c>
      <c r="K247" s="3">
        <f>+J247*1.21*I247</f>
        <v>850.04919999999993</v>
      </c>
      <c r="L247" s="3">
        <v>0</v>
      </c>
      <c r="M247" s="3">
        <v>0</v>
      </c>
      <c r="N247" s="3">
        <v>0</v>
      </c>
      <c r="O247" s="3">
        <f>+K247</f>
        <v>850.04919999999993</v>
      </c>
      <c r="P247" s="3">
        <f>+O247+O246</f>
        <v>850.04919999999993</v>
      </c>
      <c r="Q247" s="3">
        <v>1381.810473</v>
      </c>
      <c r="R247" s="3">
        <f t="shared" si="6"/>
        <v>1671.9906723300001</v>
      </c>
      <c r="S247" s="3">
        <f>+R247</f>
        <v>1671.9906723300001</v>
      </c>
      <c r="T247" s="3">
        <v>550.36</v>
      </c>
      <c r="U247" s="3">
        <f t="shared" si="7"/>
        <v>-1121.6306723299999</v>
      </c>
      <c r="V247" s="3" t="s">
        <v>2086</v>
      </c>
      <c r="W247" s="3"/>
      <c r="X247" s="3"/>
      <c r="Y247" s="3"/>
      <c r="Z247" s="3"/>
      <c r="AA247" s="3"/>
      <c r="AB247" s="3"/>
      <c r="AC247" s="3" t="s">
        <v>2091</v>
      </c>
      <c r="AD247" s="1" t="s">
        <v>1718</v>
      </c>
      <c r="AE247" s="1" t="s">
        <v>1719</v>
      </c>
    </row>
    <row r="248" spans="1:31" x14ac:dyDescent="0.25">
      <c r="A248" s="1" t="s">
        <v>1980</v>
      </c>
      <c r="B248" s="1" t="s">
        <v>1981</v>
      </c>
      <c r="C248" s="2">
        <v>44491</v>
      </c>
      <c r="D248" s="1" t="s">
        <v>1982</v>
      </c>
      <c r="E248" s="1" t="s">
        <v>1983</v>
      </c>
      <c r="F248" s="1">
        <v>3802</v>
      </c>
      <c r="G248" s="1" t="s">
        <v>1984</v>
      </c>
      <c r="H248" s="1" t="s">
        <v>1985</v>
      </c>
      <c r="I248" s="3">
        <v>1</v>
      </c>
      <c r="J248" s="3">
        <v>818.23</v>
      </c>
      <c r="K248" s="3">
        <f>+J248*1.21*I248</f>
        <v>990.05830000000003</v>
      </c>
      <c r="L248" s="3">
        <v>0</v>
      </c>
      <c r="M248" s="3">
        <v>0</v>
      </c>
      <c r="N248" s="3">
        <v>0</v>
      </c>
      <c r="O248" s="3">
        <f>+K248</f>
        <v>990.05830000000003</v>
      </c>
      <c r="P248" s="3">
        <f>+O248</f>
        <v>990.05830000000003</v>
      </c>
      <c r="Q248" s="3">
        <v>1599.9930836999999</v>
      </c>
      <c r="R248" s="3">
        <f t="shared" si="6"/>
        <v>1935.9916312769999</v>
      </c>
      <c r="S248" s="3">
        <f>+R248</f>
        <v>1935.9916312769999</v>
      </c>
      <c r="T248" s="3">
        <v>1935.99</v>
      </c>
      <c r="U248" s="3">
        <f t="shared" si="7"/>
        <v>-1.631276999887632E-3</v>
      </c>
      <c r="V248" s="3"/>
      <c r="W248" s="3"/>
      <c r="X248" s="3"/>
      <c r="Y248" s="3"/>
      <c r="Z248" s="3"/>
      <c r="AA248" s="3"/>
      <c r="AB248" s="3"/>
      <c r="AC248" s="3"/>
      <c r="AD248" s="1"/>
      <c r="AE248" s="1"/>
    </row>
    <row r="249" spans="1:31" s="10" customFormat="1" x14ac:dyDescent="0.25">
      <c r="A249" s="1" t="s">
        <v>1640</v>
      </c>
      <c r="B249" s="1" t="s">
        <v>1641</v>
      </c>
      <c r="C249" s="2">
        <v>44491</v>
      </c>
      <c r="D249" s="1" t="s">
        <v>1642</v>
      </c>
      <c r="E249" s="1" t="s">
        <v>1643</v>
      </c>
      <c r="F249" s="1">
        <v>3803</v>
      </c>
      <c r="G249" s="1" t="s">
        <v>1644</v>
      </c>
      <c r="H249" s="1" t="s">
        <v>1645</v>
      </c>
      <c r="I249" s="3">
        <v>1</v>
      </c>
      <c r="J249" s="3">
        <v>661.15</v>
      </c>
      <c r="K249" s="3">
        <f>+J249*1.21*I249</f>
        <v>799.99149999999997</v>
      </c>
      <c r="L249" s="3">
        <v>0</v>
      </c>
      <c r="M249" s="3">
        <v>0</v>
      </c>
      <c r="N249" s="3">
        <v>0</v>
      </c>
      <c r="O249" s="3">
        <f>+K249</f>
        <v>799.99149999999997</v>
      </c>
      <c r="P249" s="3">
        <f>+O249</f>
        <v>799.99149999999997</v>
      </c>
      <c r="Q249" s="3">
        <v>2561.9660660999998</v>
      </c>
      <c r="R249" s="3">
        <f t="shared" si="6"/>
        <v>3099.9789399809997</v>
      </c>
      <c r="S249" s="3">
        <f>+R249</f>
        <v>3099.9789399809997</v>
      </c>
      <c r="T249" s="3">
        <v>3099.99</v>
      </c>
      <c r="U249" s="3">
        <f t="shared" si="7"/>
        <v>1.1060019000069587E-2</v>
      </c>
      <c r="V249" s="3"/>
      <c r="W249" s="3"/>
      <c r="X249" s="3"/>
      <c r="Y249" s="3"/>
      <c r="Z249" s="3"/>
      <c r="AA249" s="3"/>
      <c r="AB249" s="3"/>
      <c r="AC249" s="3"/>
      <c r="AD249" s="1"/>
      <c r="AE249" s="1"/>
    </row>
    <row r="250" spans="1:31" x14ac:dyDescent="0.25">
      <c r="A250" s="1" t="s">
        <v>1950</v>
      </c>
      <c r="B250" s="1" t="s">
        <v>1951</v>
      </c>
      <c r="C250" s="2">
        <v>44491</v>
      </c>
      <c r="D250" s="1" t="s">
        <v>1952</v>
      </c>
      <c r="E250" s="1" t="s">
        <v>1953</v>
      </c>
      <c r="F250" s="1">
        <v>3804</v>
      </c>
      <c r="G250" s="1" t="s">
        <v>1954</v>
      </c>
      <c r="H250" s="1" t="s">
        <v>1955</v>
      </c>
      <c r="I250" s="3">
        <v>1</v>
      </c>
      <c r="J250" s="3">
        <v>818.23</v>
      </c>
      <c r="K250" s="3">
        <f>+J250*1.21*I250</f>
        <v>990.05830000000003</v>
      </c>
      <c r="L250" s="3">
        <v>0</v>
      </c>
      <c r="M250" s="3">
        <v>0</v>
      </c>
      <c r="N250" s="3">
        <v>0</v>
      </c>
      <c r="O250" s="3">
        <f>+K250</f>
        <v>990.05830000000003</v>
      </c>
      <c r="P250" s="3">
        <f>+O250</f>
        <v>990.05830000000003</v>
      </c>
      <c r="Q250" s="3">
        <v>1599.9930836999999</v>
      </c>
      <c r="R250" s="3">
        <f t="shared" si="6"/>
        <v>1935.9916312769999</v>
      </c>
      <c r="S250" s="3">
        <f>+R250</f>
        <v>1935.9916312769999</v>
      </c>
      <c r="T250" s="3">
        <v>2351.8200000000002</v>
      </c>
      <c r="U250" s="3">
        <f t="shared" si="7"/>
        <v>415.82836872300027</v>
      </c>
      <c r="V250" s="3" t="s">
        <v>2086</v>
      </c>
      <c r="W250" s="3"/>
      <c r="X250" s="3"/>
      <c r="Y250" s="3"/>
      <c r="Z250" s="3"/>
      <c r="AA250" s="3"/>
      <c r="AB250" s="3"/>
      <c r="AC250" s="3" t="s">
        <v>2070</v>
      </c>
      <c r="AD250" s="1"/>
      <c r="AE250" s="1"/>
    </row>
    <row r="251" spans="1:31" x14ac:dyDescent="0.25">
      <c r="A251" s="1" t="s">
        <v>1778</v>
      </c>
      <c r="B251" s="1" t="s">
        <v>1779</v>
      </c>
      <c r="C251" s="2">
        <v>44491</v>
      </c>
      <c r="D251" s="1" t="s">
        <v>1780</v>
      </c>
      <c r="E251" s="1" t="s">
        <v>1781</v>
      </c>
      <c r="F251" s="1">
        <v>3805</v>
      </c>
      <c r="G251" s="1" t="s">
        <v>1782</v>
      </c>
      <c r="H251" s="1" t="s">
        <v>1783</v>
      </c>
      <c r="I251" s="3">
        <v>1</v>
      </c>
      <c r="J251" s="3">
        <v>818.23</v>
      </c>
      <c r="K251" s="3">
        <f>+J251*1.21*I251</f>
        <v>990.05830000000003</v>
      </c>
      <c r="L251" s="3">
        <v>0</v>
      </c>
      <c r="M251" s="3">
        <v>0</v>
      </c>
      <c r="N251" s="3">
        <v>0</v>
      </c>
      <c r="O251" s="3">
        <f>+K251</f>
        <v>990.05830000000003</v>
      </c>
      <c r="P251" s="3">
        <f>+O251</f>
        <v>990.05830000000003</v>
      </c>
      <c r="Q251" s="3">
        <v>1599.9930836999999</v>
      </c>
      <c r="R251" s="3">
        <f t="shared" si="6"/>
        <v>1935.9916312769999</v>
      </c>
      <c r="S251" s="3">
        <f>+R251</f>
        <v>1935.9916312769999</v>
      </c>
      <c r="T251" s="3">
        <v>2349.08</v>
      </c>
      <c r="U251" s="3">
        <f t="shared" si="7"/>
        <v>413.08836872300003</v>
      </c>
      <c r="V251" s="3" t="s">
        <v>2086</v>
      </c>
      <c r="W251" s="3"/>
      <c r="X251" s="3"/>
      <c r="Y251" s="3"/>
      <c r="Z251" s="3"/>
      <c r="AA251" s="3"/>
      <c r="AB251" s="3"/>
      <c r="AC251" s="3" t="s">
        <v>2070</v>
      </c>
      <c r="AD251" s="1"/>
      <c r="AE251" s="1"/>
    </row>
    <row r="252" spans="1:31" x14ac:dyDescent="0.25">
      <c r="A252" s="1" t="s">
        <v>522</v>
      </c>
      <c r="B252" s="1" t="s">
        <v>523</v>
      </c>
      <c r="C252" s="2">
        <v>44491</v>
      </c>
      <c r="D252" s="1" t="s">
        <v>524</v>
      </c>
      <c r="E252" s="1" t="s">
        <v>525</v>
      </c>
      <c r="F252" s="1"/>
      <c r="G252" s="1" t="s">
        <v>526</v>
      </c>
      <c r="H252" s="1" t="s">
        <v>527</v>
      </c>
      <c r="I252" s="3">
        <v>5</v>
      </c>
      <c r="J252" s="3">
        <v>189.72</v>
      </c>
      <c r="K252" s="3">
        <f>+J252*1.21*I252</f>
        <v>1147.806</v>
      </c>
      <c r="L252" s="3">
        <f>+K252*0.8</f>
        <v>918.24480000000005</v>
      </c>
      <c r="M252" s="3">
        <v>0</v>
      </c>
      <c r="N252" s="3">
        <f>+L252*0.95</f>
        <v>872.33256000000006</v>
      </c>
      <c r="O252" s="3">
        <f>+N252-(N252*9.09/100)</f>
        <v>793.03753029600011</v>
      </c>
      <c r="P252" s="3"/>
      <c r="Q252" s="3">
        <v>1840.86215492975</v>
      </c>
      <c r="R252" s="3">
        <f t="shared" si="6"/>
        <v>2227.4432074649976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1"/>
      <c r="AE252" s="1"/>
    </row>
    <row r="253" spans="1:31" s="10" customFormat="1" x14ac:dyDescent="0.25">
      <c r="A253" s="1" t="s">
        <v>1262</v>
      </c>
      <c r="B253" s="1" t="s">
        <v>1263</v>
      </c>
      <c r="C253" s="2">
        <v>44491</v>
      </c>
      <c r="D253" s="1" t="s">
        <v>1264</v>
      </c>
      <c r="E253" s="1" t="s">
        <v>1265</v>
      </c>
      <c r="F253" s="1"/>
      <c r="G253" s="1" t="s">
        <v>1266</v>
      </c>
      <c r="H253" s="1" t="s">
        <v>1267</v>
      </c>
      <c r="I253" s="3">
        <v>1</v>
      </c>
      <c r="J253" s="3">
        <v>140.5</v>
      </c>
      <c r="K253" s="3">
        <f>+J253*1.21*I253</f>
        <v>170.005</v>
      </c>
      <c r="L253" s="3">
        <v>0</v>
      </c>
      <c r="M253" s="3">
        <v>0</v>
      </c>
      <c r="N253" s="3">
        <v>0</v>
      </c>
      <c r="O253" s="3">
        <f>+K253</f>
        <v>170.005</v>
      </c>
      <c r="P253" s="3"/>
      <c r="Q253" s="3">
        <v>272.72020500000002</v>
      </c>
      <c r="R253" s="3">
        <f t="shared" si="6"/>
        <v>329.99144805000003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1"/>
      <c r="AE253" s="1"/>
    </row>
    <row r="254" spans="1:31" x14ac:dyDescent="0.25">
      <c r="A254" s="1" t="s">
        <v>1274</v>
      </c>
      <c r="B254" s="1" t="s">
        <v>1275</v>
      </c>
      <c r="C254" s="2">
        <v>44491</v>
      </c>
      <c r="D254" s="1" t="s">
        <v>1276</v>
      </c>
      <c r="E254" s="1" t="s">
        <v>1277</v>
      </c>
      <c r="F254" s="1"/>
      <c r="G254" s="1" t="s">
        <v>1278</v>
      </c>
      <c r="H254" s="1" t="s">
        <v>1279</v>
      </c>
      <c r="I254" s="3">
        <v>6</v>
      </c>
      <c r="J254" s="3">
        <v>140.5</v>
      </c>
      <c r="K254" s="3">
        <f>+J254*1.21*I254</f>
        <v>1020.03</v>
      </c>
      <c r="L254" s="3">
        <v>0</v>
      </c>
      <c r="M254" s="3">
        <v>0</v>
      </c>
      <c r="N254" s="3">
        <v>0</v>
      </c>
      <c r="O254" s="3">
        <f>+K254</f>
        <v>1020.03</v>
      </c>
      <c r="P254" s="3"/>
      <c r="Q254" s="3">
        <v>1561.9491234</v>
      </c>
      <c r="R254" s="3">
        <f t="shared" si="6"/>
        <v>1889.9584393139999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1"/>
      <c r="AE254" s="1"/>
    </row>
    <row r="255" spans="1:31" x14ac:dyDescent="0.25">
      <c r="A255" s="1" t="s">
        <v>1986</v>
      </c>
      <c r="B255" s="1" t="s">
        <v>1987</v>
      </c>
      <c r="C255" s="2">
        <v>44491</v>
      </c>
      <c r="D255" s="1" t="s">
        <v>1988</v>
      </c>
      <c r="E255" s="1" t="s">
        <v>1989</v>
      </c>
      <c r="F255" s="1">
        <v>3806</v>
      </c>
      <c r="G255" s="1" t="s">
        <v>1990</v>
      </c>
      <c r="H255" s="1" t="s">
        <v>1991</v>
      </c>
      <c r="I255" s="3">
        <v>1</v>
      </c>
      <c r="J255" s="3">
        <v>818.23</v>
      </c>
      <c r="K255" s="3">
        <f>+J255*1.21*I255</f>
        <v>990.05830000000003</v>
      </c>
      <c r="L255" s="3">
        <v>0</v>
      </c>
      <c r="M255" s="3">
        <v>0</v>
      </c>
      <c r="N255" s="3">
        <v>0</v>
      </c>
      <c r="O255" s="3">
        <f>+K255</f>
        <v>990.05830000000003</v>
      </c>
      <c r="P255" s="3">
        <f>+O255+O254+O253+O252</f>
        <v>2973.1308302960001</v>
      </c>
      <c r="Q255" s="3">
        <v>1599.8458014</v>
      </c>
      <c r="R255" s="3">
        <f t="shared" si="6"/>
        <v>1935.813419694</v>
      </c>
      <c r="S255" s="3">
        <f>+R255+R254+R253+R252</f>
        <v>6383.2065145229972</v>
      </c>
      <c r="T255" s="3">
        <v>6383.37</v>
      </c>
      <c r="U255" s="3">
        <f t="shared" si="7"/>
        <v>0.1634854770027232</v>
      </c>
      <c r="V255" s="3"/>
      <c r="W255" s="3"/>
      <c r="X255" s="3"/>
      <c r="Y255" s="3"/>
      <c r="Z255" s="3"/>
      <c r="AA255" s="3"/>
      <c r="AB255" s="3"/>
      <c r="AC255" s="3"/>
      <c r="AD255" s="1"/>
      <c r="AE255" s="1"/>
    </row>
    <row r="256" spans="1:31" x14ac:dyDescent="0.25">
      <c r="A256" s="1" t="s">
        <v>976</v>
      </c>
      <c r="B256" s="1" t="s">
        <v>977</v>
      </c>
      <c r="C256" s="2">
        <v>44491</v>
      </c>
      <c r="D256" s="1" t="s">
        <v>978</v>
      </c>
      <c r="E256" s="1" t="s">
        <v>979</v>
      </c>
      <c r="F256" s="1"/>
      <c r="G256" s="1" t="s">
        <v>980</v>
      </c>
      <c r="H256" s="1" t="s">
        <v>981</v>
      </c>
      <c r="I256" s="3">
        <v>1</v>
      </c>
      <c r="J256" s="3">
        <v>417.98661157024799</v>
      </c>
      <c r="K256" s="3">
        <f>+J256*1.21*I256</f>
        <v>505.76380000000006</v>
      </c>
      <c r="L256" s="3">
        <v>0</v>
      </c>
      <c r="M256" s="3">
        <f>+K256*0.85</f>
        <v>429.89923000000005</v>
      </c>
      <c r="N256" s="3">
        <f>+M256*0.95</f>
        <v>408.4042685</v>
      </c>
      <c r="O256" s="3">
        <f>+N256-(N256*9.09/100)</f>
        <v>371.28032049335002</v>
      </c>
      <c r="P256" s="3"/>
      <c r="Q256" s="3">
        <v>695.94352839834698</v>
      </c>
      <c r="R256" s="3">
        <f t="shared" si="6"/>
        <v>842.09166936199983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1"/>
      <c r="AE256" s="1"/>
    </row>
    <row r="257" spans="1:31" x14ac:dyDescent="0.25">
      <c r="A257" s="1" t="s">
        <v>998</v>
      </c>
      <c r="B257" s="1" t="s">
        <v>999</v>
      </c>
      <c r="C257" s="2">
        <v>44491</v>
      </c>
      <c r="D257" s="1" t="s">
        <v>1000</v>
      </c>
      <c r="E257" s="1" t="s">
        <v>1001</v>
      </c>
      <c r="F257" s="1"/>
      <c r="G257" s="1" t="s">
        <v>1002</v>
      </c>
      <c r="H257" s="1" t="s">
        <v>1003</v>
      </c>
      <c r="I257" s="3">
        <v>1</v>
      </c>
      <c r="J257" s="3">
        <v>439.99669421487602</v>
      </c>
      <c r="K257" s="3">
        <f>+J257*1.21*I257</f>
        <v>532.39599999999996</v>
      </c>
      <c r="L257" s="3">
        <v>0</v>
      </c>
      <c r="M257" s="3">
        <f>+K257*0.85</f>
        <v>452.53659999999996</v>
      </c>
      <c r="N257" s="3">
        <f>+M257*0.95</f>
        <v>429.90976999999992</v>
      </c>
      <c r="O257" s="3">
        <f>+N257-(N257*9.09/100)</f>
        <v>390.83097190699993</v>
      </c>
      <c r="P257" s="3"/>
      <c r="Q257" s="3">
        <v>732.59009590082599</v>
      </c>
      <c r="R257" s="3">
        <f t="shared" si="6"/>
        <v>886.43401603999939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1"/>
      <c r="AE257" s="1"/>
    </row>
    <row r="258" spans="1:31" x14ac:dyDescent="0.25">
      <c r="A258" s="1" t="s">
        <v>1020</v>
      </c>
      <c r="B258" s="1" t="s">
        <v>1021</v>
      </c>
      <c r="C258" s="2">
        <v>44491</v>
      </c>
      <c r="D258" s="1" t="s">
        <v>1022</v>
      </c>
      <c r="E258" s="1" t="s">
        <v>1023</v>
      </c>
      <c r="F258" s="1">
        <v>3807</v>
      </c>
      <c r="G258" s="1" t="s">
        <v>1024</v>
      </c>
      <c r="H258" s="1" t="s">
        <v>1025</v>
      </c>
      <c r="I258" s="3">
        <v>1</v>
      </c>
      <c r="J258" s="3">
        <v>467.49363636363603</v>
      </c>
      <c r="K258" s="3">
        <f>+J258*1.21*I258</f>
        <v>565.66729999999961</v>
      </c>
      <c r="L258" s="3">
        <v>0</v>
      </c>
      <c r="M258" s="3">
        <f>+K258*0.85</f>
        <v>480.81720499999966</v>
      </c>
      <c r="N258" s="3">
        <f>+M258*0.95</f>
        <v>456.77634474999968</v>
      </c>
      <c r="O258" s="3">
        <f>+N258-(N258*9.09/100)</f>
        <v>415.2553750122247</v>
      </c>
      <c r="P258" s="3">
        <f>+O258+O257+O256</f>
        <v>1177.3666674125748</v>
      </c>
      <c r="Q258" s="3">
        <v>778.37222960909003</v>
      </c>
      <c r="R258" s="3">
        <f t="shared" si="6"/>
        <v>941.83039782699893</v>
      </c>
      <c r="S258" s="3">
        <f>+R258+R257+R256</f>
        <v>2670.3560832289982</v>
      </c>
      <c r="T258" s="3">
        <v>2670.36</v>
      </c>
      <c r="U258" s="3">
        <f t="shared" si="7"/>
        <v>3.9167710019683E-3</v>
      </c>
      <c r="V258" s="3"/>
      <c r="W258" s="3"/>
      <c r="X258" s="3"/>
      <c r="Y258" s="3"/>
      <c r="Z258" s="3"/>
      <c r="AA258" s="3"/>
      <c r="AB258" s="3"/>
      <c r="AC258" s="3"/>
      <c r="AD258" s="1"/>
      <c r="AE258" s="1"/>
    </row>
    <row r="259" spans="1:31" x14ac:dyDescent="0.25">
      <c r="A259" s="1" t="s">
        <v>854</v>
      </c>
      <c r="B259" s="1" t="s">
        <v>855</v>
      </c>
      <c r="C259" s="2">
        <v>44491</v>
      </c>
      <c r="D259" s="1" t="s">
        <v>856</v>
      </c>
      <c r="E259" s="1" t="s">
        <v>857</v>
      </c>
      <c r="F259" s="1"/>
      <c r="G259" s="1" t="s">
        <v>858</v>
      </c>
      <c r="H259" s="1" t="s">
        <v>859</v>
      </c>
      <c r="I259" s="3">
        <v>6</v>
      </c>
      <c r="J259" s="3">
        <v>371.85</v>
      </c>
      <c r="K259" s="3">
        <f>+J259*1.21*I259</f>
        <v>2699.6310000000003</v>
      </c>
      <c r="L259" s="3">
        <v>0</v>
      </c>
      <c r="M259" s="3">
        <v>0</v>
      </c>
      <c r="N259" s="3">
        <v>0</v>
      </c>
      <c r="O259" s="3">
        <f>+K259</f>
        <v>2699.6310000000003</v>
      </c>
      <c r="P259" s="3"/>
      <c r="Q259" s="3">
        <v>4799.96364382314</v>
      </c>
      <c r="R259" s="3">
        <f t="shared" ref="R259:R309" si="8">+Q259*1.21</f>
        <v>5807.9560090259993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1"/>
      <c r="AE259" s="1"/>
    </row>
    <row r="260" spans="1:31" x14ac:dyDescent="0.25">
      <c r="A260" s="1" t="s">
        <v>860</v>
      </c>
      <c r="B260" s="1" t="s">
        <v>861</v>
      </c>
      <c r="C260" s="2">
        <v>44491</v>
      </c>
      <c r="D260" s="1" t="s">
        <v>862</v>
      </c>
      <c r="E260" s="1" t="s">
        <v>863</v>
      </c>
      <c r="F260" s="1">
        <v>3808</v>
      </c>
      <c r="G260" s="1" t="s">
        <v>864</v>
      </c>
      <c r="H260" s="1" t="s">
        <v>865</v>
      </c>
      <c r="I260" s="3">
        <v>6</v>
      </c>
      <c r="J260" s="3">
        <v>386.72</v>
      </c>
      <c r="K260" s="3">
        <f>+J260*1.21*I260</f>
        <v>2807.5872000000004</v>
      </c>
      <c r="L260" s="3">
        <v>0</v>
      </c>
      <c r="M260" s="3">
        <v>0</v>
      </c>
      <c r="N260" s="3">
        <v>0</v>
      </c>
      <c r="O260" s="3">
        <f>+K260</f>
        <v>2807.5872000000004</v>
      </c>
      <c r="P260" s="3">
        <f>+O260+O259</f>
        <v>5507.2182000000012</v>
      </c>
      <c r="Q260" s="3">
        <v>4723.5875881785096</v>
      </c>
      <c r="R260" s="3">
        <f t="shared" si="8"/>
        <v>5715.5409816959964</v>
      </c>
      <c r="S260" s="3">
        <f>+R260+R259</f>
        <v>11523.496990721997</v>
      </c>
      <c r="T260" s="3">
        <v>11971.7</v>
      </c>
      <c r="U260" s="3">
        <f t="shared" ref="U259:U309" si="9">+T260-S260</f>
        <v>448.20300927800417</v>
      </c>
      <c r="V260" s="3" t="s">
        <v>2086</v>
      </c>
      <c r="W260" s="3"/>
      <c r="X260" s="3"/>
      <c r="Y260" s="3"/>
      <c r="Z260" s="3"/>
      <c r="AA260" s="3"/>
      <c r="AB260" s="3"/>
      <c r="AC260" s="3" t="s">
        <v>2070</v>
      </c>
      <c r="AD260" s="1"/>
      <c r="AE260" s="1"/>
    </row>
    <row r="261" spans="1:31" x14ac:dyDescent="0.25">
      <c r="A261" s="1" t="s">
        <v>842</v>
      </c>
      <c r="B261" s="1" t="s">
        <v>843</v>
      </c>
      <c r="C261" s="2">
        <v>44495</v>
      </c>
      <c r="D261" s="1" t="s">
        <v>844</v>
      </c>
      <c r="E261" s="1" t="s">
        <v>845</v>
      </c>
      <c r="F261" s="1">
        <v>3812</v>
      </c>
      <c r="G261" s="1" t="s">
        <v>846</v>
      </c>
      <c r="H261" s="1" t="s">
        <v>847</v>
      </c>
      <c r="I261" s="3">
        <v>4</v>
      </c>
      <c r="J261" s="3">
        <v>245.46</v>
      </c>
      <c r="K261" s="3">
        <f>+J261*1.21*I261</f>
        <v>1188.0264</v>
      </c>
      <c r="L261" s="3">
        <v>0</v>
      </c>
      <c r="M261" s="3">
        <v>0</v>
      </c>
      <c r="N261" s="3">
        <v>0</v>
      </c>
      <c r="O261" s="3">
        <f>+K261</f>
        <v>1188.0264</v>
      </c>
      <c r="P261" s="3">
        <f>+O261</f>
        <v>1188.0264</v>
      </c>
      <c r="Q261" s="3">
        <v>1999.9816084562001</v>
      </c>
      <c r="R261" s="3">
        <f t="shared" si="8"/>
        <v>2419.9777462320021</v>
      </c>
      <c r="S261" s="3">
        <f>+R261</f>
        <v>2419.9777462320021</v>
      </c>
      <c r="T261" s="3">
        <v>2419.96</v>
      </c>
      <c r="U261" s="3">
        <f t="shared" si="9"/>
        <v>-1.7746232002082252E-2</v>
      </c>
      <c r="V261" s="3"/>
      <c r="W261" s="3"/>
      <c r="X261" s="3"/>
      <c r="Y261" s="3"/>
      <c r="Z261" s="3"/>
      <c r="AA261" s="3"/>
      <c r="AB261" s="3"/>
      <c r="AC261" s="3"/>
      <c r="AD261" s="1"/>
      <c r="AE261" s="1"/>
    </row>
    <row r="262" spans="1:31" x14ac:dyDescent="0.25">
      <c r="A262" s="1" t="s">
        <v>1992</v>
      </c>
      <c r="B262" s="1" t="s">
        <v>1993</v>
      </c>
      <c r="C262" s="2">
        <v>44495</v>
      </c>
      <c r="D262" s="1" t="s">
        <v>1994</v>
      </c>
      <c r="E262" s="1" t="s">
        <v>1995</v>
      </c>
      <c r="F262" s="1">
        <v>3796</v>
      </c>
      <c r="G262" s="1" t="s">
        <v>1996</v>
      </c>
      <c r="H262" s="1" t="s">
        <v>1997</v>
      </c>
      <c r="I262" s="3">
        <v>1</v>
      </c>
      <c r="J262" s="3">
        <v>818.23</v>
      </c>
      <c r="K262" s="3">
        <f>+J262*1.21*I262</f>
        <v>990.05830000000003</v>
      </c>
      <c r="L262" s="3">
        <v>0</v>
      </c>
      <c r="M262" s="3">
        <v>0</v>
      </c>
      <c r="N262" s="3">
        <v>0</v>
      </c>
      <c r="O262" s="3">
        <f>+K262</f>
        <v>990.05830000000003</v>
      </c>
      <c r="P262" s="3">
        <f>+O262</f>
        <v>990.05830000000003</v>
      </c>
      <c r="Q262" s="3">
        <v>1599.9930836999999</v>
      </c>
      <c r="R262" s="3">
        <f t="shared" si="8"/>
        <v>1935.9916312769999</v>
      </c>
      <c r="S262" s="3">
        <f>+R262</f>
        <v>1935.9916312769999</v>
      </c>
      <c r="T262" s="3">
        <v>2349.9499999999998</v>
      </c>
      <c r="U262" s="3">
        <f t="shared" si="9"/>
        <v>413.95836872299992</v>
      </c>
      <c r="V262" s="3" t="s">
        <v>2086</v>
      </c>
      <c r="W262" s="3"/>
      <c r="X262" s="3"/>
      <c r="Y262" s="3"/>
      <c r="Z262" s="3"/>
      <c r="AA262" s="3"/>
      <c r="AB262" s="3"/>
      <c r="AC262" s="3" t="s">
        <v>2070</v>
      </c>
      <c r="AD262" s="1"/>
      <c r="AE262" s="1"/>
    </row>
    <row r="263" spans="1:31" x14ac:dyDescent="0.25">
      <c r="A263" s="11" t="s">
        <v>246</v>
      </c>
      <c r="B263" s="11" t="s">
        <v>247</v>
      </c>
      <c r="C263" s="12">
        <v>44495</v>
      </c>
      <c r="D263" s="11" t="s">
        <v>248</v>
      </c>
      <c r="E263" s="11" t="s">
        <v>249</v>
      </c>
      <c r="F263" s="11"/>
      <c r="G263" s="11" t="s">
        <v>250</v>
      </c>
      <c r="H263" s="11" t="s">
        <v>251</v>
      </c>
      <c r="I263" s="13">
        <v>-1</v>
      </c>
      <c r="J263" s="13">
        <v>4634.2479338843004</v>
      </c>
      <c r="K263" s="13">
        <f>+J263*1.21*I263</f>
        <v>-5607.4400000000032</v>
      </c>
      <c r="L263" s="13">
        <v>0</v>
      </c>
      <c r="M263" s="13">
        <v>0</v>
      </c>
      <c r="N263" s="13">
        <v>0</v>
      </c>
      <c r="O263" s="13">
        <v>0</v>
      </c>
      <c r="P263" s="13"/>
      <c r="Q263" s="13">
        <v>-4634.2479338843004</v>
      </c>
      <c r="R263" s="13">
        <f t="shared" si="8"/>
        <v>-5607.4400000000032</v>
      </c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1" t="s">
        <v>252</v>
      </c>
      <c r="AE263" s="11" t="s">
        <v>253</v>
      </c>
    </row>
    <row r="264" spans="1:31" x14ac:dyDescent="0.25">
      <c r="A264" s="1" t="s">
        <v>632</v>
      </c>
      <c r="B264" s="1" t="s">
        <v>633</v>
      </c>
      <c r="C264" s="2">
        <v>44495</v>
      </c>
      <c r="D264" s="1" t="s">
        <v>634</v>
      </c>
      <c r="E264" s="1" t="s">
        <v>635</v>
      </c>
      <c r="F264" s="1"/>
      <c r="G264" s="1" t="s">
        <v>636</v>
      </c>
      <c r="H264" s="1" t="s">
        <v>637</v>
      </c>
      <c r="I264" s="3">
        <v>4</v>
      </c>
      <c r="J264" s="3">
        <v>140.5</v>
      </c>
      <c r="K264" s="3">
        <f>+J264*1.21*I264</f>
        <v>680.02</v>
      </c>
      <c r="L264" s="3">
        <v>0</v>
      </c>
      <c r="M264" s="3">
        <v>0</v>
      </c>
      <c r="N264" s="3">
        <v>0</v>
      </c>
      <c r="O264" s="3">
        <f>+K264</f>
        <v>680.02</v>
      </c>
      <c r="P264" s="3"/>
      <c r="Q264" s="3">
        <v>1090.8580065619799</v>
      </c>
      <c r="R264" s="3">
        <f t="shared" si="8"/>
        <v>1319.9381879399957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1" t="s">
        <v>638</v>
      </c>
      <c r="AE264" s="1" t="s">
        <v>639</v>
      </c>
    </row>
    <row r="265" spans="1:31" x14ac:dyDescent="0.25">
      <c r="A265" s="1" t="s">
        <v>640</v>
      </c>
      <c r="B265" s="1" t="s">
        <v>641</v>
      </c>
      <c r="C265" s="2">
        <v>44495</v>
      </c>
      <c r="D265" s="1" t="s">
        <v>642</v>
      </c>
      <c r="E265" s="1" t="s">
        <v>643</v>
      </c>
      <c r="F265" s="1"/>
      <c r="G265" s="1" t="s">
        <v>644</v>
      </c>
      <c r="H265" s="1" t="s">
        <v>645</v>
      </c>
      <c r="I265" s="3">
        <v>4</v>
      </c>
      <c r="J265" s="3">
        <v>140.5</v>
      </c>
      <c r="K265" s="3">
        <f>+J265*1.21*I265</f>
        <v>680.02</v>
      </c>
      <c r="L265" s="3">
        <v>0</v>
      </c>
      <c r="M265" s="3">
        <v>0</v>
      </c>
      <c r="N265" s="3">
        <v>0</v>
      </c>
      <c r="O265" s="3">
        <f>+K265</f>
        <v>680.02</v>
      </c>
      <c r="P265" s="3"/>
      <c r="Q265" s="3">
        <v>1090.8580065619799</v>
      </c>
      <c r="R265" s="3">
        <f t="shared" si="8"/>
        <v>1319.9381879399957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1" t="s">
        <v>646</v>
      </c>
      <c r="AE265" s="1" t="s">
        <v>647</v>
      </c>
    </row>
    <row r="266" spans="1:31" s="10" customFormat="1" x14ac:dyDescent="0.25">
      <c r="A266" s="1" t="s">
        <v>648</v>
      </c>
      <c r="B266" s="1" t="s">
        <v>649</v>
      </c>
      <c r="C266" s="2">
        <v>44495</v>
      </c>
      <c r="D266" s="1" t="s">
        <v>650</v>
      </c>
      <c r="E266" s="1" t="s">
        <v>651</v>
      </c>
      <c r="F266" s="1"/>
      <c r="G266" s="1" t="s">
        <v>652</v>
      </c>
      <c r="H266" s="1" t="s">
        <v>653</v>
      </c>
      <c r="I266" s="3">
        <v>4</v>
      </c>
      <c r="J266" s="3">
        <v>140.5</v>
      </c>
      <c r="K266" s="3">
        <f>+J266*1.21*I266</f>
        <v>680.02</v>
      </c>
      <c r="L266" s="3">
        <v>0</v>
      </c>
      <c r="M266" s="3">
        <v>0</v>
      </c>
      <c r="N266" s="3">
        <v>0</v>
      </c>
      <c r="O266" s="3">
        <f>+K266</f>
        <v>680.02</v>
      </c>
      <c r="P266" s="3"/>
      <c r="Q266" s="3">
        <v>1090.8580065619799</v>
      </c>
      <c r="R266" s="3">
        <f t="shared" si="8"/>
        <v>1319.9381879399957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1" t="s">
        <v>654</v>
      </c>
      <c r="AE266" s="1" t="s">
        <v>655</v>
      </c>
    </row>
    <row r="267" spans="1:31" x14ac:dyDescent="0.25">
      <c r="A267" s="1" t="s">
        <v>656</v>
      </c>
      <c r="B267" s="1" t="s">
        <v>657</v>
      </c>
      <c r="C267" s="2">
        <v>44495</v>
      </c>
      <c r="D267" s="1" t="s">
        <v>658</v>
      </c>
      <c r="E267" s="1" t="s">
        <v>659</v>
      </c>
      <c r="F267" s="1"/>
      <c r="G267" s="1" t="s">
        <v>660</v>
      </c>
      <c r="H267" s="1" t="s">
        <v>661</v>
      </c>
      <c r="I267" s="3">
        <v>6</v>
      </c>
      <c r="J267" s="3">
        <v>140.5</v>
      </c>
      <c r="K267" s="3">
        <f>+J267*1.21*I267</f>
        <v>1020.03</v>
      </c>
      <c r="L267" s="3">
        <v>0</v>
      </c>
      <c r="M267" s="3">
        <v>0</v>
      </c>
      <c r="N267" s="3">
        <v>0</v>
      </c>
      <c r="O267" s="3">
        <f>+K267</f>
        <v>1020.03</v>
      </c>
      <c r="P267" s="3"/>
      <c r="Q267" s="3">
        <v>1636.2870098429701</v>
      </c>
      <c r="R267" s="3">
        <f t="shared" si="8"/>
        <v>1979.9072819099938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1" t="s">
        <v>662</v>
      </c>
      <c r="AE267" s="1" t="s">
        <v>663</v>
      </c>
    </row>
    <row r="268" spans="1:31" x14ac:dyDescent="0.25">
      <c r="A268" s="1" t="s">
        <v>664</v>
      </c>
      <c r="B268" s="1" t="s">
        <v>665</v>
      </c>
      <c r="C268" s="2">
        <v>44495</v>
      </c>
      <c r="D268" s="1" t="s">
        <v>666</v>
      </c>
      <c r="E268" s="1" t="s">
        <v>667</v>
      </c>
      <c r="F268" s="1"/>
      <c r="G268" s="1" t="s">
        <v>668</v>
      </c>
      <c r="H268" s="1" t="s">
        <v>669</v>
      </c>
      <c r="I268" s="3">
        <v>4</v>
      </c>
      <c r="J268" s="3">
        <v>140.5</v>
      </c>
      <c r="K268" s="3">
        <f>+J268*1.21*I268</f>
        <v>680.02</v>
      </c>
      <c r="L268" s="3">
        <v>0</v>
      </c>
      <c r="M268" s="3">
        <v>0</v>
      </c>
      <c r="N268" s="3">
        <v>0</v>
      </c>
      <c r="O268" s="3">
        <f>+K268</f>
        <v>680.02</v>
      </c>
      <c r="P268" s="3"/>
      <c r="Q268" s="3">
        <v>1090.8580065619799</v>
      </c>
      <c r="R268" s="3">
        <f t="shared" si="8"/>
        <v>1319.9381879399957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1" t="s">
        <v>670</v>
      </c>
      <c r="AE268" s="1" t="s">
        <v>671</v>
      </c>
    </row>
    <row r="269" spans="1:31" x14ac:dyDescent="0.25">
      <c r="A269" s="1" t="s">
        <v>784</v>
      </c>
      <c r="B269" s="1" t="s">
        <v>785</v>
      </c>
      <c r="C269" s="2">
        <v>44495</v>
      </c>
      <c r="D269" s="1" t="s">
        <v>786</v>
      </c>
      <c r="E269" s="1" t="s">
        <v>787</v>
      </c>
      <c r="F269" s="1"/>
      <c r="G269" s="1" t="s">
        <v>788</v>
      </c>
      <c r="H269" s="1" t="s">
        <v>789</v>
      </c>
      <c r="I269" s="3">
        <v>4</v>
      </c>
      <c r="J269" s="3">
        <v>245.39</v>
      </c>
      <c r="K269" s="3">
        <f>+J269*1.21*I269</f>
        <v>1187.6876</v>
      </c>
      <c r="L269" s="3">
        <v>0</v>
      </c>
      <c r="M269" s="3">
        <v>0</v>
      </c>
      <c r="N269" s="3">
        <v>0</v>
      </c>
      <c r="O269" s="3">
        <f>+K269</f>
        <v>1187.6876</v>
      </c>
      <c r="P269" s="3"/>
      <c r="Q269" s="3">
        <v>1999.9604918181799</v>
      </c>
      <c r="R269" s="3">
        <f t="shared" si="8"/>
        <v>2419.9521950999974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1" t="s">
        <v>790</v>
      </c>
      <c r="AE269" s="1" t="s">
        <v>791</v>
      </c>
    </row>
    <row r="270" spans="1:31" x14ac:dyDescent="0.25">
      <c r="A270" s="1" t="s">
        <v>1154</v>
      </c>
      <c r="B270" s="1" t="s">
        <v>1155</v>
      </c>
      <c r="C270" s="2">
        <v>44495</v>
      </c>
      <c r="D270" s="1" t="s">
        <v>1156</v>
      </c>
      <c r="E270" s="1" t="s">
        <v>1157</v>
      </c>
      <c r="F270" s="1"/>
      <c r="G270" s="1" t="s">
        <v>1158</v>
      </c>
      <c r="H270" s="1" t="s">
        <v>1159</v>
      </c>
      <c r="I270" s="3">
        <v>1</v>
      </c>
      <c r="J270" s="3">
        <v>1429.9877685950401</v>
      </c>
      <c r="K270" s="3">
        <f>+J270*1.21*I270</f>
        <v>1730.2851999999984</v>
      </c>
      <c r="L270" s="3">
        <v>0</v>
      </c>
      <c r="M270" s="3">
        <f>+K270*0.85</f>
        <v>1470.7424199999987</v>
      </c>
      <c r="N270" s="3">
        <f>+M270*0.95</f>
        <v>1397.2052989999986</v>
      </c>
      <c r="O270" s="3">
        <f>+N270-(N270*9.09/100)</f>
        <v>1270.1993373208988</v>
      </c>
      <c r="P270" s="3"/>
      <c r="Q270" s="3">
        <v>2561.9803860925599</v>
      </c>
      <c r="R270" s="3">
        <f t="shared" si="8"/>
        <v>3099.9962671719973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1" t="s">
        <v>1160</v>
      </c>
      <c r="AE270" s="1" t="s">
        <v>1161</v>
      </c>
    </row>
    <row r="271" spans="1:31" x14ac:dyDescent="0.25">
      <c r="A271" s="1" t="s">
        <v>1162</v>
      </c>
      <c r="B271" s="1" t="s">
        <v>1163</v>
      </c>
      <c r="C271" s="2">
        <v>44495</v>
      </c>
      <c r="D271" s="1" t="s">
        <v>1164</v>
      </c>
      <c r="E271" s="1" t="s">
        <v>1165</v>
      </c>
      <c r="F271" s="1"/>
      <c r="G271" s="1" t="s">
        <v>1166</v>
      </c>
      <c r="H271" s="1" t="s">
        <v>1167</v>
      </c>
      <c r="I271" s="3">
        <v>1</v>
      </c>
      <c r="J271" s="3">
        <v>1429.9877685950401</v>
      </c>
      <c r="K271" s="3">
        <f>+J271*1.21*I271</f>
        <v>1730.2851999999984</v>
      </c>
      <c r="L271" s="3">
        <v>0</v>
      </c>
      <c r="M271" s="3">
        <f>+K271*0.85</f>
        <v>1470.7424199999987</v>
      </c>
      <c r="N271" s="3">
        <f>+M271*0.95</f>
        <v>1397.2052989999986</v>
      </c>
      <c r="O271" s="3">
        <f>+N271-(N271*9.09/100)</f>
        <v>1270.1993373208988</v>
      </c>
      <c r="P271" s="3"/>
      <c r="Q271" s="3">
        <v>2561.9803860925599</v>
      </c>
      <c r="R271" s="3">
        <f t="shared" si="8"/>
        <v>3099.9962671719973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1" t="s">
        <v>1168</v>
      </c>
      <c r="AE271" s="1" t="s">
        <v>1169</v>
      </c>
    </row>
    <row r="272" spans="1:31" x14ac:dyDescent="0.25">
      <c r="A272" s="1" t="s">
        <v>1170</v>
      </c>
      <c r="B272" s="1" t="s">
        <v>1171</v>
      </c>
      <c r="C272" s="2">
        <v>44495</v>
      </c>
      <c r="D272" s="1" t="s">
        <v>1172</v>
      </c>
      <c r="E272" s="1" t="s">
        <v>1173</v>
      </c>
      <c r="F272" s="1"/>
      <c r="G272" s="1" t="s">
        <v>1174</v>
      </c>
      <c r="H272" s="1" t="s">
        <v>1175</v>
      </c>
      <c r="I272" s="3">
        <v>1</v>
      </c>
      <c r="J272" s="3">
        <v>1429.9877685950401</v>
      </c>
      <c r="K272" s="3">
        <f>+J272*1.21*I272</f>
        <v>1730.2851999999984</v>
      </c>
      <c r="L272" s="3">
        <v>0</v>
      </c>
      <c r="M272" s="3">
        <f>+K272*0.85</f>
        <v>1470.7424199999987</v>
      </c>
      <c r="N272" s="3">
        <f>+M272*0.95</f>
        <v>1397.2052989999986</v>
      </c>
      <c r="O272" s="3">
        <f>+N272-(N272*9.09/100)</f>
        <v>1270.1993373208988</v>
      </c>
      <c r="P272" s="3"/>
      <c r="Q272" s="3">
        <v>2561.9803860925599</v>
      </c>
      <c r="R272" s="3">
        <f t="shared" si="8"/>
        <v>3099.9962671719973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1" t="s">
        <v>1176</v>
      </c>
      <c r="AE272" s="1" t="s">
        <v>1177</v>
      </c>
    </row>
    <row r="273" spans="1:31" x14ac:dyDescent="0.25">
      <c r="A273" s="1" t="s">
        <v>1238</v>
      </c>
      <c r="B273" s="1" t="s">
        <v>1239</v>
      </c>
      <c r="C273" s="2">
        <v>44495</v>
      </c>
      <c r="D273" s="1" t="s">
        <v>1240</v>
      </c>
      <c r="E273" s="1" t="s">
        <v>1241</v>
      </c>
      <c r="F273" s="1"/>
      <c r="G273" s="1" t="s">
        <v>1242</v>
      </c>
      <c r="H273" s="1" t="s">
        <v>1243</v>
      </c>
      <c r="I273" s="3">
        <v>2</v>
      </c>
      <c r="J273" s="3">
        <v>140.5</v>
      </c>
      <c r="K273" s="3">
        <f>+J273*1.21*I273</f>
        <v>340.01</v>
      </c>
      <c r="L273" s="3">
        <v>0</v>
      </c>
      <c r="M273" s="3">
        <v>0</v>
      </c>
      <c r="N273" s="3">
        <v>0</v>
      </c>
      <c r="O273" s="3">
        <f>+K273</f>
        <v>340.01</v>
      </c>
      <c r="P273" s="3"/>
      <c r="Q273" s="3">
        <v>545.42354939999996</v>
      </c>
      <c r="R273" s="3">
        <f t="shared" si="8"/>
        <v>659.96249477399988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1" t="s">
        <v>1244</v>
      </c>
      <c r="AE273" s="1" t="s">
        <v>1245</v>
      </c>
    </row>
    <row r="274" spans="1:31" x14ac:dyDescent="0.25">
      <c r="A274" s="1" t="s">
        <v>1246</v>
      </c>
      <c r="B274" s="1" t="s">
        <v>1247</v>
      </c>
      <c r="C274" s="2">
        <v>44495</v>
      </c>
      <c r="D274" s="1" t="s">
        <v>1248</v>
      </c>
      <c r="E274" s="1" t="s">
        <v>1249</v>
      </c>
      <c r="F274" s="1"/>
      <c r="G274" s="1" t="s">
        <v>1250</v>
      </c>
      <c r="H274" s="1" t="s">
        <v>1251</v>
      </c>
      <c r="I274" s="3">
        <v>6</v>
      </c>
      <c r="J274" s="3">
        <v>140.5</v>
      </c>
      <c r="K274" s="3">
        <f>+J274*1.21*I274</f>
        <v>1020.03</v>
      </c>
      <c r="L274" s="3">
        <v>0</v>
      </c>
      <c r="M274" s="3">
        <v>0</v>
      </c>
      <c r="N274" s="3">
        <v>0</v>
      </c>
      <c r="O274" s="3">
        <f>+K274</f>
        <v>1020.03</v>
      </c>
      <c r="P274" s="3"/>
      <c r="Q274" s="3">
        <v>1561.8985416</v>
      </c>
      <c r="R274" s="3">
        <f t="shared" si="8"/>
        <v>1889.897235336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1" t="s">
        <v>1252</v>
      </c>
      <c r="AE274" s="1" t="s">
        <v>1253</v>
      </c>
    </row>
    <row r="275" spans="1:31" x14ac:dyDescent="0.25">
      <c r="A275" s="1" t="s">
        <v>1254</v>
      </c>
      <c r="B275" s="1" t="s">
        <v>1255</v>
      </c>
      <c r="C275" s="2">
        <v>44495</v>
      </c>
      <c r="D275" s="1" t="s">
        <v>1256</v>
      </c>
      <c r="E275" s="1" t="s">
        <v>1257</v>
      </c>
      <c r="F275" s="1"/>
      <c r="G275" s="1" t="s">
        <v>1258</v>
      </c>
      <c r="H275" s="1" t="s">
        <v>1259</v>
      </c>
      <c r="I275" s="3">
        <v>6</v>
      </c>
      <c r="J275" s="3">
        <v>140.5</v>
      </c>
      <c r="K275" s="3">
        <f>+J275*1.21*I275</f>
        <v>1020.03</v>
      </c>
      <c r="L275" s="3">
        <v>0</v>
      </c>
      <c r="M275" s="3">
        <v>0</v>
      </c>
      <c r="N275" s="3">
        <v>0</v>
      </c>
      <c r="O275" s="3">
        <f>+K275</f>
        <v>1020.03</v>
      </c>
      <c r="P275" s="3"/>
      <c r="Q275" s="3">
        <v>1561.8985416</v>
      </c>
      <c r="R275" s="3">
        <f t="shared" si="8"/>
        <v>1889.897235336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1" t="s">
        <v>1260</v>
      </c>
      <c r="AE275" s="1" t="s">
        <v>1261</v>
      </c>
    </row>
    <row r="276" spans="1:31" x14ac:dyDescent="0.25">
      <c r="A276" s="1" t="s">
        <v>1280</v>
      </c>
      <c r="B276" s="1" t="s">
        <v>1281</v>
      </c>
      <c r="C276" s="2">
        <v>44495</v>
      </c>
      <c r="D276" s="1" t="s">
        <v>1282</v>
      </c>
      <c r="E276" s="1" t="s">
        <v>1283</v>
      </c>
      <c r="F276" s="1"/>
      <c r="G276" s="1" t="s">
        <v>1284</v>
      </c>
      <c r="H276" s="1" t="s">
        <v>1285</v>
      </c>
      <c r="I276" s="3">
        <v>6</v>
      </c>
      <c r="J276" s="3">
        <v>140.5</v>
      </c>
      <c r="K276" s="3">
        <f>+J276*1.21*I276</f>
        <v>1020.03</v>
      </c>
      <c r="L276" s="3">
        <v>0</v>
      </c>
      <c r="M276" s="3">
        <v>0</v>
      </c>
      <c r="N276" s="3">
        <v>0</v>
      </c>
      <c r="O276" s="3">
        <f>+K276</f>
        <v>1020.03</v>
      </c>
      <c r="P276" s="3"/>
      <c r="Q276" s="3">
        <v>1561.8985416</v>
      </c>
      <c r="R276" s="3">
        <f t="shared" si="8"/>
        <v>1889.897235336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1" t="s">
        <v>1286</v>
      </c>
      <c r="AE276" s="1" t="s">
        <v>1287</v>
      </c>
    </row>
    <row r="277" spans="1:31" x14ac:dyDescent="0.25">
      <c r="A277" s="1" t="s">
        <v>1296</v>
      </c>
      <c r="B277" s="1" t="s">
        <v>1297</v>
      </c>
      <c r="C277" s="2">
        <v>44495</v>
      </c>
      <c r="D277" s="1" t="s">
        <v>1298</v>
      </c>
      <c r="E277" s="1" t="s">
        <v>1299</v>
      </c>
      <c r="F277" s="1"/>
      <c r="G277" s="1" t="s">
        <v>1300</v>
      </c>
      <c r="H277" s="1" t="s">
        <v>1301</v>
      </c>
      <c r="I277" s="3">
        <v>6</v>
      </c>
      <c r="J277" s="3">
        <v>140.5</v>
      </c>
      <c r="K277" s="3">
        <f>+J277*1.21*I277</f>
        <v>1020.03</v>
      </c>
      <c r="L277" s="3">
        <v>0</v>
      </c>
      <c r="M277" s="3">
        <v>0</v>
      </c>
      <c r="N277" s="3">
        <v>0</v>
      </c>
      <c r="O277" s="3">
        <f>+K277</f>
        <v>1020.03</v>
      </c>
      <c r="P277" s="3"/>
      <c r="Q277" s="3">
        <v>1561.8985416</v>
      </c>
      <c r="R277" s="3">
        <f t="shared" si="8"/>
        <v>1889.897235336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1" t="s">
        <v>1302</v>
      </c>
      <c r="AE277" s="1" t="s">
        <v>1303</v>
      </c>
    </row>
    <row r="278" spans="1:31" x14ac:dyDescent="0.25">
      <c r="A278" s="1" t="s">
        <v>1658</v>
      </c>
      <c r="B278" s="1" t="s">
        <v>1659</v>
      </c>
      <c r="C278" s="2">
        <v>44495</v>
      </c>
      <c r="D278" s="1" t="s">
        <v>1660</v>
      </c>
      <c r="E278" s="1" t="s">
        <v>1661</v>
      </c>
      <c r="F278" s="1">
        <v>3798</v>
      </c>
      <c r="G278" s="1" t="s">
        <v>1662</v>
      </c>
      <c r="H278" s="1" t="s">
        <v>1663</v>
      </c>
      <c r="I278" s="3">
        <v>2</v>
      </c>
      <c r="J278" s="3">
        <v>129.12</v>
      </c>
      <c r="K278" s="3">
        <f>+J278*1.21*I278</f>
        <v>312.47039999999998</v>
      </c>
      <c r="L278" s="3">
        <v>0</v>
      </c>
      <c r="M278" s="3">
        <v>0</v>
      </c>
      <c r="N278" s="3">
        <v>0</v>
      </c>
      <c r="O278" s="3">
        <f>+K278</f>
        <v>312.47039999999998</v>
      </c>
      <c r="P278" s="3">
        <f>+SUM(O263:O278)</f>
        <v>13470.996011962699</v>
      </c>
      <c r="Q278" s="3">
        <v>654.52488605123904</v>
      </c>
      <c r="R278" s="3">
        <f t="shared" si="8"/>
        <v>791.97511212199925</v>
      </c>
      <c r="S278" s="3">
        <f>+SUM(R263:R278)</f>
        <v>22383.687578525962</v>
      </c>
      <c r="T278" s="3">
        <v>22384.02</v>
      </c>
      <c r="U278" s="3">
        <f t="shared" si="9"/>
        <v>0.33242147403871058</v>
      </c>
      <c r="V278" s="3"/>
      <c r="W278" s="3"/>
      <c r="X278" s="3"/>
      <c r="Y278" s="3"/>
      <c r="Z278" s="3"/>
      <c r="AA278" s="3"/>
      <c r="AB278" s="3"/>
      <c r="AC278" s="3"/>
      <c r="AD278" s="1" t="s">
        <v>1664</v>
      </c>
      <c r="AE278" s="1" t="s">
        <v>1665</v>
      </c>
    </row>
    <row r="279" spans="1:31" x14ac:dyDescent="0.25">
      <c r="A279" s="1" t="s">
        <v>302</v>
      </c>
      <c r="B279" s="1" t="s">
        <v>303</v>
      </c>
      <c r="C279" s="2">
        <v>44495</v>
      </c>
      <c r="D279" s="1" t="s">
        <v>304</v>
      </c>
      <c r="E279" s="1" t="s">
        <v>305</v>
      </c>
      <c r="F279" s="1">
        <v>3810</v>
      </c>
      <c r="G279" s="1" t="s">
        <v>306</v>
      </c>
      <c r="H279" s="1" t="s">
        <v>307</v>
      </c>
      <c r="I279" s="3">
        <v>1</v>
      </c>
      <c r="J279" s="3">
        <v>818.23</v>
      </c>
      <c r="K279" s="3">
        <f>+J279*1.21*I279</f>
        <v>990.05830000000003</v>
      </c>
      <c r="L279" s="3">
        <v>0</v>
      </c>
      <c r="M279" s="3">
        <v>0</v>
      </c>
      <c r="N279" s="3">
        <v>0</v>
      </c>
      <c r="O279" s="3">
        <f>+K279</f>
        <v>990.05830000000003</v>
      </c>
      <c r="P279" s="3">
        <f>+O279</f>
        <v>990.05830000000003</v>
      </c>
      <c r="Q279" s="3">
        <v>1599.99271772727</v>
      </c>
      <c r="R279" s="3">
        <f t="shared" si="8"/>
        <v>1935.9911884499966</v>
      </c>
      <c r="S279" s="3">
        <f>+R279</f>
        <v>1935.9911884499966</v>
      </c>
      <c r="T279" s="3">
        <v>1935.99</v>
      </c>
      <c r="U279" s="3">
        <f t="shared" si="9"/>
        <v>-1.1884499965617579E-3</v>
      </c>
      <c r="V279" s="3"/>
      <c r="W279" s="3"/>
      <c r="X279" s="3"/>
      <c r="Y279" s="3"/>
      <c r="Z279" s="3"/>
      <c r="AA279" s="3"/>
      <c r="AB279" s="3"/>
      <c r="AC279" s="3"/>
      <c r="AD279" s="1"/>
      <c r="AE279" s="1"/>
    </row>
    <row r="280" spans="1:31" x14ac:dyDescent="0.25">
      <c r="A280" s="1" t="s">
        <v>1916</v>
      </c>
      <c r="B280" s="1" t="s">
        <v>1917</v>
      </c>
      <c r="C280" s="2">
        <v>44495</v>
      </c>
      <c r="D280" s="1" t="s">
        <v>1918</v>
      </c>
      <c r="E280" s="1" t="s">
        <v>1919</v>
      </c>
      <c r="F280" s="1"/>
      <c r="G280" s="1" t="s">
        <v>1920</v>
      </c>
      <c r="H280" s="1" t="s">
        <v>1921</v>
      </c>
      <c r="I280" s="3">
        <v>1</v>
      </c>
      <c r="J280" s="3">
        <v>599.21</v>
      </c>
      <c r="K280" s="3">
        <f>+J280*1.21*I280</f>
        <v>725.04410000000007</v>
      </c>
      <c r="L280" s="3">
        <v>0</v>
      </c>
      <c r="M280" s="3">
        <v>0</v>
      </c>
      <c r="N280" s="3">
        <v>0</v>
      </c>
      <c r="O280" s="3">
        <f>+K280</f>
        <v>725.04410000000007</v>
      </c>
      <c r="P280" s="3">
        <f>+O280</f>
        <v>725.04410000000007</v>
      </c>
      <c r="Q280" s="3">
        <v>1219.99669206611</v>
      </c>
      <c r="R280" s="3">
        <f t="shared" si="8"/>
        <v>1476.1959973999931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1"/>
      <c r="AE280" s="1"/>
    </row>
    <row r="281" spans="1:31" x14ac:dyDescent="0.25">
      <c r="A281" s="1" t="s">
        <v>1928</v>
      </c>
      <c r="B281" s="1" t="s">
        <v>1929</v>
      </c>
      <c r="C281" s="2">
        <v>44498</v>
      </c>
      <c r="D281" s="1" t="s">
        <v>1930</v>
      </c>
      <c r="E281" s="1" t="s">
        <v>1931</v>
      </c>
      <c r="F281" s="1"/>
      <c r="G281" s="1" t="s">
        <v>1932</v>
      </c>
      <c r="H281" s="1" t="s">
        <v>1933</v>
      </c>
      <c r="I281" s="3">
        <v>-1</v>
      </c>
      <c r="J281" s="3">
        <v>599.21</v>
      </c>
      <c r="K281" s="3">
        <f>+J281*1.21*I281</f>
        <v>-725.04410000000007</v>
      </c>
      <c r="L281" s="3">
        <v>0</v>
      </c>
      <c r="M281" s="3">
        <v>0</v>
      </c>
      <c r="N281" s="3">
        <v>0</v>
      </c>
      <c r="O281" s="3">
        <f>+K281</f>
        <v>-725.04410000000007</v>
      </c>
      <c r="P281" s="3"/>
      <c r="Q281" s="3">
        <v>-1219.99669206611</v>
      </c>
      <c r="R281" s="3">
        <f t="shared" si="8"/>
        <v>-1476.1959973999931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1" t="s">
        <v>1934</v>
      </c>
      <c r="AE281" s="1" t="s">
        <v>1935</v>
      </c>
    </row>
    <row r="282" spans="1:31" x14ac:dyDescent="0.25">
      <c r="A282" s="1" t="s">
        <v>1936</v>
      </c>
      <c r="B282" s="1" t="s">
        <v>1937</v>
      </c>
      <c r="C282" s="2">
        <v>44498</v>
      </c>
      <c r="D282" s="1" t="s">
        <v>1938</v>
      </c>
      <c r="E282" s="1" t="s">
        <v>1939</v>
      </c>
      <c r="F282" s="1">
        <v>3811</v>
      </c>
      <c r="G282" s="1" t="s">
        <v>1940</v>
      </c>
      <c r="H282" s="1" t="s">
        <v>1941</v>
      </c>
      <c r="I282" s="3">
        <v>1</v>
      </c>
      <c r="J282" s="3">
        <v>599.21</v>
      </c>
      <c r="K282" s="3">
        <f>+J282*1.21*I282</f>
        <v>725.04410000000007</v>
      </c>
      <c r="L282" s="3">
        <v>0</v>
      </c>
      <c r="M282" s="3">
        <v>0</v>
      </c>
      <c r="N282" s="3">
        <v>0</v>
      </c>
      <c r="O282" s="3">
        <f>+K282</f>
        <v>725.04410000000007</v>
      </c>
      <c r="P282" s="3">
        <f>+O282+O281</f>
        <v>0</v>
      </c>
      <c r="Q282" s="3">
        <v>1219.99669206611</v>
      </c>
      <c r="R282" s="3">
        <f t="shared" si="8"/>
        <v>1476.1959973999931</v>
      </c>
      <c r="S282" s="3">
        <f>+R282+R281+R280</f>
        <v>1476.1959973999931</v>
      </c>
      <c r="T282" s="3">
        <v>1854.56</v>
      </c>
      <c r="U282" s="3">
        <f t="shared" si="9"/>
        <v>378.36400260000687</v>
      </c>
      <c r="V282" s="3" t="s">
        <v>2086</v>
      </c>
      <c r="W282" s="3"/>
      <c r="X282" s="3"/>
      <c r="Y282" s="3"/>
      <c r="Z282" s="3"/>
      <c r="AA282" s="3"/>
      <c r="AB282" s="3"/>
      <c r="AC282" s="3" t="s">
        <v>2070</v>
      </c>
      <c r="AD282" s="1" t="s">
        <v>1942</v>
      </c>
      <c r="AE282" s="1" t="s">
        <v>1943</v>
      </c>
    </row>
    <row r="283" spans="1:31" x14ac:dyDescent="0.25">
      <c r="A283" s="1" t="s">
        <v>1784</v>
      </c>
      <c r="B283" s="1" t="s">
        <v>1785</v>
      </c>
      <c r="C283" s="2">
        <v>44495</v>
      </c>
      <c r="D283" s="1" t="s">
        <v>1786</v>
      </c>
      <c r="E283" s="1" t="s">
        <v>1787</v>
      </c>
      <c r="F283" s="1"/>
      <c r="G283" s="1" t="s">
        <v>1788</v>
      </c>
      <c r="H283" s="1" t="s">
        <v>1789</v>
      </c>
      <c r="I283" s="3">
        <v>1</v>
      </c>
      <c r="J283" s="3">
        <v>818.23</v>
      </c>
      <c r="K283" s="3">
        <f>+J283*1.21*I283</f>
        <v>990.05830000000003</v>
      </c>
      <c r="L283" s="3">
        <v>0</v>
      </c>
      <c r="M283" s="3">
        <v>0</v>
      </c>
      <c r="N283" s="3">
        <v>0</v>
      </c>
      <c r="O283" s="3">
        <f>+K283</f>
        <v>990.05830000000003</v>
      </c>
      <c r="P283" s="3"/>
      <c r="Q283" s="3">
        <v>1599.9930836999999</v>
      </c>
      <c r="R283" s="3">
        <f t="shared" si="8"/>
        <v>1935.9916312769999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1"/>
      <c r="AE283" s="1"/>
    </row>
    <row r="284" spans="1:31" x14ac:dyDescent="0.25">
      <c r="A284" s="1" t="s">
        <v>1956</v>
      </c>
      <c r="B284" s="1" t="s">
        <v>1957</v>
      </c>
      <c r="C284" s="2">
        <v>44495</v>
      </c>
      <c r="D284" s="1" t="s">
        <v>1958</v>
      </c>
      <c r="E284" s="1" t="s">
        <v>1959</v>
      </c>
      <c r="F284" s="1"/>
      <c r="G284" s="1" t="s">
        <v>1960</v>
      </c>
      <c r="H284" s="1" t="s">
        <v>1961</v>
      </c>
      <c r="I284" s="3">
        <v>1</v>
      </c>
      <c r="J284" s="3">
        <v>818.23</v>
      </c>
      <c r="K284" s="3">
        <f>+J284*1.21*I284</f>
        <v>990.05830000000003</v>
      </c>
      <c r="L284" s="3">
        <v>0</v>
      </c>
      <c r="M284" s="3">
        <v>0</v>
      </c>
      <c r="N284" s="3">
        <v>0</v>
      </c>
      <c r="O284" s="3">
        <f>+K284</f>
        <v>990.05830000000003</v>
      </c>
      <c r="P284" s="3"/>
      <c r="Q284" s="3">
        <v>1599.9930836999999</v>
      </c>
      <c r="R284" s="3">
        <f t="shared" si="8"/>
        <v>1935.9916312769999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1"/>
      <c r="AE284" s="1"/>
    </row>
    <row r="285" spans="1:31" x14ac:dyDescent="0.25">
      <c r="A285" s="1" t="s">
        <v>1998</v>
      </c>
      <c r="B285" s="1" t="s">
        <v>1999</v>
      </c>
      <c r="C285" s="2">
        <v>44495</v>
      </c>
      <c r="D285" s="1" t="s">
        <v>2000</v>
      </c>
      <c r="E285" s="1" t="s">
        <v>2001</v>
      </c>
      <c r="F285" s="1">
        <v>3813</v>
      </c>
      <c r="G285" s="1" t="s">
        <v>2002</v>
      </c>
      <c r="H285" s="1" t="s">
        <v>2003</v>
      </c>
      <c r="I285" s="3">
        <v>1</v>
      </c>
      <c r="J285" s="3">
        <v>818.23</v>
      </c>
      <c r="K285" s="3">
        <f>+J285*1.21*I285</f>
        <v>990.05830000000003</v>
      </c>
      <c r="L285" s="3">
        <v>0</v>
      </c>
      <c r="M285" s="3">
        <v>0</v>
      </c>
      <c r="N285" s="3">
        <v>0</v>
      </c>
      <c r="O285" s="3">
        <f>+K285</f>
        <v>990.05830000000003</v>
      </c>
      <c r="P285" s="3">
        <f>+O285+O284+O283</f>
        <v>2970.1749</v>
      </c>
      <c r="Q285" s="3">
        <v>1599.9930836999999</v>
      </c>
      <c r="R285" s="3">
        <f t="shared" si="8"/>
        <v>1935.9916312769999</v>
      </c>
      <c r="S285" s="3">
        <f>+R285+R284+R283</f>
        <v>5807.9748938309995</v>
      </c>
      <c r="T285" s="3">
        <v>6094.71</v>
      </c>
      <c r="U285" s="3">
        <f t="shared" si="9"/>
        <v>286.73510616900057</v>
      </c>
      <c r="V285" s="3" t="s">
        <v>2086</v>
      </c>
      <c r="W285" s="3"/>
      <c r="X285" s="3"/>
      <c r="Y285" s="3"/>
      <c r="Z285" s="3"/>
      <c r="AA285" s="3"/>
      <c r="AB285" s="3"/>
      <c r="AC285" s="3" t="s">
        <v>2070</v>
      </c>
      <c r="AD285" s="1"/>
      <c r="AE285" s="1"/>
    </row>
    <row r="286" spans="1:31" x14ac:dyDescent="0.25">
      <c r="A286" s="1" t="s">
        <v>1720</v>
      </c>
      <c r="B286" s="1" t="s">
        <v>1721</v>
      </c>
      <c r="C286" s="2">
        <v>44495</v>
      </c>
      <c r="D286" s="1" t="s">
        <v>1722</v>
      </c>
      <c r="E286" s="1" t="s">
        <v>1723</v>
      </c>
      <c r="F286" s="1">
        <v>3814</v>
      </c>
      <c r="G286" s="1" t="s">
        <v>1724</v>
      </c>
      <c r="H286" s="1" t="s">
        <v>1725</v>
      </c>
      <c r="I286" s="3">
        <v>1</v>
      </c>
      <c r="J286" s="3">
        <v>702.52</v>
      </c>
      <c r="K286" s="3">
        <f>+J286*1.21*I286</f>
        <v>850.04919999999993</v>
      </c>
      <c r="L286" s="3">
        <v>0</v>
      </c>
      <c r="M286" s="3">
        <v>0</v>
      </c>
      <c r="N286" s="3">
        <v>0</v>
      </c>
      <c r="O286" s="3">
        <f>+K286</f>
        <v>850.04919999999993</v>
      </c>
      <c r="P286" s="3">
        <f>+O286</f>
        <v>850.04919999999993</v>
      </c>
      <c r="Q286" s="3">
        <v>1381.810473</v>
      </c>
      <c r="R286" s="3">
        <f t="shared" si="8"/>
        <v>1671.9906723300001</v>
      </c>
      <c r="S286" s="3">
        <f>+R286</f>
        <v>1671.9906723300001</v>
      </c>
      <c r="T286" s="3">
        <v>1671.99</v>
      </c>
      <c r="U286" s="3">
        <f t="shared" si="9"/>
        <v>-6.7233000004307542E-4</v>
      </c>
      <c r="V286" s="3"/>
      <c r="W286" s="3"/>
      <c r="X286" s="3"/>
      <c r="Y286" s="3"/>
      <c r="Z286" s="3"/>
      <c r="AA286" s="3"/>
      <c r="AB286" s="3"/>
      <c r="AC286" s="3"/>
      <c r="AD286" s="1"/>
      <c r="AE286" s="1"/>
    </row>
    <row r="287" spans="1:31" x14ac:dyDescent="0.25">
      <c r="A287" s="1" t="s">
        <v>54</v>
      </c>
      <c r="B287" s="1" t="s">
        <v>55</v>
      </c>
      <c r="C287" s="2">
        <v>44495</v>
      </c>
      <c r="D287" s="1" t="s">
        <v>56</v>
      </c>
      <c r="E287" s="1" t="s">
        <v>57</v>
      </c>
      <c r="F287" s="1"/>
      <c r="G287" s="1" t="s">
        <v>58</v>
      </c>
      <c r="H287" s="1" t="s">
        <v>59</v>
      </c>
      <c r="I287" s="3">
        <v>1</v>
      </c>
      <c r="J287" s="3">
        <v>702.52</v>
      </c>
      <c r="K287" s="3">
        <f>+J287*1.21*I287</f>
        <v>850.04919999999993</v>
      </c>
      <c r="L287" s="3">
        <v>0</v>
      </c>
      <c r="M287" s="3">
        <v>0</v>
      </c>
      <c r="N287" s="3">
        <v>0</v>
      </c>
      <c r="O287" s="3">
        <f>+K287</f>
        <v>850.04919999999993</v>
      </c>
      <c r="P287" s="3"/>
      <c r="Q287" s="3">
        <v>1381.8102395661199</v>
      </c>
      <c r="R287" s="3">
        <f t="shared" si="8"/>
        <v>1671.9903898750051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1"/>
      <c r="AE287" s="1"/>
    </row>
    <row r="288" spans="1:31" x14ac:dyDescent="0.25">
      <c r="A288" s="1" t="s">
        <v>260</v>
      </c>
      <c r="B288" s="1" t="s">
        <v>261</v>
      </c>
      <c r="C288" s="2">
        <v>44495</v>
      </c>
      <c r="D288" s="1" t="s">
        <v>262</v>
      </c>
      <c r="E288" s="1" t="s">
        <v>263</v>
      </c>
      <c r="F288" s="1"/>
      <c r="G288" s="1" t="s">
        <v>264</v>
      </c>
      <c r="H288" s="1" t="s">
        <v>265</v>
      </c>
      <c r="I288" s="3">
        <v>1</v>
      </c>
      <c r="J288" s="3">
        <v>702.52</v>
      </c>
      <c r="K288" s="3">
        <f>+J288*1.21*I288</f>
        <v>850.04919999999993</v>
      </c>
      <c r="L288" s="3">
        <v>0</v>
      </c>
      <c r="M288" s="3">
        <v>0</v>
      </c>
      <c r="N288" s="3">
        <v>0</v>
      </c>
      <c r="O288" s="3">
        <f>+K288</f>
        <v>850.04919999999993</v>
      </c>
      <c r="P288" s="3"/>
      <c r="Q288" s="3">
        <v>1381.8102395661199</v>
      </c>
      <c r="R288" s="3">
        <f t="shared" si="8"/>
        <v>1671.9903898750051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1"/>
      <c r="AE288" s="1"/>
    </row>
    <row r="289" spans="1:31" x14ac:dyDescent="0.25">
      <c r="A289" s="1" t="s">
        <v>1922</v>
      </c>
      <c r="B289" s="1" t="s">
        <v>1923</v>
      </c>
      <c r="C289" s="2">
        <v>44495</v>
      </c>
      <c r="D289" s="1" t="s">
        <v>1924</v>
      </c>
      <c r="E289" s="1" t="s">
        <v>1925</v>
      </c>
      <c r="F289" s="1">
        <v>3815</v>
      </c>
      <c r="G289" s="1" t="s">
        <v>1926</v>
      </c>
      <c r="H289" s="1" t="s">
        <v>1927</v>
      </c>
      <c r="I289" s="3">
        <v>1</v>
      </c>
      <c r="J289" s="3">
        <v>599.21</v>
      </c>
      <c r="K289" s="3">
        <f>+J289*1.21*I289</f>
        <v>725.04410000000007</v>
      </c>
      <c r="L289" s="3">
        <v>0</v>
      </c>
      <c r="M289" s="3">
        <v>0</v>
      </c>
      <c r="N289" s="3">
        <v>0</v>
      </c>
      <c r="O289" s="3">
        <f>+K289</f>
        <v>725.04410000000007</v>
      </c>
      <c r="P289" s="3">
        <f>+O289+O288+O287</f>
        <v>2425.1424999999999</v>
      </c>
      <c r="Q289" s="3">
        <v>1219.99669206611</v>
      </c>
      <c r="R289" s="3">
        <f t="shared" si="8"/>
        <v>1476.1959973999931</v>
      </c>
      <c r="S289" s="3">
        <f>+R289+R288+R287</f>
        <v>4820.1767771500035</v>
      </c>
      <c r="T289" s="3">
        <v>4820.17</v>
      </c>
      <c r="U289" s="3">
        <f t="shared" si="9"/>
        <v>-6.7771500034723431E-3</v>
      </c>
      <c r="V289" s="3"/>
      <c r="W289" s="3"/>
      <c r="X289" s="3"/>
      <c r="Y289" s="3"/>
      <c r="Z289" s="3"/>
      <c r="AA289" s="3"/>
      <c r="AB289" s="3"/>
      <c r="AC289" s="3"/>
      <c r="AD289" s="1"/>
      <c r="AE289" s="1"/>
    </row>
    <row r="290" spans="1:31" x14ac:dyDescent="0.25">
      <c r="A290" s="1" t="s">
        <v>580</v>
      </c>
      <c r="B290" s="1" t="s">
        <v>581</v>
      </c>
      <c r="C290" s="2">
        <v>44496</v>
      </c>
      <c r="D290" s="1" t="s">
        <v>582</v>
      </c>
      <c r="E290" s="1" t="s">
        <v>583</v>
      </c>
      <c r="F290" s="1"/>
      <c r="G290" s="1" t="s">
        <v>584</v>
      </c>
      <c r="H290" s="1" t="s">
        <v>585</v>
      </c>
      <c r="I290" s="3">
        <v>1</v>
      </c>
      <c r="J290" s="3">
        <v>248.61</v>
      </c>
      <c r="K290" s="3">
        <f>+J290*1.21*I290</f>
        <v>300.81810000000002</v>
      </c>
      <c r="L290" s="3">
        <v>0</v>
      </c>
      <c r="M290" s="3">
        <v>0</v>
      </c>
      <c r="N290" s="3">
        <v>0</v>
      </c>
      <c r="O290" s="3">
        <f>+K290</f>
        <v>300.81810000000002</v>
      </c>
      <c r="P290" s="3"/>
      <c r="Q290" s="3">
        <v>681.81459909090904</v>
      </c>
      <c r="R290" s="3">
        <f t="shared" si="8"/>
        <v>824.99566489999995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1"/>
      <c r="AE290" s="1"/>
    </row>
    <row r="291" spans="1:31" x14ac:dyDescent="0.25">
      <c r="A291" s="1" t="s">
        <v>1628</v>
      </c>
      <c r="B291" s="1" t="s">
        <v>1629</v>
      </c>
      <c r="C291" s="2">
        <v>44496</v>
      </c>
      <c r="D291" s="1" t="s">
        <v>1630</v>
      </c>
      <c r="E291" s="1" t="s">
        <v>1631</v>
      </c>
      <c r="F291" s="1"/>
      <c r="G291" s="1" t="s">
        <v>1632</v>
      </c>
      <c r="H291" s="1" t="s">
        <v>1633</v>
      </c>
      <c r="I291" s="3">
        <v>1</v>
      </c>
      <c r="J291" s="3">
        <v>183.37</v>
      </c>
      <c r="K291" s="3">
        <f>+J291*1.21*I291</f>
        <v>221.8777</v>
      </c>
      <c r="L291" s="3">
        <v>0</v>
      </c>
      <c r="M291" s="3">
        <v>0</v>
      </c>
      <c r="N291" s="3">
        <v>0</v>
      </c>
      <c r="O291" s="3">
        <f>+K291</f>
        <v>221.8777</v>
      </c>
      <c r="P291" s="3"/>
      <c r="Q291" s="3">
        <v>590.89476354793396</v>
      </c>
      <c r="R291" s="3">
        <f t="shared" si="8"/>
        <v>714.98266389300011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1"/>
      <c r="AE291" s="1"/>
    </row>
    <row r="292" spans="1:31" x14ac:dyDescent="0.25">
      <c r="A292" s="1" t="s">
        <v>1910</v>
      </c>
      <c r="B292" s="1" t="s">
        <v>1911</v>
      </c>
      <c r="C292" s="2">
        <v>44496</v>
      </c>
      <c r="D292" s="1" t="s">
        <v>1912</v>
      </c>
      <c r="E292" s="1" t="s">
        <v>1913</v>
      </c>
      <c r="F292" s="1">
        <v>3816</v>
      </c>
      <c r="G292" s="1" t="s">
        <v>1914</v>
      </c>
      <c r="H292" s="1" t="s">
        <v>1915</v>
      </c>
      <c r="I292" s="3">
        <v>1</v>
      </c>
      <c r="J292" s="3">
        <v>141.57</v>
      </c>
      <c r="K292" s="3">
        <f>+J292*1.21*I292</f>
        <v>171.29969999999997</v>
      </c>
      <c r="L292" s="3">
        <v>0</v>
      </c>
      <c r="M292" s="3">
        <v>0</v>
      </c>
      <c r="N292" s="3">
        <v>0</v>
      </c>
      <c r="O292" s="3">
        <f>+K292</f>
        <v>171.29969999999997</v>
      </c>
      <c r="P292" s="3">
        <f>+O292+O291+O290</f>
        <v>693.99549999999999</v>
      </c>
      <c r="Q292" s="3">
        <v>363.62850542479299</v>
      </c>
      <c r="R292" s="3">
        <f t="shared" si="8"/>
        <v>439.99049156399951</v>
      </c>
      <c r="S292" s="3">
        <f>+R292+R291+R290</f>
        <v>1979.9688203569995</v>
      </c>
      <c r="T292" s="3">
        <v>2393.9299999999998</v>
      </c>
      <c r="U292" s="3">
        <f t="shared" si="9"/>
        <v>413.96117964300038</v>
      </c>
      <c r="V292" s="3" t="s">
        <v>2086</v>
      </c>
      <c r="W292" s="3"/>
      <c r="X292" s="3"/>
      <c r="Y292" s="3"/>
      <c r="Z292" s="3"/>
      <c r="AA292" s="3"/>
      <c r="AB292" s="3"/>
      <c r="AC292" s="3" t="s">
        <v>2070</v>
      </c>
      <c r="AD292" s="1"/>
      <c r="AE292" s="1"/>
    </row>
    <row r="293" spans="1:31" x14ac:dyDescent="0.25">
      <c r="A293" s="1" t="s">
        <v>490</v>
      </c>
      <c r="B293" s="1" t="s">
        <v>491</v>
      </c>
      <c r="C293" s="2">
        <v>44496</v>
      </c>
      <c r="D293" s="1" t="s">
        <v>492</v>
      </c>
      <c r="E293" s="1" t="s">
        <v>493</v>
      </c>
      <c r="F293" s="1"/>
      <c r="G293" s="1" t="s">
        <v>494</v>
      </c>
      <c r="H293" s="1" t="s">
        <v>495</v>
      </c>
      <c r="I293" s="3">
        <v>1</v>
      </c>
      <c r="J293" s="3">
        <v>156.767024793388</v>
      </c>
      <c r="K293" s="3">
        <f>+J293*1.21*I293</f>
        <v>189.68809999999948</v>
      </c>
      <c r="L293" s="3">
        <v>0</v>
      </c>
      <c r="M293" s="3">
        <v>0</v>
      </c>
      <c r="N293" s="3">
        <f>+K293*0.95</f>
        <v>180.2036949999995</v>
      </c>
      <c r="O293" s="3">
        <f>+N293-(N293*9.09/100)</f>
        <v>163.82317912449955</v>
      </c>
      <c r="P293" s="3"/>
      <c r="Q293" s="3">
        <v>220.90982065785099</v>
      </c>
      <c r="R293" s="3">
        <f t="shared" si="8"/>
        <v>267.3008829959997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1"/>
      <c r="AE293" s="1"/>
    </row>
    <row r="294" spans="1:31" x14ac:dyDescent="0.25">
      <c r="A294" s="1" t="s">
        <v>516</v>
      </c>
      <c r="B294" s="1" t="s">
        <v>517</v>
      </c>
      <c r="C294" s="2">
        <v>44496</v>
      </c>
      <c r="D294" s="1" t="s">
        <v>518</v>
      </c>
      <c r="E294" s="1" t="s">
        <v>519</v>
      </c>
      <c r="F294" s="1"/>
      <c r="G294" s="1" t="s">
        <v>520</v>
      </c>
      <c r="H294" s="1" t="s">
        <v>521</v>
      </c>
      <c r="I294" s="3">
        <v>1</v>
      </c>
      <c r="J294" s="3">
        <v>272.976033057851</v>
      </c>
      <c r="K294" s="3">
        <f>+J294*1.21*I294</f>
        <v>330.3009999999997</v>
      </c>
      <c r="L294" s="3">
        <v>0</v>
      </c>
      <c r="M294" s="3">
        <v>0</v>
      </c>
      <c r="N294" s="3">
        <f>+K294*0.95</f>
        <v>313.78594999999973</v>
      </c>
      <c r="O294" s="3">
        <f>+N294-(N294*9.09/100)</f>
        <v>285.26280714499978</v>
      </c>
      <c r="P294" s="3"/>
      <c r="Q294" s="3">
        <v>384.66690674380101</v>
      </c>
      <c r="R294" s="3">
        <f t="shared" si="8"/>
        <v>465.44695715999922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1"/>
      <c r="AE294" s="1"/>
    </row>
    <row r="295" spans="1:31" x14ac:dyDescent="0.25">
      <c r="A295" s="1" t="s">
        <v>548</v>
      </c>
      <c r="B295" s="1" t="s">
        <v>549</v>
      </c>
      <c r="C295" s="2">
        <v>44496</v>
      </c>
      <c r="D295" s="1" t="s">
        <v>550</v>
      </c>
      <c r="E295" s="1" t="s">
        <v>551</v>
      </c>
      <c r="F295" s="1"/>
      <c r="G295" s="1" t="s">
        <v>552</v>
      </c>
      <c r="H295" s="1" t="s">
        <v>553</v>
      </c>
      <c r="I295" s="3">
        <v>1</v>
      </c>
      <c r="J295" s="3">
        <v>225.42347107437999</v>
      </c>
      <c r="K295" s="3">
        <f>+J295*1.21*I295</f>
        <v>272.76239999999979</v>
      </c>
      <c r="L295" s="3">
        <v>0</v>
      </c>
      <c r="M295" s="3">
        <v>0</v>
      </c>
      <c r="N295" s="3">
        <f>+K295*0.95</f>
        <v>259.12427999999977</v>
      </c>
      <c r="O295" s="3">
        <f>+N295-(N295*9.09/100)</f>
        <v>235.56988294799979</v>
      </c>
      <c r="P295" s="3"/>
      <c r="Q295" s="3">
        <v>317.65773849917298</v>
      </c>
      <c r="R295" s="3">
        <f t="shared" si="8"/>
        <v>384.36586358399927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1"/>
      <c r="AE295" s="1"/>
    </row>
    <row r="296" spans="1:31" x14ac:dyDescent="0.25">
      <c r="A296" s="1" t="s">
        <v>566</v>
      </c>
      <c r="B296" s="1" t="s">
        <v>567</v>
      </c>
      <c r="C296" s="2">
        <v>44496</v>
      </c>
      <c r="D296" s="1" t="s">
        <v>568</v>
      </c>
      <c r="E296" s="1" t="s">
        <v>569</v>
      </c>
      <c r="F296" s="1"/>
      <c r="G296" s="1" t="s">
        <v>570</v>
      </c>
      <c r="H296" s="1" t="s">
        <v>571</v>
      </c>
      <c r="I296" s="3">
        <v>1</v>
      </c>
      <c r="J296" s="3">
        <v>40.265702479338799</v>
      </c>
      <c r="K296" s="3">
        <f>+J296*1.21*I296</f>
        <v>48.721499999999942</v>
      </c>
      <c r="L296" s="3">
        <v>0</v>
      </c>
      <c r="M296" s="3">
        <v>0</v>
      </c>
      <c r="N296" s="3">
        <f>+K296*0.95</f>
        <v>46.28542499999994</v>
      </c>
      <c r="O296" s="3">
        <f>+N296-(N296*9.09/100)</f>
        <v>42.078079867499945</v>
      </c>
      <c r="P296" s="3"/>
      <c r="Q296" s="3">
        <v>78.175861363636301</v>
      </c>
      <c r="R296" s="3">
        <f t="shared" si="8"/>
        <v>94.592792249999917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1"/>
      <c r="AE296" s="1"/>
    </row>
    <row r="297" spans="1:31" x14ac:dyDescent="0.25">
      <c r="A297" s="1" t="s">
        <v>836</v>
      </c>
      <c r="B297" s="1" t="s">
        <v>837</v>
      </c>
      <c r="C297" s="2">
        <v>44496</v>
      </c>
      <c r="D297" s="1" t="s">
        <v>838</v>
      </c>
      <c r="E297" s="1" t="s">
        <v>839</v>
      </c>
      <c r="F297" s="1"/>
      <c r="G297" s="1" t="s">
        <v>840</v>
      </c>
      <c r="H297" s="1" t="s">
        <v>841</v>
      </c>
      <c r="I297" s="3">
        <v>2</v>
      </c>
      <c r="J297" s="3">
        <v>163.57</v>
      </c>
      <c r="K297" s="3">
        <f>+J297*1.21*I297</f>
        <v>395.83939999999996</v>
      </c>
      <c r="L297" s="3">
        <v>0</v>
      </c>
      <c r="M297" s="3">
        <v>0</v>
      </c>
      <c r="N297" s="3">
        <v>0</v>
      </c>
      <c r="O297" s="3">
        <f>+K297</f>
        <v>395.83939999999996</v>
      </c>
      <c r="P297" s="3"/>
      <c r="Q297" s="3">
        <v>665.42993715371904</v>
      </c>
      <c r="R297" s="3">
        <f t="shared" si="8"/>
        <v>805.17022395599997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1"/>
      <c r="AE297" s="1"/>
    </row>
    <row r="298" spans="1:31" x14ac:dyDescent="0.25">
      <c r="A298" s="1" t="s">
        <v>1420</v>
      </c>
      <c r="B298" s="1" t="s">
        <v>1421</v>
      </c>
      <c r="C298" s="2">
        <v>44496</v>
      </c>
      <c r="D298" s="1" t="s">
        <v>1422</v>
      </c>
      <c r="E298" s="1" t="s">
        <v>1423</v>
      </c>
      <c r="F298" s="1"/>
      <c r="G298" s="1" t="s">
        <v>1424</v>
      </c>
      <c r="H298" s="1" t="s">
        <v>1425</v>
      </c>
      <c r="I298" s="3">
        <v>1</v>
      </c>
      <c r="J298" s="3">
        <v>272.74</v>
      </c>
      <c r="K298" s="3">
        <f>+J298*1.21*I298</f>
        <v>330.0154</v>
      </c>
      <c r="L298" s="3">
        <v>0</v>
      </c>
      <c r="M298" s="3">
        <v>0</v>
      </c>
      <c r="N298" s="3">
        <f>+K298*0.95</f>
        <v>313.51463000000001</v>
      </c>
      <c r="O298" s="3">
        <f>+N298-(N298*9.09/100)</f>
        <v>285.016150133</v>
      </c>
      <c r="P298" s="3"/>
      <c r="Q298" s="3">
        <v>495.85425936363703</v>
      </c>
      <c r="R298" s="3">
        <f t="shared" si="8"/>
        <v>599.98365383000078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1"/>
      <c r="AE298" s="1"/>
    </row>
    <row r="299" spans="1:31" x14ac:dyDescent="0.25">
      <c r="A299" s="1" t="s">
        <v>1514</v>
      </c>
      <c r="B299" s="1" t="s">
        <v>1515</v>
      </c>
      <c r="C299" s="2">
        <v>44496</v>
      </c>
      <c r="D299" s="1" t="s">
        <v>1516</v>
      </c>
      <c r="E299" s="1" t="s">
        <v>1517</v>
      </c>
      <c r="F299" s="1"/>
      <c r="G299" s="1" t="s">
        <v>1518</v>
      </c>
      <c r="H299" s="1" t="s">
        <v>1519</v>
      </c>
      <c r="I299" s="3">
        <v>1</v>
      </c>
      <c r="J299" s="3">
        <v>36.53</v>
      </c>
      <c r="K299" s="3">
        <f>+J299*1.21*I299</f>
        <v>44.201300000000003</v>
      </c>
      <c r="L299" s="3">
        <v>0</v>
      </c>
      <c r="M299" s="3">
        <v>0</v>
      </c>
      <c r="N299" s="3">
        <f>+K299*0.95</f>
        <v>41.991235000000003</v>
      </c>
      <c r="O299" s="3">
        <f>+N299-(N299*9.09/100)</f>
        <v>38.174231738500005</v>
      </c>
      <c r="P299" s="3"/>
      <c r="Q299" s="3">
        <v>74.539482264462805</v>
      </c>
      <c r="R299" s="3">
        <f t="shared" si="8"/>
        <v>90.19277353999999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1"/>
      <c r="AE299" s="1"/>
    </row>
    <row r="300" spans="1:31" x14ac:dyDescent="0.25">
      <c r="A300" s="1" t="s">
        <v>1562</v>
      </c>
      <c r="B300" s="1" t="s">
        <v>1563</v>
      </c>
      <c r="C300" s="2">
        <v>44496</v>
      </c>
      <c r="D300" s="1" t="s">
        <v>1564</v>
      </c>
      <c r="E300" s="1" t="s">
        <v>1565</v>
      </c>
      <c r="F300" s="1"/>
      <c r="G300" s="1" t="s">
        <v>1566</v>
      </c>
      <c r="H300" s="1" t="s">
        <v>1567</v>
      </c>
      <c r="I300" s="3">
        <v>1</v>
      </c>
      <c r="J300" s="3">
        <v>372.46388429752102</v>
      </c>
      <c r="K300" s="3">
        <f>+J300*1.21*I300</f>
        <v>450.68130000000042</v>
      </c>
      <c r="L300" s="3">
        <f>+K300*0.91</f>
        <v>410.11998300000039</v>
      </c>
      <c r="M300" s="3">
        <v>0</v>
      </c>
      <c r="N300" s="3">
        <f>+L300*0.95</f>
        <v>389.61398385000035</v>
      </c>
      <c r="O300" s="3">
        <f>+N300-(N300*9.09/100)</f>
        <v>354.19807271803529</v>
      </c>
      <c r="P300" s="3"/>
      <c r="Q300" s="3">
        <v>636.35827096115804</v>
      </c>
      <c r="R300" s="3">
        <f t="shared" si="8"/>
        <v>769.99350786300124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1"/>
      <c r="AE300" s="1"/>
    </row>
    <row r="301" spans="1:31" x14ac:dyDescent="0.25">
      <c r="A301" s="1" t="s">
        <v>1666</v>
      </c>
      <c r="B301" s="1" t="s">
        <v>1667</v>
      </c>
      <c r="C301" s="2">
        <v>44496</v>
      </c>
      <c r="D301" s="1" t="s">
        <v>1668</v>
      </c>
      <c r="E301" s="1" t="s">
        <v>1669</v>
      </c>
      <c r="F301" s="1">
        <v>3817</v>
      </c>
      <c r="G301" s="1" t="s">
        <v>1670</v>
      </c>
      <c r="H301" s="1" t="s">
        <v>1671</v>
      </c>
      <c r="I301" s="3">
        <v>1</v>
      </c>
      <c r="J301" s="3">
        <v>156</v>
      </c>
      <c r="K301" s="3">
        <f>+J301*1.21*I301</f>
        <v>188.76</v>
      </c>
      <c r="L301" s="3">
        <v>0</v>
      </c>
      <c r="M301" s="3">
        <v>0</v>
      </c>
      <c r="N301" s="3">
        <f>+K301*0.95</f>
        <v>179.32199999999997</v>
      </c>
      <c r="O301" s="3">
        <f>+N301-(N301*9.09/100)</f>
        <v>163.02163019999998</v>
      </c>
      <c r="P301" s="3">
        <f>+SUM(O293:O301)</f>
        <v>1962.9834338745341</v>
      </c>
      <c r="Q301" s="3">
        <v>459.60023049586698</v>
      </c>
      <c r="R301" s="3">
        <f t="shared" si="8"/>
        <v>556.11627889999897</v>
      </c>
      <c r="S301" s="3">
        <f>+SUM(R293:R301)</f>
        <v>4033.1629340789987</v>
      </c>
      <c r="T301" s="3">
        <v>4478.8100000000004</v>
      </c>
      <c r="U301" s="3">
        <f t="shared" si="9"/>
        <v>445.64706592100174</v>
      </c>
      <c r="V301" s="3" t="s">
        <v>2086</v>
      </c>
      <c r="W301" s="3"/>
      <c r="X301" s="3"/>
      <c r="Y301" s="3"/>
      <c r="Z301" s="3"/>
      <c r="AA301" s="3"/>
      <c r="AB301" s="3"/>
      <c r="AC301" s="3" t="s">
        <v>2070</v>
      </c>
      <c r="AD301" s="1"/>
      <c r="AE301" s="1"/>
    </row>
    <row r="302" spans="1:31" x14ac:dyDescent="0.25">
      <c r="A302" s="1" t="s">
        <v>924</v>
      </c>
      <c r="B302" s="1" t="s">
        <v>925</v>
      </c>
      <c r="C302" s="2">
        <v>44496</v>
      </c>
      <c r="D302" s="1" t="s">
        <v>926</v>
      </c>
      <c r="E302" s="1" t="s">
        <v>927</v>
      </c>
      <c r="F302" s="1"/>
      <c r="G302" s="1" t="s">
        <v>928</v>
      </c>
      <c r="H302" s="1" t="s">
        <v>929</v>
      </c>
      <c r="I302" s="3">
        <v>1</v>
      </c>
      <c r="J302" s="3">
        <v>1100.2114049586801</v>
      </c>
      <c r="K302" s="3">
        <f>+J302*1.21*I302</f>
        <v>1331.2558000000029</v>
      </c>
      <c r="L302" s="3">
        <v>0</v>
      </c>
      <c r="M302" s="3">
        <v>0</v>
      </c>
      <c r="N302" s="3">
        <f>+K302*0.95</f>
        <v>1264.6930100000027</v>
      </c>
      <c r="O302" s="3">
        <f>+N302-(N302*9.09/100)</f>
        <v>1149.7324153910024</v>
      </c>
      <c r="P302" s="3"/>
      <c r="Q302" s="3">
        <v>2035.44610974381</v>
      </c>
      <c r="R302" s="3">
        <f t="shared" si="8"/>
        <v>2462.8897927900102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1"/>
      <c r="AE302" s="1"/>
    </row>
    <row r="303" spans="1:31" x14ac:dyDescent="0.25">
      <c r="A303" s="1" t="s">
        <v>1426</v>
      </c>
      <c r="B303" s="1" t="s">
        <v>1427</v>
      </c>
      <c r="C303" s="2">
        <v>44496</v>
      </c>
      <c r="D303" s="1" t="s">
        <v>1428</v>
      </c>
      <c r="E303" s="1" t="s">
        <v>1429</v>
      </c>
      <c r="F303" s="1"/>
      <c r="G303" s="1" t="s">
        <v>1430</v>
      </c>
      <c r="H303" s="1" t="s">
        <v>1431</v>
      </c>
      <c r="I303" s="3">
        <v>1</v>
      </c>
      <c r="J303" s="3">
        <v>91.145289256198396</v>
      </c>
      <c r="K303" s="3">
        <f>+J303*1.21*I303</f>
        <v>110.28580000000005</v>
      </c>
      <c r="L303" s="3">
        <v>0</v>
      </c>
      <c r="M303" s="3">
        <f>+K303*0.9</f>
        <v>99.257220000000046</v>
      </c>
      <c r="N303" s="3">
        <f>+M303*0.95</f>
        <v>94.294359000000043</v>
      </c>
      <c r="O303" s="3">
        <f>+N303-(N303*9.09/100)</f>
        <v>85.72300176690004</v>
      </c>
      <c r="P303" s="3"/>
      <c r="Q303" s="3">
        <v>154.53136921652899</v>
      </c>
      <c r="R303" s="3">
        <f t="shared" si="8"/>
        <v>186.98295675200006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1"/>
      <c r="AE303" s="1"/>
    </row>
    <row r="304" spans="1:31" x14ac:dyDescent="0.25">
      <c r="A304" s="1" t="s">
        <v>1438</v>
      </c>
      <c r="B304" s="1" t="s">
        <v>1439</v>
      </c>
      <c r="C304" s="2">
        <v>44496</v>
      </c>
      <c r="D304" s="1" t="s">
        <v>1440</v>
      </c>
      <c r="E304" s="1" t="s">
        <v>1441</v>
      </c>
      <c r="F304" s="1">
        <v>3818</v>
      </c>
      <c r="G304" s="1" t="s">
        <v>1442</v>
      </c>
      <c r="H304" s="1" t="s">
        <v>1443</v>
      </c>
      <c r="I304" s="3">
        <v>2</v>
      </c>
      <c r="J304" s="3">
        <v>68.123223140495895</v>
      </c>
      <c r="K304" s="3">
        <f>+J304*1.21*I304</f>
        <v>164.85820000000007</v>
      </c>
      <c r="L304" s="3">
        <v>0</v>
      </c>
      <c r="M304" s="3">
        <f>+K304*0.9</f>
        <v>148.37238000000008</v>
      </c>
      <c r="N304" s="3">
        <f>+M304*0.95</f>
        <v>140.95376100000007</v>
      </c>
      <c r="O304" s="3">
        <f>+N304-(N304*9.09/100)</f>
        <v>128.14106412510006</v>
      </c>
      <c r="P304" s="3">
        <f>+O304+O303+O302</f>
        <v>1363.5964812830025</v>
      </c>
      <c r="Q304" s="3">
        <v>249.55035347272701</v>
      </c>
      <c r="R304" s="3">
        <f t="shared" si="8"/>
        <v>301.95592770199966</v>
      </c>
      <c r="S304" s="3">
        <f>+R304+R303+R302</f>
        <v>2951.8286772440101</v>
      </c>
      <c r="T304" s="3">
        <v>2951.85</v>
      </c>
      <c r="U304" s="3">
        <f t="shared" si="9"/>
        <v>2.1322755989785946E-2</v>
      </c>
      <c r="V304" s="3"/>
      <c r="W304" s="3"/>
      <c r="X304" s="3"/>
      <c r="Y304" s="3"/>
      <c r="Z304" s="3"/>
      <c r="AA304" s="3"/>
      <c r="AB304" s="3"/>
      <c r="AC304" s="3"/>
      <c r="AD304" s="1"/>
      <c r="AE304" s="1"/>
    </row>
    <row r="305" spans="1:31" x14ac:dyDescent="0.25">
      <c r="A305" s="1" t="s">
        <v>626</v>
      </c>
      <c r="B305" s="1" t="s">
        <v>627</v>
      </c>
      <c r="C305" s="2">
        <v>44496</v>
      </c>
      <c r="D305" s="1" t="s">
        <v>628</v>
      </c>
      <c r="E305" s="1" t="s">
        <v>629</v>
      </c>
      <c r="F305" s="1"/>
      <c r="G305" s="1" t="s">
        <v>630</v>
      </c>
      <c r="H305" s="1" t="s">
        <v>631</v>
      </c>
      <c r="I305" s="3">
        <v>12</v>
      </c>
      <c r="J305" s="3">
        <v>140.5</v>
      </c>
      <c r="K305" s="3">
        <f>+J305*1.21*I305</f>
        <v>2040.06</v>
      </c>
      <c r="L305" s="3">
        <v>0</v>
      </c>
      <c r="M305" s="3">
        <v>0</v>
      </c>
      <c r="N305" s="3">
        <v>0</v>
      </c>
      <c r="O305" s="3">
        <f>+K305</f>
        <v>2040.06</v>
      </c>
      <c r="P305" s="3"/>
      <c r="Q305" s="3">
        <v>3272.5740196859501</v>
      </c>
      <c r="R305" s="3">
        <f t="shared" si="8"/>
        <v>3959.8145638199994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1"/>
      <c r="AE305" s="1"/>
    </row>
    <row r="306" spans="1:31" x14ac:dyDescent="0.25">
      <c r="A306" s="1" t="s">
        <v>1304</v>
      </c>
      <c r="B306" s="1" t="s">
        <v>1305</v>
      </c>
      <c r="C306" s="2">
        <v>44496</v>
      </c>
      <c r="D306" s="1" t="s">
        <v>1306</v>
      </c>
      <c r="E306" s="1" t="s">
        <v>1307</v>
      </c>
      <c r="F306" s="1">
        <v>3820</v>
      </c>
      <c r="G306" s="1" t="s">
        <v>1308</v>
      </c>
      <c r="H306" s="1" t="s">
        <v>1309</v>
      </c>
      <c r="I306" s="3">
        <v>1</v>
      </c>
      <c r="J306" s="3">
        <v>825.67</v>
      </c>
      <c r="K306" s="3">
        <f>+J306*1.21*I306</f>
        <v>999.06069999999988</v>
      </c>
      <c r="L306" s="3">
        <v>0</v>
      </c>
      <c r="M306" s="3">
        <v>0</v>
      </c>
      <c r="N306" s="3">
        <v>0</v>
      </c>
      <c r="O306" s="3">
        <f>+K306</f>
        <v>999.06069999999988</v>
      </c>
      <c r="P306" s="3">
        <f>+O306+O305</f>
        <v>3039.1206999999999</v>
      </c>
      <c r="Q306" s="3">
        <v>1487.59945381488</v>
      </c>
      <c r="R306" s="3">
        <f t="shared" si="8"/>
        <v>1799.9953391160047</v>
      </c>
      <c r="S306" s="3">
        <f>+R306+R305</f>
        <v>5759.8099029360037</v>
      </c>
      <c r="T306" s="3">
        <v>6256.11</v>
      </c>
      <c r="U306" s="3">
        <f t="shared" si="9"/>
        <v>496.30009706399596</v>
      </c>
      <c r="V306" s="3" t="s">
        <v>2086</v>
      </c>
      <c r="W306" s="3"/>
      <c r="X306" s="3"/>
      <c r="Y306" s="3"/>
      <c r="Z306" s="3"/>
      <c r="AA306" s="3"/>
      <c r="AB306" s="3"/>
      <c r="AC306" s="3" t="s">
        <v>2070</v>
      </c>
      <c r="AD306" s="1"/>
      <c r="AE306" s="1"/>
    </row>
    <row r="307" spans="1:31" x14ac:dyDescent="0.25">
      <c r="A307" s="1" t="s">
        <v>42</v>
      </c>
      <c r="B307" s="1" t="s">
        <v>43</v>
      </c>
      <c r="C307" s="2">
        <v>44497</v>
      </c>
      <c r="D307" s="1" t="s">
        <v>44</v>
      </c>
      <c r="E307" s="1" t="s">
        <v>45</v>
      </c>
      <c r="F307" s="1">
        <v>3821</v>
      </c>
      <c r="G307" s="1" t="s">
        <v>46</v>
      </c>
      <c r="H307" s="1" t="s">
        <v>47</v>
      </c>
      <c r="I307" s="3">
        <v>1</v>
      </c>
      <c r="J307" s="3">
        <v>220.26</v>
      </c>
      <c r="K307" s="3">
        <f>+J307*1.21*I307</f>
        <v>266.51459999999997</v>
      </c>
      <c r="L307" s="3">
        <v>0</v>
      </c>
      <c r="M307" s="3">
        <v>0</v>
      </c>
      <c r="N307" s="3">
        <v>0</v>
      </c>
      <c r="O307" s="3">
        <f>+K307</f>
        <v>266.51459999999997</v>
      </c>
      <c r="P307" s="3">
        <f>+O307</f>
        <v>266.51459999999997</v>
      </c>
      <c r="Q307" s="3">
        <v>518.18011511404904</v>
      </c>
      <c r="R307" s="3">
        <f t="shared" si="8"/>
        <v>626.99793928799932</v>
      </c>
      <c r="S307" s="3">
        <f>+R307</f>
        <v>626.99793928799932</v>
      </c>
      <c r="T307" s="3">
        <v>626.99</v>
      </c>
      <c r="U307" s="3">
        <f t="shared" si="9"/>
        <v>-7.9392879993065435E-3</v>
      </c>
      <c r="V307" s="3"/>
      <c r="W307" s="3"/>
      <c r="X307" s="3"/>
      <c r="Y307" s="3"/>
      <c r="Z307" s="3"/>
      <c r="AA307" s="3"/>
      <c r="AB307" s="3"/>
      <c r="AC307" s="3"/>
      <c r="AD307" s="1"/>
      <c r="AE307" s="1"/>
    </row>
    <row r="308" spans="1:31" x14ac:dyDescent="0.25">
      <c r="A308" s="1" t="s">
        <v>1962</v>
      </c>
      <c r="B308" s="1" t="s">
        <v>1963</v>
      </c>
      <c r="C308" s="2">
        <v>44497</v>
      </c>
      <c r="D308" s="1" t="s">
        <v>1964</v>
      </c>
      <c r="E308" s="1" t="s">
        <v>1965</v>
      </c>
      <c r="F308" s="1">
        <v>3823</v>
      </c>
      <c r="G308" s="1" t="s">
        <v>1966</v>
      </c>
      <c r="H308" s="1" t="s">
        <v>1967</v>
      </c>
      <c r="I308" s="3">
        <v>1</v>
      </c>
      <c r="J308" s="3">
        <v>818.23</v>
      </c>
      <c r="K308" s="3">
        <f>+J308*1.21*I308</f>
        <v>990.05830000000003</v>
      </c>
      <c r="L308" s="3">
        <v>0</v>
      </c>
      <c r="M308" s="3">
        <v>0</v>
      </c>
      <c r="N308" s="3">
        <v>0</v>
      </c>
      <c r="O308" s="3">
        <f>+K308</f>
        <v>990.05830000000003</v>
      </c>
      <c r="P308" s="3">
        <f>+O308</f>
        <v>990.05830000000003</v>
      </c>
      <c r="Q308" s="3">
        <v>1599.9930836999999</v>
      </c>
      <c r="R308" s="3">
        <f t="shared" si="8"/>
        <v>1935.9916312769999</v>
      </c>
      <c r="S308" s="3">
        <f>+R308</f>
        <v>1935.9916312769999</v>
      </c>
      <c r="T308" s="3">
        <v>1935.99</v>
      </c>
      <c r="U308" s="3">
        <f t="shared" si="9"/>
        <v>-1.631276999887632E-3</v>
      </c>
      <c r="V308" s="3"/>
      <c r="W308" s="3"/>
      <c r="X308" s="3"/>
      <c r="Y308" s="3"/>
      <c r="Z308" s="3"/>
      <c r="AA308" s="3"/>
      <c r="AB308" s="3"/>
      <c r="AC308" s="3"/>
      <c r="AD308" s="1"/>
      <c r="AE308" s="1"/>
    </row>
    <row r="309" spans="1:31" x14ac:dyDescent="0.25">
      <c r="A309" s="1" t="s">
        <v>308</v>
      </c>
      <c r="B309" s="1" t="s">
        <v>309</v>
      </c>
      <c r="C309" s="2">
        <v>44497</v>
      </c>
      <c r="D309" s="1" t="s">
        <v>310</v>
      </c>
      <c r="E309" s="1" t="s">
        <v>311</v>
      </c>
      <c r="F309" s="1">
        <v>3822</v>
      </c>
      <c r="G309" s="1" t="s">
        <v>312</v>
      </c>
      <c r="H309" s="1" t="s">
        <v>313</v>
      </c>
      <c r="I309" s="3">
        <v>1</v>
      </c>
      <c r="J309" s="3">
        <v>818.23</v>
      </c>
      <c r="K309" s="3">
        <f>+J309*1.21*I309</f>
        <v>990.05830000000003</v>
      </c>
      <c r="L309" s="3">
        <v>0</v>
      </c>
      <c r="M309" s="3">
        <v>0</v>
      </c>
      <c r="N309" s="3">
        <v>0</v>
      </c>
      <c r="O309" s="3">
        <f>+K309</f>
        <v>990.05830000000003</v>
      </c>
      <c r="P309" s="3">
        <f>+O309</f>
        <v>990.05830000000003</v>
      </c>
      <c r="Q309" s="3">
        <v>1599.99271772727</v>
      </c>
      <c r="R309" s="3">
        <f t="shared" si="8"/>
        <v>1935.9911884499966</v>
      </c>
      <c r="S309" s="3">
        <f>+R309</f>
        <v>1935.9911884499966</v>
      </c>
      <c r="T309" s="3">
        <v>2351.8200000000002</v>
      </c>
      <c r="U309" s="3">
        <f t="shared" si="9"/>
        <v>415.82881155000359</v>
      </c>
      <c r="V309" s="3" t="s">
        <v>2086</v>
      </c>
      <c r="W309" s="3"/>
      <c r="X309" s="3"/>
      <c r="Y309" s="3"/>
      <c r="Z309" s="3"/>
      <c r="AA309" s="3"/>
      <c r="AB309" s="3"/>
      <c r="AC309" s="3" t="s">
        <v>2070</v>
      </c>
      <c r="AD309" s="1"/>
      <c r="AE309" s="1"/>
    </row>
    <row r="310" spans="1:3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6"/>
      <c r="P310" s="16"/>
      <c r="Q310" s="15"/>
      <c r="R310" s="16"/>
      <c r="S310" s="16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 spans="1:3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9" t="s">
        <v>2082</v>
      </c>
      <c r="P311" s="20">
        <f>SUM(P2:P310)</f>
        <v>164526.9278143307</v>
      </c>
      <c r="Q311" s="21" t="s">
        <v>2083</v>
      </c>
      <c r="R311" s="15"/>
      <c r="S311" s="17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 spans="1:3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8" t="s">
        <v>2084</v>
      </c>
      <c r="P312" s="15">
        <v>1750</v>
      </c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 spans="1:3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8" t="s">
        <v>2085</v>
      </c>
      <c r="P313" s="16">
        <f>+P311-P312</f>
        <v>162776.9278143307</v>
      </c>
      <c r="Q313" s="15"/>
      <c r="R313" s="15"/>
      <c r="S313" s="17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</sheetData>
  <autoFilter ref="A1:AE309"/>
  <sortState ref="A2:AE309">
    <sortCondition ref="C2:C309"/>
    <sortCondition ref="G2:G3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2022-01-04T21:08:57Z</dcterms:modified>
</cp:coreProperties>
</file>