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120" yWindow="105" windowWidth="14175" windowHeight="736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Hoja1!$A$1:$AE$348</definedName>
  </definedNames>
  <calcPr calcId="145621"/>
  <webPublishing codePage="1251"/>
</workbook>
</file>

<file path=xl/calcChain.xml><?xml version="1.0" encoding="utf-8"?>
<calcChain xmlns="http://schemas.openxmlformats.org/spreadsheetml/2006/main">
  <c r="W2" i="1" l="1"/>
  <c r="W345" i="1"/>
  <c r="W342" i="1"/>
  <c r="W341" i="1"/>
  <c r="W339" i="1"/>
  <c r="W331" i="1"/>
  <c r="W330" i="1"/>
  <c r="W329" i="1"/>
  <c r="W324" i="1"/>
  <c r="W320" i="1"/>
  <c r="W319" i="1"/>
  <c r="W316" i="1"/>
  <c r="W310" i="1"/>
  <c r="W304" i="1"/>
  <c r="W300" i="1"/>
  <c r="W286" i="1"/>
  <c r="W284" i="1"/>
  <c r="W283" i="1"/>
  <c r="W282" i="1"/>
  <c r="W280" i="1"/>
  <c r="W279" i="1"/>
  <c r="W272" i="1"/>
  <c r="W270" i="1"/>
  <c r="W267" i="1"/>
  <c r="W265" i="1"/>
  <c r="W264" i="1"/>
  <c r="W261" i="1"/>
  <c r="W254" i="1"/>
  <c r="W253" i="1"/>
  <c r="W252" i="1"/>
  <c r="W251" i="1"/>
  <c r="W249" i="1"/>
  <c r="W247" i="1"/>
  <c r="W246" i="1"/>
  <c r="W245" i="1"/>
  <c r="W235" i="1"/>
  <c r="W233" i="1"/>
  <c r="W232" i="1"/>
  <c r="W229" i="1"/>
  <c r="W228" i="1"/>
  <c r="W227" i="1"/>
  <c r="W225" i="1"/>
  <c r="W224" i="1"/>
  <c r="W212" i="1"/>
  <c r="W211" i="1"/>
  <c r="W210" i="1"/>
  <c r="W207" i="1"/>
  <c r="W205" i="1"/>
  <c r="W202" i="1"/>
  <c r="W195" i="1"/>
  <c r="W194" i="1"/>
  <c r="W190" i="1"/>
  <c r="W188" i="1"/>
  <c r="W181" i="1"/>
  <c r="W179" i="1"/>
  <c r="W176" i="1"/>
  <c r="W175" i="1"/>
  <c r="W174" i="1"/>
  <c r="W165" i="1"/>
  <c r="W163" i="1"/>
  <c r="W160" i="1"/>
  <c r="W155" i="1"/>
  <c r="W154" i="1"/>
  <c r="W153" i="1"/>
  <c r="W134" i="1"/>
  <c r="W129" i="1"/>
  <c r="W126" i="1"/>
  <c r="W118" i="1"/>
  <c r="W114" i="1"/>
  <c r="W112" i="1"/>
  <c r="W108" i="1"/>
  <c r="W105" i="1"/>
  <c r="W103" i="1"/>
  <c r="W100" i="1"/>
  <c r="W94" i="1"/>
  <c r="W93" i="1"/>
  <c r="W91" i="1"/>
  <c r="W87" i="1"/>
  <c r="W86" i="1"/>
  <c r="W85" i="1"/>
  <c r="W83" i="1"/>
  <c r="W74" i="1"/>
  <c r="W63" i="1"/>
  <c r="W60" i="1"/>
  <c r="W56" i="1"/>
  <c r="W51" i="1"/>
  <c r="W48" i="1"/>
  <c r="W47" i="1"/>
  <c r="W44" i="1"/>
  <c r="W42" i="1"/>
  <c r="W40" i="1"/>
  <c r="W39" i="1"/>
  <c r="W37" i="1"/>
  <c r="W35" i="1"/>
  <c r="W33" i="1"/>
  <c r="W32" i="1"/>
  <c r="W25" i="1"/>
  <c r="W22" i="1"/>
  <c r="W19" i="1"/>
  <c r="W18" i="1"/>
  <c r="W17" i="1"/>
  <c r="W14" i="1"/>
  <c r="W10" i="1"/>
  <c r="W9" i="1"/>
  <c r="W7" i="1"/>
  <c r="W6" i="1"/>
  <c r="W5" i="1"/>
  <c r="W4" i="1"/>
  <c r="W3" i="1"/>
  <c r="K181" i="1" l="1"/>
  <c r="L181" i="1" s="1"/>
  <c r="N181" i="1" s="1"/>
  <c r="K180" i="1"/>
  <c r="L180" i="1" s="1"/>
  <c r="N180" i="1" s="1"/>
  <c r="K322" i="1"/>
  <c r="L322" i="1" s="1"/>
  <c r="N322" i="1" s="1"/>
  <c r="R322" i="1"/>
  <c r="O322" i="1" l="1"/>
  <c r="K85" i="1"/>
  <c r="O85" i="1" s="1"/>
  <c r="R85" i="1"/>
  <c r="M108" i="1" l="1"/>
  <c r="N108" i="1" s="1"/>
  <c r="O108" i="1" s="1"/>
  <c r="M188" i="1"/>
  <c r="N188" i="1" s="1"/>
  <c r="O188" i="1" s="1"/>
  <c r="R174" i="1" l="1"/>
  <c r="R195" i="1"/>
  <c r="S195" i="1" s="1"/>
  <c r="U195" i="1" s="1"/>
  <c r="R155" i="1"/>
  <c r="S155" i="1" s="1"/>
  <c r="U155" i="1" s="1"/>
  <c r="R83" i="1"/>
  <c r="R254" i="1"/>
  <c r="S254" i="1" s="1"/>
  <c r="U254" i="1" s="1"/>
  <c r="R211" i="1"/>
  <c r="S211" i="1" s="1"/>
  <c r="U211" i="1" s="1"/>
  <c r="R7" i="1"/>
  <c r="S7" i="1" s="1"/>
  <c r="U7" i="1" s="1"/>
  <c r="R108" i="1"/>
  <c r="R345" i="1"/>
  <c r="R344" i="1"/>
  <c r="R341" i="1"/>
  <c r="R342" i="1"/>
  <c r="S342" i="1" s="1"/>
  <c r="U342" i="1" s="1"/>
  <c r="R42" i="1"/>
  <c r="R343" i="1"/>
  <c r="R227" i="1"/>
  <c r="R41" i="1"/>
  <c r="R340" i="1"/>
  <c r="R6" i="1"/>
  <c r="S6" i="1" s="1"/>
  <c r="U6" i="1" s="1"/>
  <c r="R48" i="1"/>
  <c r="S48" i="1" s="1"/>
  <c r="U48" i="1" s="1"/>
  <c r="R331" i="1"/>
  <c r="S331" i="1" s="1"/>
  <c r="U331" i="1" s="1"/>
  <c r="R320" i="1"/>
  <c r="S320" i="1" s="1"/>
  <c r="U320" i="1" s="1"/>
  <c r="R63" i="1"/>
  <c r="R279" i="1"/>
  <c r="R253" i="1"/>
  <c r="S253" i="1" s="1"/>
  <c r="U253" i="1" s="1"/>
  <c r="R249" i="1"/>
  <c r="R154" i="1"/>
  <c r="S154" i="1" s="1"/>
  <c r="U154" i="1" s="1"/>
  <c r="R82" i="1"/>
  <c r="R60" i="1"/>
  <c r="R39" i="1"/>
  <c r="R62" i="1"/>
  <c r="R107" i="1"/>
  <c r="R246" i="1"/>
  <c r="S246" i="1" s="1"/>
  <c r="U246" i="1" s="1"/>
  <c r="R235" i="1"/>
  <c r="R190" i="1"/>
  <c r="R10" i="1"/>
  <c r="S10" i="1" s="1"/>
  <c r="U10" i="1" s="1"/>
  <c r="R74" i="1"/>
  <c r="R300" i="1"/>
  <c r="R299" i="1"/>
  <c r="R173" i="1"/>
  <c r="R73" i="1"/>
  <c r="R25" i="1"/>
  <c r="R40" i="1"/>
  <c r="S40" i="1" s="1"/>
  <c r="U40" i="1" s="1"/>
  <c r="R151" i="1"/>
  <c r="R172" i="1"/>
  <c r="R14" i="1"/>
  <c r="R188" i="1"/>
  <c r="R224" i="1"/>
  <c r="R223" i="1"/>
  <c r="R163" i="1"/>
  <c r="R112" i="1"/>
  <c r="R316" i="1"/>
  <c r="R315" i="1"/>
  <c r="R111" i="1"/>
  <c r="R162" i="1"/>
  <c r="R110" i="1"/>
  <c r="R109" i="1"/>
  <c r="R161" i="1"/>
  <c r="R339" i="1"/>
  <c r="R118" i="1"/>
  <c r="R117" i="1"/>
  <c r="R56" i="1"/>
  <c r="R116" i="1"/>
  <c r="R55" i="1"/>
  <c r="R115" i="1"/>
  <c r="R54" i="1"/>
  <c r="R53" i="1"/>
  <c r="R205" i="1"/>
  <c r="R202" i="1"/>
  <c r="R201" i="1"/>
  <c r="R22" i="1"/>
  <c r="R218" i="1"/>
  <c r="R214" i="1"/>
  <c r="R9" i="1"/>
  <c r="R51" i="1"/>
  <c r="R129" i="1"/>
  <c r="R114" i="1"/>
  <c r="R17" i="1"/>
  <c r="R310" i="1"/>
  <c r="R309" i="1"/>
  <c r="R338" i="1"/>
  <c r="R319" i="1"/>
  <c r="R337" i="1"/>
  <c r="R126" i="1"/>
  <c r="R94" i="1"/>
  <c r="S94" i="1" s="1"/>
  <c r="U94" i="1" s="1"/>
  <c r="R86" i="1"/>
  <c r="S86" i="1" s="1"/>
  <c r="U86" i="1" s="1"/>
  <c r="R234" i="1"/>
  <c r="R37" i="1"/>
  <c r="R212" i="1"/>
  <c r="S212" i="1" s="1"/>
  <c r="U212" i="1" s="1"/>
  <c r="R8" i="1"/>
  <c r="R59" i="1"/>
  <c r="R13" i="1"/>
  <c r="R128" i="1"/>
  <c r="R252" i="1"/>
  <c r="S252" i="1" s="1"/>
  <c r="U252" i="1" s="1"/>
  <c r="R278" i="1"/>
  <c r="R81" i="1"/>
  <c r="R93" i="1"/>
  <c r="R80" i="1"/>
  <c r="R79" i="1"/>
  <c r="R100" i="1"/>
  <c r="R78" i="1"/>
  <c r="R217" i="1"/>
  <c r="R215" i="1"/>
  <c r="R248" i="1"/>
  <c r="R165" i="1"/>
  <c r="R105" i="1"/>
  <c r="R24" i="1"/>
  <c r="R32" i="1"/>
  <c r="R31" i="1"/>
  <c r="R329" i="1"/>
  <c r="R171" i="1"/>
  <c r="R328" i="1"/>
  <c r="R170" i="1"/>
  <c r="R30" i="1"/>
  <c r="R207" i="1"/>
  <c r="R36" i="1"/>
  <c r="R29" i="1"/>
  <c r="R318" i="1"/>
  <c r="R189" i="1"/>
  <c r="R125" i="1"/>
  <c r="R124" i="1"/>
  <c r="R298" i="1"/>
  <c r="R314" i="1"/>
  <c r="R251" i="1"/>
  <c r="R47" i="1"/>
  <c r="R23" i="1"/>
  <c r="R3" i="1"/>
  <c r="S3" i="1" s="1"/>
  <c r="U3" i="1" s="1"/>
  <c r="R297" i="1"/>
  <c r="R296" i="1"/>
  <c r="R150" i="1"/>
  <c r="R317" i="1"/>
  <c r="R149" i="1"/>
  <c r="R148" i="1"/>
  <c r="R147" i="1"/>
  <c r="R146" i="1"/>
  <c r="R267" i="1"/>
  <c r="R336" i="1"/>
  <c r="R35" i="1"/>
  <c r="R127" i="1"/>
  <c r="R153" i="1"/>
  <c r="R145" i="1"/>
  <c r="R144" i="1"/>
  <c r="R335" i="1"/>
  <c r="R152" i="1"/>
  <c r="R143" i="1"/>
  <c r="R295" i="1"/>
  <c r="R286" i="1"/>
  <c r="R308" i="1"/>
  <c r="R58" i="1"/>
  <c r="R270" i="1"/>
  <c r="R307" i="1"/>
  <c r="R294" i="1"/>
  <c r="R222" i="1"/>
  <c r="R293" i="1"/>
  <c r="R221" i="1"/>
  <c r="R292" i="1"/>
  <c r="R220" i="1"/>
  <c r="R18" i="1"/>
  <c r="S18" i="1" s="1"/>
  <c r="U18" i="1" s="1"/>
  <c r="R104" i="1"/>
  <c r="R304" i="1"/>
  <c r="R179" i="1"/>
  <c r="R134" i="1"/>
  <c r="R133" i="1"/>
  <c r="R303" i="1"/>
  <c r="R178" i="1"/>
  <c r="R302" i="1"/>
  <c r="R5" i="1"/>
  <c r="S5" i="1" s="1"/>
  <c r="U5" i="1" s="1"/>
  <c r="R142" i="1"/>
  <c r="R187" i="1"/>
  <c r="R186" i="1"/>
  <c r="R12" i="1"/>
  <c r="R334" i="1"/>
  <c r="R44" i="1"/>
  <c r="R11" i="1"/>
  <c r="R43" i="1"/>
  <c r="R280" i="1"/>
  <c r="S280" i="1" s="1"/>
  <c r="U280" i="1" s="1"/>
  <c r="R185" i="1"/>
  <c r="R184" i="1"/>
  <c r="R183" i="1"/>
  <c r="R57" i="1"/>
  <c r="R50" i="1"/>
  <c r="R261" i="1"/>
  <c r="R16" i="1"/>
  <c r="R87" i="1"/>
  <c r="S87" i="1" s="1"/>
  <c r="U87" i="1" s="1"/>
  <c r="R245" i="1"/>
  <c r="R49" i="1"/>
  <c r="R175" i="1"/>
  <c r="S175" i="1" s="1"/>
  <c r="U175" i="1" s="1"/>
  <c r="R164" i="1"/>
  <c r="R141" i="1"/>
  <c r="R103" i="1"/>
  <c r="R140" i="1"/>
  <c r="R169" i="1"/>
  <c r="R327" i="1"/>
  <c r="R264" i="1"/>
  <c r="R272" i="1"/>
  <c r="R233" i="1"/>
  <c r="S233" i="1" s="1"/>
  <c r="U233" i="1" s="1"/>
  <c r="R113" i="1"/>
  <c r="R139" i="1"/>
  <c r="R138" i="1"/>
  <c r="R38" i="1"/>
  <c r="R277" i="1"/>
  <c r="R301" i="1"/>
  <c r="R284" i="1"/>
  <c r="S284" i="1" s="1"/>
  <c r="U284" i="1" s="1"/>
  <c r="R106" i="1"/>
  <c r="R283" i="1"/>
  <c r="S283" i="1" s="1"/>
  <c r="U283" i="1" s="1"/>
  <c r="R225" i="1"/>
  <c r="S225" i="1" s="1"/>
  <c r="U225" i="1" s="1"/>
  <c r="R72" i="1"/>
  <c r="R102" i="1"/>
  <c r="R137" i="1"/>
  <c r="R226" i="1"/>
  <c r="R306" i="1"/>
  <c r="R160" i="1"/>
  <c r="R260" i="1"/>
  <c r="R159" i="1"/>
  <c r="R158" i="1"/>
  <c r="R157" i="1"/>
  <c r="R156" i="1"/>
  <c r="R333" i="1"/>
  <c r="R194" i="1"/>
  <c r="R193" i="1"/>
  <c r="R192" i="1"/>
  <c r="R191" i="1"/>
  <c r="R34" i="1"/>
  <c r="R2" i="1"/>
  <c r="S2" i="1" s="1"/>
  <c r="R181" i="1"/>
  <c r="R91" i="1"/>
  <c r="R266" i="1"/>
  <c r="R204" i="1"/>
  <c r="R200" i="1"/>
  <c r="R199" i="1"/>
  <c r="R203" i="1"/>
  <c r="R198" i="1"/>
  <c r="R197" i="1"/>
  <c r="R324" i="1"/>
  <c r="R323" i="1"/>
  <c r="R219" i="1"/>
  <c r="R180" i="1"/>
  <c r="R90" i="1"/>
  <c r="R321" i="1"/>
  <c r="R89" i="1"/>
  <c r="R77" i="1"/>
  <c r="R76" i="1"/>
  <c r="R88" i="1"/>
  <c r="R46" i="1"/>
  <c r="R291" i="1"/>
  <c r="R290" i="1"/>
  <c r="R282" i="1"/>
  <c r="R332" i="1"/>
  <c r="R136" i="1"/>
  <c r="R52" i="1"/>
  <c r="R263" i="1"/>
  <c r="R71" i="1"/>
  <c r="R61" i="1"/>
  <c r="R21" i="1"/>
  <c r="R247" i="1"/>
  <c r="S247" i="1" s="1"/>
  <c r="U247" i="1" s="1"/>
  <c r="R84" i="1"/>
  <c r="S85" i="1" s="1"/>
  <c r="U85" i="1" s="1"/>
  <c r="R99" i="1"/>
  <c r="R98" i="1"/>
  <c r="R97" i="1"/>
  <c r="R96" i="1"/>
  <c r="R95" i="1"/>
  <c r="R228" i="1"/>
  <c r="S228" i="1" s="1"/>
  <c r="U228" i="1" s="1"/>
  <c r="R232" i="1"/>
  <c r="R70" i="1"/>
  <c r="R259" i="1"/>
  <c r="R244" i="1"/>
  <c r="R168" i="1"/>
  <c r="R28" i="1"/>
  <c r="R132" i="1"/>
  <c r="R313" i="1"/>
  <c r="R276" i="1"/>
  <c r="R210" i="1"/>
  <c r="R243" i="1"/>
  <c r="R69" i="1"/>
  <c r="R242" i="1"/>
  <c r="R68" i="1"/>
  <c r="R241" i="1"/>
  <c r="R67" i="1"/>
  <c r="R101" i="1"/>
  <c r="R240" i="1"/>
  <c r="R66" i="1"/>
  <c r="R239" i="1"/>
  <c r="R65" i="1"/>
  <c r="R238" i="1"/>
  <c r="R64" i="1"/>
  <c r="R258" i="1"/>
  <c r="R237" i="1"/>
  <c r="R27" i="1"/>
  <c r="R131" i="1"/>
  <c r="R312" i="1"/>
  <c r="R275" i="1"/>
  <c r="R209" i="1"/>
  <c r="R257" i="1"/>
  <c r="R236" i="1"/>
  <c r="R167" i="1"/>
  <c r="R26" i="1"/>
  <c r="R130" i="1"/>
  <c r="R311" i="1"/>
  <c r="R274" i="1"/>
  <c r="R208" i="1"/>
  <c r="R269" i="1"/>
  <c r="R256" i="1"/>
  <c r="R123" i="1"/>
  <c r="R326" i="1"/>
  <c r="R231" i="1"/>
  <c r="R289" i="1"/>
  <c r="R285" i="1"/>
  <c r="R182" i="1"/>
  <c r="R20" i="1"/>
  <c r="R230" i="1"/>
  <c r="R166" i="1"/>
  <c r="R330" i="1"/>
  <c r="S330" i="1" s="1"/>
  <c r="U330" i="1" s="1"/>
  <c r="R229" i="1"/>
  <c r="S229" i="1" s="1"/>
  <c r="U229" i="1" s="1"/>
  <c r="R176" i="1"/>
  <c r="S176" i="1" s="1"/>
  <c r="U176" i="1" s="1"/>
  <c r="R75" i="1"/>
  <c r="R19" i="1"/>
  <c r="S19" i="1" s="1"/>
  <c r="U19" i="1" s="1"/>
  <c r="R196" i="1"/>
  <c r="R33" i="1"/>
  <c r="S33" i="1" s="1"/>
  <c r="U33" i="1" s="1"/>
  <c r="R305" i="1"/>
  <c r="R92" i="1"/>
  <c r="R4" i="1"/>
  <c r="S4" i="1" s="1"/>
  <c r="U4" i="1" s="1"/>
  <c r="R122" i="1"/>
  <c r="R121" i="1"/>
  <c r="R120" i="1"/>
  <c r="R288" i="1"/>
  <c r="R271" i="1"/>
  <c r="R262" i="1"/>
  <c r="R281" i="1"/>
  <c r="R287" i="1"/>
  <c r="R273" i="1"/>
  <c r="R268" i="1"/>
  <c r="R250" i="1"/>
  <c r="R255" i="1"/>
  <c r="R206" i="1"/>
  <c r="R177" i="1"/>
  <c r="R135" i="1"/>
  <c r="R15" i="1"/>
  <c r="R265" i="1"/>
  <c r="S265" i="1" s="1"/>
  <c r="U265" i="1" s="1"/>
  <c r="R119" i="1"/>
  <c r="R216" i="1"/>
  <c r="R213" i="1"/>
  <c r="K174" i="1"/>
  <c r="L174" i="1" s="1"/>
  <c r="N174" i="1" s="1"/>
  <c r="O174" i="1" s="1"/>
  <c r="K195" i="1"/>
  <c r="O195" i="1" s="1"/>
  <c r="P195" i="1" s="1"/>
  <c r="K155" i="1"/>
  <c r="O155" i="1" s="1"/>
  <c r="P155" i="1" s="1"/>
  <c r="K83" i="1"/>
  <c r="O83" i="1" s="1"/>
  <c r="K254" i="1"/>
  <c r="O254" i="1" s="1"/>
  <c r="P254" i="1" s="1"/>
  <c r="K211" i="1"/>
  <c r="O211" i="1" s="1"/>
  <c r="P211" i="1" s="1"/>
  <c r="K7" i="1"/>
  <c r="O7" i="1" s="1"/>
  <c r="P7" i="1" s="1"/>
  <c r="K108" i="1"/>
  <c r="K345" i="1"/>
  <c r="O345" i="1" s="1"/>
  <c r="K344" i="1"/>
  <c r="O344" i="1" s="1"/>
  <c r="K341" i="1"/>
  <c r="O341" i="1" s="1"/>
  <c r="K342" i="1"/>
  <c r="O342" i="1" s="1"/>
  <c r="P342" i="1" s="1"/>
  <c r="K42" i="1"/>
  <c r="O42" i="1" s="1"/>
  <c r="K343" i="1"/>
  <c r="O343" i="1" s="1"/>
  <c r="K227" i="1"/>
  <c r="O227" i="1" s="1"/>
  <c r="K41" i="1"/>
  <c r="O41" i="1" s="1"/>
  <c r="K340" i="1"/>
  <c r="O340" i="1" s="1"/>
  <c r="K6" i="1"/>
  <c r="O6" i="1" s="1"/>
  <c r="P6" i="1" s="1"/>
  <c r="K48" i="1"/>
  <c r="O48" i="1" s="1"/>
  <c r="P48" i="1" s="1"/>
  <c r="K331" i="1"/>
  <c r="O331" i="1" s="1"/>
  <c r="P331" i="1" s="1"/>
  <c r="K320" i="1"/>
  <c r="O320" i="1" s="1"/>
  <c r="P320" i="1" s="1"/>
  <c r="K63" i="1"/>
  <c r="O63" i="1" s="1"/>
  <c r="K279" i="1"/>
  <c r="O279" i="1" s="1"/>
  <c r="K253" i="1"/>
  <c r="O253" i="1" s="1"/>
  <c r="P253" i="1" s="1"/>
  <c r="K249" i="1"/>
  <c r="O249" i="1" s="1"/>
  <c r="K154" i="1"/>
  <c r="O154" i="1" s="1"/>
  <c r="P154" i="1" s="1"/>
  <c r="K82" i="1"/>
  <c r="O82" i="1" s="1"/>
  <c r="K60" i="1"/>
  <c r="O60" i="1" s="1"/>
  <c r="K39" i="1"/>
  <c r="O39" i="1" s="1"/>
  <c r="K62" i="1"/>
  <c r="N62" i="1" s="1"/>
  <c r="O62" i="1" s="1"/>
  <c r="K107" i="1"/>
  <c r="N107" i="1" s="1"/>
  <c r="O107" i="1" s="1"/>
  <c r="K246" i="1"/>
  <c r="N246" i="1" s="1"/>
  <c r="O246" i="1" s="1"/>
  <c r="P246" i="1" s="1"/>
  <c r="K235" i="1"/>
  <c r="O235" i="1" s="1"/>
  <c r="K190" i="1"/>
  <c r="O190" i="1" s="1"/>
  <c r="K10" i="1"/>
  <c r="O10" i="1" s="1"/>
  <c r="K74" i="1"/>
  <c r="O74" i="1" s="1"/>
  <c r="K300" i="1"/>
  <c r="O300" i="1" s="1"/>
  <c r="K299" i="1"/>
  <c r="O299" i="1" s="1"/>
  <c r="K173" i="1"/>
  <c r="O173" i="1" s="1"/>
  <c r="K73" i="1"/>
  <c r="O73" i="1" s="1"/>
  <c r="K25" i="1"/>
  <c r="O25" i="1" s="1"/>
  <c r="K40" i="1"/>
  <c r="O40" i="1" s="1"/>
  <c r="P40" i="1" s="1"/>
  <c r="K151" i="1"/>
  <c r="L151" i="1" s="1"/>
  <c r="N151" i="1" s="1"/>
  <c r="O151" i="1" s="1"/>
  <c r="K172" i="1"/>
  <c r="L172" i="1" s="1"/>
  <c r="N172" i="1" s="1"/>
  <c r="O172" i="1" s="1"/>
  <c r="K14" i="1"/>
  <c r="L14" i="1" s="1"/>
  <c r="N14" i="1" s="1"/>
  <c r="O14" i="1" s="1"/>
  <c r="K188" i="1"/>
  <c r="K224" i="1"/>
  <c r="N224" i="1" s="1"/>
  <c r="O224" i="1" s="1"/>
  <c r="K223" i="1"/>
  <c r="N223" i="1" s="1"/>
  <c r="O223" i="1" s="1"/>
  <c r="K163" i="1"/>
  <c r="L163" i="1" s="1"/>
  <c r="N163" i="1" s="1"/>
  <c r="O163" i="1" s="1"/>
  <c r="K112" i="1"/>
  <c r="L112" i="1" s="1"/>
  <c r="N112" i="1" s="1"/>
  <c r="O112" i="1" s="1"/>
  <c r="K316" i="1"/>
  <c r="L316" i="1" s="1"/>
  <c r="N316" i="1" s="1"/>
  <c r="O316" i="1" s="1"/>
  <c r="K315" i="1"/>
  <c r="L315" i="1" s="1"/>
  <c r="N315" i="1" s="1"/>
  <c r="O315" i="1" s="1"/>
  <c r="K111" i="1"/>
  <c r="L111" i="1" s="1"/>
  <c r="N111" i="1" s="1"/>
  <c r="O111" i="1" s="1"/>
  <c r="K162" i="1"/>
  <c r="L162" i="1" s="1"/>
  <c r="N162" i="1" s="1"/>
  <c r="O162" i="1" s="1"/>
  <c r="K110" i="1"/>
  <c r="L110" i="1" s="1"/>
  <c r="N110" i="1" s="1"/>
  <c r="O110" i="1" s="1"/>
  <c r="K109" i="1"/>
  <c r="L109" i="1" s="1"/>
  <c r="N109" i="1" s="1"/>
  <c r="O109" i="1" s="1"/>
  <c r="K161" i="1"/>
  <c r="L161" i="1" s="1"/>
  <c r="N161" i="1" s="1"/>
  <c r="O161" i="1" s="1"/>
  <c r="K339" i="1"/>
  <c r="L339" i="1" s="1"/>
  <c r="N339" i="1" s="1"/>
  <c r="O339" i="1" s="1"/>
  <c r="K118" i="1"/>
  <c r="L118" i="1" s="1"/>
  <c r="N118" i="1" s="1"/>
  <c r="O118" i="1" s="1"/>
  <c r="K117" i="1"/>
  <c r="L117" i="1" s="1"/>
  <c r="N117" i="1" s="1"/>
  <c r="O117" i="1" s="1"/>
  <c r="K56" i="1"/>
  <c r="L56" i="1" s="1"/>
  <c r="N56" i="1" s="1"/>
  <c r="O56" i="1" s="1"/>
  <c r="K116" i="1"/>
  <c r="L116" i="1" s="1"/>
  <c r="N116" i="1" s="1"/>
  <c r="O116" i="1" s="1"/>
  <c r="K55" i="1"/>
  <c r="L55" i="1" s="1"/>
  <c r="N55" i="1" s="1"/>
  <c r="O55" i="1" s="1"/>
  <c r="K115" i="1"/>
  <c r="L115" i="1" s="1"/>
  <c r="N115" i="1" s="1"/>
  <c r="O115" i="1" s="1"/>
  <c r="K54" i="1"/>
  <c r="L54" i="1" s="1"/>
  <c r="N54" i="1" s="1"/>
  <c r="O54" i="1" s="1"/>
  <c r="K53" i="1"/>
  <c r="L53" i="1" s="1"/>
  <c r="N53" i="1" s="1"/>
  <c r="O53" i="1" s="1"/>
  <c r="K205" i="1"/>
  <c r="L205" i="1" s="1"/>
  <c r="N205" i="1" s="1"/>
  <c r="O205" i="1" s="1"/>
  <c r="K202" i="1"/>
  <c r="L202" i="1" s="1"/>
  <c r="N202" i="1" s="1"/>
  <c r="O202" i="1" s="1"/>
  <c r="K201" i="1"/>
  <c r="L201" i="1" s="1"/>
  <c r="N201" i="1" s="1"/>
  <c r="O201" i="1" s="1"/>
  <c r="K22" i="1"/>
  <c r="N22" i="1" s="1"/>
  <c r="O22" i="1" s="1"/>
  <c r="K218" i="1"/>
  <c r="N218" i="1" s="1"/>
  <c r="O218" i="1" s="1"/>
  <c r="K214" i="1"/>
  <c r="N214" i="1" s="1"/>
  <c r="O214" i="1" s="1"/>
  <c r="K9" i="1"/>
  <c r="N9" i="1" s="1"/>
  <c r="O9" i="1" s="1"/>
  <c r="P9" i="1" s="1"/>
  <c r="K51" i="1"/>
  <c r="N51" i="1" s="1"/>
  <c r="O51" i="1" s="1"/>
  <c r="K129" i="1"/>
  <c r="N129" i="1" s="1"/>
  <c r="O129" i="1" s="1"/>
  <c r="K114" i="1"/>
  <c r="L114" i="1" s="1"/>
  <c r="N114" i="1" s="1"/>
  <c r="O114" i="1" s="1"/>
  <c r="K17" i="1"/>
  <c r="L17" i="1" s="1"/>
  <c r="N17" i="1" s="1"/>
  <c r="O17" i="1" s="1"/>
  <c r="K310" i="1"/>
  <c r="N310" i="1" s="1"/>
  <c r="O310" i="1" s="1"/>
  <c r="K309" i="1"/>
  <c r="N309" i="1" s="1"/>
  <c r="O309" i="1" s="1"/>
  <c r="K338" i="1"/>
  <c r="N338" i="1" s="1"/>
  <c r="O338" i="1" s="1"/>
  <c r="K319" i="1"/>
  <c r="N319" i="1" s="1"/>
  <c r="O319" i="1" s="1"/>
  <c r="K337" i="1"/>
  <c r="N337" i="1" s="1"/>
  <c r="O337" i="1" s="1"/>
  <c r="K126" i="1"/>
  <c r="N126" i="1" s="1"/>
  <c r="O126" i="1" s="1"/>
  <c r="K94" i="1"/>
  <c r="M94" i="1" s="1"/>
  <c r="N94" i="1" s="1"/>
  <c r="O94" i="1" s="1"/>
  <c r="P94" i="1" s="1"/>
  <c r="K86" i="1"/>
  <c r="O86" i="1" s="1"/>
  <c r="P86" i="1" s="1"/>
  <c r="K234" i="1"/>
  <c r="O234" i="1" s="1"/>
  <c r="K37" i="1"/>
  <c r="O37" i="1" s="1"/>
  <c r="K212" i="1"/>
  <c r="O212" i="1" s="1"/>
  <c r="P212" i="1" s="1"/>
  <c r="K8" i="1"/>
  <c r="K59" i="1"/>
  <c r="M59" i="1" s="1"/>
  <c r="N59" i="1" s="1"/>
  <c r="O59" i="1" s="1"/>
  <c r="K13" i="1"/>
  <c r="M13" i="1" s="1"/>
  <c r="N13" i="1" s="1"/>
  <c r="O13" i="1" s="1"/>
  <c r="K128" i="1"/>
  <c r="M128" i="1" s="1"/>
  <c r="N128" i="1" s="1"/>
  <c r="O128" i="1" s="1"/>
  <c r="K252" i="1"/>
  <c r="M252" i="1" s="1"/>
  <c r="N252" i="1" s="1"/>
  <c r="O252" i="1" s="1"/>
  <c r="P252" i="1" s="1"/>
  <c r="K278" i="1"/>
  <c r="N278" i="1" s="1"/>
  <c r="O278" i="1" s="1"/>
  <c r="K81" i="1"/>
  <c r="O81" i="1" s="1"/>
  <c r="K93" i="1"/>
  <c r="O93" i="1" s="1"/>
  <c r="K80" i="1"/>
  <c r="O80" i="1" s="1"/>
  <c r="K79" i="1"/>
  <c r="O79" i="1" s="1"/>
  <c r="K100" i="1"/>
  <c r="O100" i="1" s="1"/>
  <c r="K78" i="1"/>
  <c r="O78" i="1" s="1"/>
  <c r="K217" i="1"/>
  <c r="O217" i="1" s="1"/>
  <c r="K215" i="1"/>
  <c r="O215" i="1" s="1"/>
  <c r="K248" i="1"/>
  <c r="O248" i="1" s="1"/>
  <c r="K165" i="1"/>
  <c r="O165" i="1" s="1"/>
  <c r="K105" i="1"/>
  <c r="O105" i="1" s="1"/>
  <c r="K24" i="1"/>
  <c r="O24" i="1" s="1"/>
  <c r="K32" i="1"/>
  <c r="L32" i="1" s="1"/>
  <c r="N32" i="1" s="1"/>
  <c r="O32" i="1" s="1"/>
  <c r="K31" i="1"/>
  <c r="L31" i="1" s="1"/>
  <c r="N31" i="1" s="1"/>
  <c r="O31" i="1" s="1"/>
  <c r="K329" i="1"/>
  <c r="L329" i="1" s="1"/>
  <c r="N329" i="1" s="1"/>
  <c r="O329" i="1" s="1"/>
  <c r="K171" i="1"/>
  <c r="L171" i="1" s="1"/>
  <c r="N171" i="1" s="1"/>
  <c r="O171" i="1" s="1"/>
  <c r="K328" i="1"/>
  <c r="L328" i="1" s="1"/>
  <c r="N328" i="1" s="1"/>
  <c r="O328" i="1" s="1"/>
  <c r="K170" i="1"/>
  <c r="L170" i="1" s="1"/>
  <c r="N170" i="1" s="1"/>
  <c r="O170" i="1" s="1"/>
  <c r="K30" i="1"/>
  <c r="L30" i="1" s="1"/>
  <c r="N30" i="1" s="1"/>
  <c r="O30" i="1" s="1"/>
  <c r="K207" i="1"/>
  <c r="N207" i="1" s="1"/>
  <c r="O207" i="1" s="1"/>
  <c r="P207" i="1" s="1"/>
  <c r="K36" i="1"/>
  <c r="L36" i="1" s="1"/>
  <c r="N36" i="1" s="1"/>
  <c r="O36" i="1" s="1"/>
  <c r="K29" i="1"/>
  <c r="L29" i="1" s="1"/>
  <c r="N29" i="1" s="1"/>
  <c r="O29" i="1" s="1"/>
  <c r="K318" i="1"/>
  <c r="O318" i="1" s="1"/>
  <c r="K189" i="1"/>
  <c r="O189" i="1" s="1"/>
  <c r="K125" i="1"/>
  <c r="O125" i="1" s="1"/>
  <c r="K124" i="1"/>
  <c r="O124" i="1" s="1"/>
  <c r="K298" i="1"/>
  <c r="M298" i="1" s="1"/>
  <c r="N298" i="1" s="1"/>
  <c r="O298" i="1" s="1"/>
  <c r="K314" i="1"/>
  <c r="L314" i="1" s="1"/>
  <c r="N314" i="1" s="1"/>
  <c r="O314" i="1" s="1"/>
  <c r="K251" i="1"/>
  <c r="N251" i="1" s="1"/>
  <c r="O251" i="1" s="1"/>
  <c r="P251" i="1" s="1"/>
  <c r="K47" i="1"/>
  <c r="N47" i="1" s="1"/>
  <c r="O47" i="1" s="1"/>
  <c r="P47" i="1" s="1"/>
  <c r="K23" i="1"/>
  <c r="M23" i="1" s="1"/>
  <c r="N23" i="1" s="1"/>
  <c r="O23" i="1" s="1"/>
  <c r="K3" i="1"/>
  <c r="M3" i="1" s="1"/>
  <c r="N3" i="1" s="1"/>
  <c r="O3" i="1" s="1"/>
  <c r="P3" i="1" s="1"/>
  <c r="K297" i="1"/>
  <c r="N297" i="1" s="1"/>
  <c r="O297" i="1" s="1"/>
  <c r="K296" i="1"/>
  <c r="N296" i="1" s="1"/>
  <c r="O296" i="1" s="1"/>
  <c r="K150" i="1"/>
  <c r="N150" i="1" s="1"/>
  <c r="O150" i="1" s="1"/>
  <c r="K317" i="1"/>
  <c r="N317" i="1" s="1"/>
  <c r="O317" i="1" s="1"/>
  <c r="K149" i="1"/>
  <c r="M149" i="1" s="1"/>
  <c r="N149" i="1" s="1"/>
  <c r="O149" i="1" s="1"/>
  <c r="K148" i="1"/>
  <c r="M148" i="1" s="1"/>
  <c r="N148" i="1" s="1"/>
  <c r="O148" i="1" s="1"/>
  <c r="K147" i="1"/>
  <c r="M147" i="1" s="1"/>
  <c r="N147" i="1" s="1"/>
  <c r="O147" i="1" s="1"/>
  <c r="K146" i="1"/>
  <c r="M146" i="1" s="1"/>
  <c r="N146" i="1" s="1"/>
  <c r="O146" i="1" s="1"/>
  <c r="K267" i="1"/>
  <c r="M267" i="1" s="1"/>
  <c r="N267" i="1" s="1"/>
  <c r="O267" i="1" s="1"/>
  <c r="K336" i="1"/>
  <c r="N336" i="1" s="1"/>
  <c r="O336" i="1" s="1"/>
  <c r="K35" i="1"/>
  <c r="N35" i="1" s="1"/>
  <c r="O35" i="1" s="1"/>
  <c r="K127" i="1"/>
  <c r="M127" i="1" s="1"/>
  <c r="N127" i="1" s="1"/>
  <c r="O127" i="1" s="1"/>
  <c r="K153" i="1"/>
  <c r="L153" i="1" s="1"/>
  <c r="N153" i="1" s="1"/>
  <c r="O153" i="1" s="1"/>
  <c r="K145" i="1"/>
  <c r="L145" i="1" s="1"/>
  <c r="N145" i="1" s="1"/>
  <c r="O145" i="1" s="1"/>
  <c r="K144" i="1"/>
  <c r="L144" i="1" s="1"/>
  <c r="N144" i="1" s="1"/>
  <c r="O144" i="1" s="1"/>
  <c r="K335" i="1"/>
  <c r="L335" i="1" s="1"/>
  <c r="N335" i="1" s="1"/>
  <c r="O335" i="1" s="1"/>
  <c r="K152" i="1"/>
  <c r="L152" i="1" s="1"/>
  <c r="N152" i="1" s="1"/>
  <c r="O152" i="1" s="1"/>
  <c r="K143" i="1"/>
  <c r="L143" i="1" s="1"/>
  <c r="N143" i="1" s="1"/>
  <c r="O143" i="1" s="1"/>
  <c r="K295" i="1"/>
  <c r="L295" i="1" s="1"/>
  <c r="N295" i="1" s="1"/>
  <c r="O295" i="1" s="1"/>
  <c r="K286" i="1"/>
  <c r="M286" i="1" s="1"/>
  <c r="N286" i="1" s="1"/>
  <c r="O286" i="1" s="1"/>
  <c r="K308" i="1"/>
  <c r="M308" i="1" s="1"/>
  <c r="N308" i="1" s="1"/>
  <c r="O308" i="1" s="1"/>
  <c r="K58" i="1"/>
  <c r="M58" i="1" s="1"/>
  <c r="N58" i="1" s="1"/>
  <c r="O58" i="1" s="1"/>
  <c r="K270" i="1"/>
  <c r="M270" i="1" s="1"/>
  <c r="N270" i="1" s="1"/>
  <c r="O270" i="1" s="1"/>
  <c r="K307" i="1"/>
  <c r="M307" i="1" s="1"/>
  <c r="N307" i="1" s="1"/>
  <c r="O307" i="1" s="1"/>
  <c r="K294" i="1"/>
  <c r="M294" i="1" s="1"/>
  <c r="N294" i="1" s="1"/>
  <c r="O294" i="1" s="1"/>
  <c r="K222" i="1"/>
  <c r="M222" i="1" s="1"/>
  <c r="N222" i="1" s="1"/>
  <c r="O222" i="1" s="1"/>
  <c r="K293" i="1"/>
  <c r="M293" i="1" s="1"/>
  <c r="N293" i="1" s="1"/>
  <c r="O293" i="1" s="1"/>
  <c r="K221" i="1"/>
  <c r="M221" i="1" s="1"/>
  <c r="N221" i="1" s="1"/>
  <c r="O221" i="1" s="1"/>
  <c r="K292" i="1"/>
  <c r="M292" i="1" s="1"/>
  <c r="N292" i="1" s="1"/>
  <c r="O292" i="1" s="1"/>
  <c r="K220" i="1"/>
  <c r="M220" i="1" s="1"/>
  <c r="N220" i="1" s="1"/>
  <c r="O220" i="1" s="1"/>
  <c r="K18" i="1"/>
  <c r="N18" i="1" s="1"/>
  <c r="O18" i="1" s="1"/>
  <c r="P18" i="1" s="1"/>
  <c r="K104" i="1"/>
  <c r="L104" i="1" s="1"/>
  <c r="N104" i="1" s="1"/>
  <c r="O104" i="1" s="1"/>
  <c r="K304" i="1"/>
  <c r="M304" i="1" s="1"/>
  <c r="N304" i="1" s="1"/>
  <c r="O304" i="1" s="1"/>
  <c r="K179" i="1"/>
  <c r="M179" i="1" s="1"/>
  <c r="N179" i="1" s="1"/>
  <c r="O179" i="1" s="1"/>
  <c r="K134" i="1"/>
  <c r="M134" i="1" s="1"/>
  <c r="N134" i="1" s="1"/>
  <c r="O134" i="1" s="1"/>
  <c r="K133" i="1"/>
  <c r="M133" i="1" s="1"/>
  <c r="N133" i="1" s="1"/>
  <c r="O133" i="1" s="1"/>
  <c r="K303" i="1"/>
  <c r="M303" i="1" s="1"/>
  <c r="N303" i="1" s="1"/>
  <c r="O303" i="1" s="1"/>
  <c r="K178" i="1"/>
  <c r="M178" i="1" s="1"/>
  <c r="N178" i="1" s="1"/>
  <c r="O178" i="1" s="1"/>
  <c r="K302" i="1"/>
  <c r="M302" i="1" s="1"/>
  <c r="N302" i="1" s="1"/>
  <c r="O302" i="1" s="1"/>
  <c r="K5" i="1"/>
  <c r="M5" i="1" s="1"/>
  <c r="N5" i="1" s="1"/>
  <c r="O5" i="1" s="1"/>
  <c r="P5" i="1" s="1"/>
  <c r="K142" i="1"/>
  <c r="M142" i="1" s="1"/>
  <c r="N142" i="1" s="1"/>
  <c r="O142" i="1" s="1"/>
  <c r="K187" i="1"/>
  <c r="N187" i="1" s="1"/>
  <c r="O187" i="1" s="1"/>
  <c r="K186" i="1"/>
  <c r="N186" i="1" s="1"/>
  <c r="O186" i="1" s="1"/>
  <c r="K12" i="1"/>
  <c r="N12" i="1" s="1"/>
  <c r="O12" i="1" s="1"/>
  <c r="K334" i="1"/>
  <c r="N334" i="1" s="1"/>
  <c r="O334" i="1" s="1"/>
  <c r="K44" i="1"/>
  <c r="N44" i="1" s="1"/>
  <c r="O44" i="1" s="1"/>
  <c r="K11" i="1"/>
  <c r="N11" i="1" s="1"/>
  <c r="O11" i="1" s="1"/>
  <c r="K43" i="1"/>
  <c r="N43" i="1" s="1"/>
  <c r="O43" i="1" s="1"/>
  <c r="K280" i="1"/>
  <c r="L280" i="1" s="1"/>
  <c r="N280" i="1" s="1"/>
  <c r="O280" i="1" s="1"/>
  <c r="P280" i="1" s="1"/>
  <c r="K185" i="1"/>
  <c r="M185" i="1" s="1"/>
  <c r="N185" i="1" s="1"/>
  <c r="O185" i="1" s="1"/>
  <c r="K184" i="1"/>
  <c r="M184" i="1" s="1"/>
  <c r="N184" i="1" s="1"/>
  <c r="O184" i="1" s="1"/>
  <c r="K183" i="1"/>
  <c r="M183" i="1" s="1"/>
  <c r="N183" i="1" s="1"/>
  <c r="O183" i="1" s="1"/>
  <c r="K57" i="1"/>
  <c r="N57" i="1" s="1"/>
  <c r="O57" i="1" s="1"/>
  <c r="K50" i="1"/>
  <c r="N50" i="1" s="1"/>
  <c r="O50" i="1" s="1"/>
  <c r="K261" i="1"/>
  <c r="N261" i="1" s="1"/>
  <c r="O261" i="1" s="1"/>
  <c r="K16" i="1"/>
  <c r="N16" i="1" s="1"/>
  <c r="O16" i="1" s="1"/>
  <c r="K87" i="1"/>
  <c r="O87" i="1" s="1"/>
  <c r="P87" i="1" s="1"/>
  <c r="K245" i="1"/>
  <c r="O245" i="1" s="1"/>
  <c r="K49" i="1"/>
  <c r="O49" i="1" s="1"/>
  <c r="K175" i="1"/>
  <c r="O175" i="1" s="1"/>
  <c r="P175" i="1" s="1"/>
  <c r="K164" i="1"/>
  <c r="O164" i="1" s="1"/>
  <c r="K141" i="1"/>
  <c r="O141" i="1" s="1"/>
  <c r="K103" i="1"/>
  <c r="O103" i="1" s="1"/>
  <c r="K140" i="1"/>
  <c r="O140" i="1" s="1"/>
  <c r="K169" i="1"/>
  <c r="O169" i="1" s="1"/>
  <c r="K327" i="1"/>
  <c r="O327" i="1" s="1"/>
  <c r="K264" i="1"/>
  <c r="O264" i="1" s="1"/>
  <c r="K272" i="1"/>
  <c r="O272" i="1" s="1"/>
  <c r="P272" i="1" s="1"/>
  <c r="K233" i="1"/>
  <c r="O233" i="1" s="1"/>
  <c r="P233" i="1" s="1"/>
  <c r="K113" i="1"/>
  <c r="O113" i="1" s="1"/>
  <c r="K139" i="1"/>
  <c r="O139" i="1" s="1"/>
  <c r="K138" i="1"/>
  <c r="O138" i="1" s="1"/>
  <c r="K38" i="1"/>
  <c r="O38" i="1" s="1"/>
  <c r="K277" i="1"/>
  <c r="O277" i="1" s="1"/>
  <c r="K301" i="1"/>
  <c r="O301" i="1" s="1"/>
  <c r="K284" i="1"/>
  <c r="O284" i="1" s="1"/>
  <c r="P284" i="1" s="1"/>
  <c r="K106" i="1"/>
  <c r="O106" i="1" s="1"/>
  <c r="K283" i="1"/>
  <c r="O283" i="1" s="1"/>
  <c r="P283" i="1" s="1"/>
  <c r="K225" i="1"/>
  <c r="O225" i="1" s="1"/>
  <c r="P225" i="1" s="1"/>
  <c r="K72" i="1"/>
  <c r="O72" i="1" s="1"/>
  <c r="K102" i="1"/>
  <c r="O102" i="1" s="1"/>
  <c r="K137" i="1"/>
  <c r="O137" i="1" s="1"/>
  <c r="K226" i="1"/>
  <c r="O226" i="1" s="1"/>
  <c r="K306" i="1"/>
  <c r="O306" i="1" s="1"/>
  <c r="K160" i="1"/>
  <c r="O160" i="1" s="1"/>
  <c r="K260" i="1"/>
  <c r="O260" i="1" s="1"/>
  <c r="K159" i="1"/>
  <c r="O159" i="1" s="1"/>
  <c r="K158" i="1"/>
  <c r="O158" i="1" s="1"/>
  <c r="K157" i="1"/>
  <c r="O157" i="1" s="1"/>
  <c r="K156" i="1"/>
  <c r="O156" i="1" s="1"/>
  <c r="K333" i="1"/>
  <c r="O333" i="1" s="1"/>
  <c r="K194" i="1"/>
  <c r="O194" i="1" s="1"/>
  <c r="K193" i="1"/>
  <c r="O193" i="1" s="1"/>
  <c r="K192" i="1"/>
  <c r="O192" i="1" s="1"/>
  <c r="K191" i="1"/>
  <c r="O191" i="1" s="1"/>
  <c r="K34" i="1"/>
  <c r="O34" i="1" s="1"/>
  <c r="K2" i="1"/>
  <c r="N2" i="1" s="1"/>
  <c r="O2" i="1" s="1"/>
  <c r="P2" i="1" s="1"/>
  <c r="O181" i="1"/>
  <c r="K91" i="1"/>
  <c r="N91" i="1" s="1"/>
  <c r="O91" i="1" s="1"/>
  <c r="K266" i="1"/>
  <c r="N266" i="1" s="1"/>
  <c r="O266" i="1" s="1"/>
  <c r="K204" i="1"/>
  <c r="N204" i="1" s="1"/>
  <c r="O204" i="1" s="1"/>
  <c r="K200" i="1"/>
  <c r="N200" i="1" s="1"/>
  <c r="O200" i="1" s="1"/>
  <c r="K199" i="1"/>
  <c r="N199" i="1" s="1"/>
  <c r="O199" i="1" s="1"/>
  <c r="K203" i="1"/>
  <c r="N203" i="1" s="1"/>
  <c r="O203" i="1" s="1"/>
  <c r="K198" i="1"/>
  <c r="N198" i="1" s="1"/>
  <c r="O198" i="1" s="1"/>
  <c r="K197" i="1"/>
  <c r="N197" i="1" s="1"/>
  <c r="O197" i="1" s="1"/>
  <c r="K324" i="1"/>
  <c r="K323" i="1"/>
  <c r="K219" i="1"/>
  <c r="N219" i="1" s="1"/>
  <c r="O219" i="1" s="1"/>
  <c r="O180" i="1"/>
  <c r="K90" i="1"/>
  <c r="N90" i="1" s="1"/>
  <c r="O90" i="1" s="1"/>
  <c r="K321" i="1"/>
  <c r="K89" i="1"/>
  <c r="N89" i="1" s="1"/>
  <c r="O89" i="1" s="1"/>
  <c r="K77" i="1"/>
  <c r="O77" i="1" s="1"/>
  <c r="K76" i="1"/>
  <c r="O76" i="1" s="1"/>
  <c r="K88" i="1"/>
  <c r="O88" i="1" s="1"/>
  <c r="K46" i="1"/>
  <c r="K291" i="1"/>
  <c r="O291" i="1" s="1"/>
  <c r="K290" i="1"/>
  <c r="O290" i="1" s="1"/>
  <c r="K282" i="1"/>
  <c r="O282" i="1" s="1"/>
  <c r="P282" i="1" s="1"/>
  <c r="K332" i="1"/>
  <c r="O332" i="1" s="1"/>
  <c r="K136" i="1"/>
  <c r="O136" i="1" s="1"/>
  <c r="K52" i="1"/>
  <c r="O52" i="1" s="1"/>
  <c r="K263" i="1"/>
  <c r="O263" i="1" s="1"/>
  <c r="K71" i="1"/>
  <c r="O71" i="1" s="1"/>
  <c r="K61" i="1"/>
  <c r="O61" i="1" s="1"/>
  <c r="K21" i="1"/>
  <c r="O21" i="1" s="1"/>
  <c r="K247" i="1"/>
  <c r="O247" i="1" s="1"/>
  <c r="P247" i="1" s="1"/>
  <c r="K84" i="1"/>
  <c r="O84" i="1" s="1"/>
  <c r="P85" i="1" s="1"/>
  <c r="K99" i="1"/>
  <c r="O99" i="1" s="1"/>
  <c r="K98" i="1"/>
  <c r="O98" i="1" s="1"/>
  <c r="K97" i="1"/>
  <c r="O97" i="1" s="1"/>
  <c r="K96" i="1"/>
  <c r="O96" i="1" s="1"/>
  <c r="K95" i="1"/>
  <c r="O95" i="1" s="1"/>
  <c r="K228" i="1"/>
  <c r="L228" i="1" s="1"/>
  <c r="N228" i="1" s="1"/>
  <c r="O228" i="1" s="1"/>
  <c r="P228" i="1" s="1"/>
  <c r="K232" i="1"/>
  <c r="L232" i="1" s="1"/>
  <c r="N232" i="1" s="1"/>
  <c r="O232" i="1" s="1"/>
  <c r="K70" i="1"/>
  <c r="O70" i="1" s="1"/>
  <c r="K259" i="1"/>
  <c r="N259" i="1" s="1"/>
  <c r="O259" i="1" s="1"/>
  <c r="K244" i="1"/>
  <c r="N244" i="1" s="1"/>
  <c r="O244" i="1" s="1"/>
  <c r="K168" i="1"/>
  <c r="N168" i="1" s="1"/>
  <c r="O168" i="1" s="1"/>
  <c r="K28" i="1"/>
  <c r="N28" i="1" s="1"/>
  <c r="O28" i="1" s="1"/>
  <c r="K132" i="1"/>
  <c r="N132" i="1" s="1"/>
  <c r="O132" i="1" s="1"/>
  <c r="K313" i="1"/>
  <c r="N313" i="1" s="1"/>
  <c r="O313" i="1" s="1"/>
  <c r="K276" i="1"/>
  <c r="N276" i="1" s="1"/>
  <c r="O276" i="1" s="1"/>
  <c r="K210" i="1"/>
  <c r="N210" i="1" s="1"/>
  <c r="O210" i="1" s="1"/>
  <c r="K243" i="1"/>
  <c r="N243" i="1" s="1"/>
  <c r="O243" i="1" s="1"/>
  <c r="K69" i="1"/>
  <c r="N69" i="1" s="1"/>
  <c r="O69" i="1" s="1"/>
  <c r="K242" i="1"/>
  <c r="N242" i="1" s="1"/>
  <c r="O242" i="1" s="1"/>
  <c r="K68" i="1"/>
  <c r="N68" i="1" s="1"/>
  <c r="O68" i="1" s="1"/>
  <c r="K241" i="1"/>
  <c r="N241" i="1" s="1"/>
  <c r="O241" i="1" s="1"/>
  <c r="K67" i="1"/>
  <c r="N67" i="1" s="1"/>
  <c r="O67" i="1" s="1"/>
  <c r="K101" i="1"/>
  <c r="N101" i="1" s="1"/>
  <c r="O101" i="1" s="1"/>
  <c r="K240" i="1"/>
  <c r="N240" i="1" s="1"/>
  <c r="O240" i="1" s="1"/>
  <c r="K66" i="1"/>
  <c r="N66" i="1" s="1"/>
  <c r="O66" i="1" s="1"/>
  <c r="K239" i="1"/>
  <c r="N239" i="1" s="1"/>
  <c r="O239" i="1" s="1"/>
  <c r="K65" i="1"/>
  <c r="N65" i="1" s="1"/>
  <c r="O65" i="1" s="1"/>
  <c r="K238" i="1"/>
  <c r="N238" i="1" s="1"/>
  <c r="O238" i="1" s="1"/>
  <c r="K64" i="1"/>
  <c r="N64" i="1" s="1"/>
  <c r="O64" i="1" s="1"/>
  <c r="K258" i="1"/>
  <c r="N258" i="1" s="1"/>
  <c r="O258" i="1" s="1"/>
  <c r="K237" i="1"/>
  <c r="N237" i="1" s="1"/>
  <c r="O237" i="1" s="1"/>
  <c r="K27" i="1"/>
  <c r="N27" i="1" s="1"/>
  <c r="O27" i="1" s="1"/>
  <c r="K131" i="1"/>
  <c r="N131" i="1" s="1"/>
  <c r="O131" i="1" s="1"/>
  <c r="K312" i="1"/>
  <c r="N312" i="1" s="1"/>
  <c r="O312" i="1" s="1"/>
  <c r="K275" i="1"/>
  <c r="N275" i="1" s="1"/>
  <c r="O275" i="1" s="1"/>
  <c r="K209" i="1"/>
  <c r="N209" i="1" s="1"/>
  <c r="O209" i="1" s="1"/>
  <c r="K257" i="1"/>
  <c r="N257" i="1" s="1"/>
  <c r="O257" i="1" s="1"/>
  <c r="K236" i="1"/>
  <c r="N236" i="1" s="1"/>
  <c r="O236" i="1" s="1"/>
  <c r="K167" i="1"/>
  <c r="N167" i="1" s="1"/>
  <c r="O167" i="1" s="1"/>
  <c r="K26" i="1"/>
  <c r="N26" i="1" s="1"/>
  <c r="O26" i="1" s="1"/>
  <c r="K130" i="1"/>
  <c r="N130" i="1" s="1"/>
  <c r="O130" i="1" s="1"/>
  <c r="K311" i="1"/>
  <c r="N311" i="1" s="1"/>
  <c r="O311" i="1" s="1"/>
  <c r="K274" i="1"/>
  <c r="N274" i="1" s="1"/>
  <c r="O274" i="1" s="1"/>
  <c r="K208" i="1"/>
  <c r="N208" i="1" s="1"/>
  <c r="O208" i="1" s="1"/>
  <c r="K269" i="1"/>
  <c r="O269" i="1" s="1"/>
  <c r="K256" i="1"/>
  <c r="O256" i="1" s="1"/>
  <c r="K123" i="1"/>
  <c r="O123" i="1" s="1"/>
  <c r="K326" i="1"/>
  <c r="O326" i="1" s="1"/>
  <c r="K231" i="1"/>
  <c r="O231" i="1" s="1"/>
  <c r="K289" i="1"/>
  <c r="O289" i="1" s="1"/>
  <c r="K285" i="1"/>
  <c r="O285" i="1" s="1"/>
  <c r="K182" i="1"/>
  <c r="O182" i="1" s="1"/>
  <c r="K20" i="1"/>
  <c r="O20" i="1" s="1"/>
  <c r="K230" i="1"/>
  <c r="O230" i="1" s="1"/>
  <c r="K166" i="1"/>
  <c r="O166" i="1" s="1"/>
  <c r="K330" i="1"/>
  <c r="O330" i="1" s="1"/>
  <c r="P330" i="1" s="1"/>
  <c r="K229" i="1"/>
  <c r="O229" i="1" s="1"/>
  <c r="P229" i="1" s="1"/>
  <c r="K176" i="1"/>
  <c r="O176" i="1" s="1"/>
  <c r="P176" i="1" s="1"/>
  <c r="K75" i="1"/>
  <c r="O75" i="1" s="1"/>
  <c r="K19" i="1"/>
  <c r="O19" i="1" s="1"/>
  <c r="P19" i="1" s="1"/>
  <c r="K196" i="1"/>
  <c r="O196" i="1" s="1"/>
  <c r="K33" i="1"/>
  <c r="O33" i="1" s="1"/>
  <c r="P33" i="1" s="1"/>
  <c r="K305" i="1"/>
  <c r="O305" i="1" s="1"/>
  <c r="K92" i="1"/>
  <c r="O92" i="1" s="1"/>
  <c r="K4" i="1"/>
  <c r="O4" i="1" s="1"/>
  <c r="P4" i="1" s="1"/>
  <c r="K122" i="1"/>
  <c r="O122" i="1" s="1"/>
  <c r="K121" i="1"/>
  <c r="O121" i="1" s="1"/>
  <c r="K120" i="1"/>
  <c r="O120" i="1" s="1"/>
  <c r="K288" i="1"/>
  <c r="O288" i="1" s="1"/>
  <c r="K325" i="1"/>
  <c r="K271" i="1"/>
  <c r="K262" i="1"/>
  <c r="K281" i="1"/>
  <c r="K287" i="1"/>
  <c r="K273" i="1"/>
  <c r="K268" i="1"/>
  <c r="K250" i="1"/>
  <c r="K255" i="1"/>
  <c r="K206" i="1"/>
  <c r="K177" i="1"/>
  <c r="K135" i="1"/>
  <c r="K45" i="1"/>
  <c r="K15" i="1"/>
  <c r="K265" i="1"/>
  <c r="O265" i="1" s="1"/>
  <c r="P265" i="1" s="1"/>
  <c r="K119" i="1"/>
  <c r="O119" i="1" s="1"/>
  <c r="K216" i="1"/>
  <c r="O216" i="1" s="1"/>
  <c r="K213" i="1"/>
  <c r="O213" i="1" s="1"/>
  <c r="L321" i="1" l="1"/>
  <c r="N321" i="1" s="1"/>
  <c r="O321" i="1" s="1"/>
  <c r="L323" i="1"/>
  <c r="N323" i="1" s="1"/>
  <c r="O323" i="1" s="1"/>
  <c r="L324" i="1"/>
  <c r="N324" i="1" s="1"/>
  <c r="O324" i="1" s="1"/>
  <c r="S324" i="1"/>
  <c r="U324" i="1" s="1"/>
  <c r="P181" i="1"/>
  <c r="S181" i="1"/>
  <c r="U181" i="1" s="1"/>
  <c r="S44" i="1"/>
  <c r="U44" i="1" s="1"/>
  <c r="S339" i="1"/>
  <c r="U339" i="1" s="1"/>
  <c r="S165" i="1"/>
  <c r="U165" i="1" s="1"/>
  <c r="S108" i="1"/>
  <c r="U108" i="1" s="1"/>
  <c r="S341" i="1"/>
  <c r="U341" i="1" s="1"/>
  <c r="P44" i="1"/>
  <c r="S232" i="1"/>
  <c r="U232" i="1" s="1"/>
  <c r="S9" i="1"/>
  <c r="U9" i="1" s="1"/>
  <c r="S14" i="1"/>
  <c r="U14" i="1" s="1"/>
  <c r="S282" i="1"/>
  <c r="U282" i="1" s="1"/>
  <c r="S267" i="1"/>
  <c r="U267" i="1" s="1"/>
  <c r="S279" i="1"/>
  <c r="U279" i="1" s="1"/>
  <c r="S83" i="1"/>
  <c r="U83" i="1" s="1"/>
  <c r="S174" i="1"/>
  <c r="U174" i="1" s="1"/>
  <c r="S160" i="1"/>
  <c r="U160" i="1" s="1"/>
  <c r="S304" i="1"/>
  <c r="U304" i="1" s="1"/>
  <c r="S251" i="1"/>
  <c r="U251" i="1" s="1"/>
  <c r="S32" i="1"/>
  <c r="U32" i="1" s="1"/>
  <c r="S100" i="1"/>
  <c r="U100" i="1" s="1"/>
  <c r="S37" i="1"/>
  <c r="U37" i="1" s="1"/>
  <c r="S129" i="1"/>
  <c r="U129" i="1" s="1"/>
  <c r="S218" i="1"/>
  <c r="S205" i="1"/>
  <c r="U205" i="1" s="1"/>
  <c r="S118" i="1"/>
  <c r="U118" i="1" s="1"/>
  <c r="S316" i="1"/>
  <c r="U316" i="1" s="1"/>
  <c r="S224" i="1"/>
  <c r="U224" i="1" s="1"/>
  <c r="S227" i="1"/>
  <c r="U227" i="1" s="1"/>
  <c r="S179" i="1"/>
  <c r="U179" i="1" s="1"/>
  <c r="S93" i="1"/>
  <c r="U93" i="1" s="1"/>
  <c r="S114" i="1"/>
  <c r="U114" i="1" s="1"/>
  <c r="S261" i="1"/>
  <c r="U261" i="1" s="1"/>
  <c r="S300" i="1"/>
  <c r="U300" i="1" s="1"/>
  <c r="S245" i="1"/>
  <c r="U245" i="1" s="1"/>
  <c r="S194" i="1"/>
  <c r="U194" i="1" s="1"/>
  <c r="S272" i="1"/>
  <c r="U272" i="1" s="1"/>
  <c r="S286" i="1"/>
  <c r="U286" i="1" s="1"/>
  <c r="S207" i="1"/>
  <c r="U207" i="1" s="1"/>
  <c r="S310" i="1"/>
  <c r="U310" i="1" s="1"/>
  <c r="S51" i="1"/>
  <c r="U51" i="1" s="1"/>
  <c r="S22" i="1"/>
  <c r="U22" i="1" s="1"/>
  <c r="S112" i="1"/>
  <c r="U112" i="1" s="1"/>
  <c r="S188" i="1"/>
  <c r="U188" i="1" s="1"/>
  <c r="S190" i="1"/>
  <c r="U190" i="1" s="1"/>
  <c r="S63" i="1"/>
  <c r="U63" i="1" s="1"/>
  <c r="S210" i="1"/>
  <c r="U210" i="1" s="1"/>
  <c r="S47" i="1"/>
  <c r="U47" i="1" s="1"/>
  <c r="S202" i="1"/>
  <c r="U202" i="1" s="1"/>
  <c r="S60" i="1"/>
  <c r="U60" i="1" s="1"/>
  <c r="S126" i="1"/>
  <c r="U126" i="1" s="1"/>
  <c r="S153" i="1"/>
  <c r="U153" i="1" s="1"/>
  <c r="S74" i="1"/>
  <c r="U74" i="1" s="1"/>
  <c r="S91" i="1"/>
  <c r="U91" i="1" s="1"/>
  <c r="S264" i="1"/>
  <c r="U264" i="1" s="1"/>
  <c r="S103" i="1"/>
  <c r="U103" i="1" s="1"/>
  <c r="S134" i="1"/>
  <c r="U134" i="1" s="1"/>
  <c r="S270" i="1"/>
  <c r="U270" i="1" s="1"/>
  <c r="S35" i="1"/>
  <c r="U35" i="1" s="1"/>
  <c r="S329" i="1"/>
  <c r="U329" i="1" s="1"/>
  <c r="S105" i="1"/>
  <c r="U105" i="1" s="1"/>
  <c r="S319" i="1"/>
  <c r="U319" i="1" s="1"/>
  <c r="S17" i="1"/>
  <c r="U17" i="1" s="1"/>
  <c r="S56" i="1"/>
  <c r="U56" i="1" s="1"/>
  <c r="S163" i="1"/>
  <c r="U163" i="1" s="1"/>
  <c r="S25" i="1"/>
  <c r="U25" i="1" s="1"/>
  <c r="S235" i="1"/>
  <c r="U235" i="1" s="1"/>
  <c r="S39" i="1"/>
  <c r="U39" i="1" s="1"/>
  <c r="S249" i="1"/>
  <c r="U249" i="1" s="1"/>
  <c r="S42" i="1"/>
  <c r="U42" i="1" s="1"/>
  <c r="S345" i="1"/>
  <c r="U345" i="1" s="1"/>
  <c r="P188" i="1"/>
  <c r="P83" i="1"/>
  <c r="P174" i="1"/>
  <c r="P279" i="1"/>
  <c r="P232" i="1"/>
  <c r="P304" i="1"/>
  <c r="P267" i="1"/>
  <c r="P129" i="1"/>
  <c r="P118" i="1"/>
  <c r="P316" i="1"/>
  <c r="P108" i="1"/>
  <c r="P227" i="1"/>
  <c r="P341" i="1"/>
  <c r="P32" i="1"/>
  <c r="P205" i="1"/>
  <c r="P224" i="1"/>
  <c r="P261" i="1"/>
  <c r="P245" i="1"/>
  <c r="P194" i="1"/>
  <c r="P286" i="1"/>
  <c r="P310" i="1"/>
  <c r="P51" i="1"/>
  <c r="P22" i="1"/>
  <c r="P112" i="1"/>
  <c r="P190" i="1"/>
  <c r="P63" i="1"/>
  <c r="P160" i="1"/>
  <c r="P100" i="1"/>
  <c r="P37" i="1"/>
  <c r="P218" i="1"/>
  <c r="P126" i="1"/>
  <c r="P300" i="1"/>
  <c r="P74" i="1"/>
  <c r="P153" i="1"/>
  <c r="P91" i="1"/>
  <c r="P264" i="1"/>
  <c r="P103" i="1"/>
  <c r="P134" i="1"/>
  <c r="P270" i="1"/>
  <c r="P35" i="1"/>
  <c r="P329" i="1"/>
  <c r="P105" i="1"/>
  <c r="P319" i="1"/>
  <c r="P17" i="1"/>
  <c r="P56" i="1"/>
  <c r="P163" i="1"/>
  <c r="P14" i="1"/>
  <c r="P25" i="1"/>
  <c r="P235" i="1"/>
  <c r="P39" i="1"/>
  <c r="P249" i="1"/>
  <c r="P42" i="1"/>
  <c r="P345" i="1"/>
  <c r="P210" i="1"/>
  <c r="P339" i="1"/>
  <c r="P179" i="1"/>
  <c r="P165" i="1"/>
  <c r="P93" i="1"/>
  <c r="P114" i="1"/>
  <c r="P202" i="1"/>
  <c r="P60" i="1"/>
  <c r="P324" i="1" l="1"/>
  <c r="P346" i="1" s="1"/>
  <c r="P348" i="1" s="1"/>
  <c r="S346" i="1"/>
</calcChain>
</file>

<file path=xl/sharedStrings.xml><?xml version="1.0" encoding="utf-8"?>
<sst xmlns="http://schemas.openxmlformats.org/spreadsheetml/2006/main" count="3067" uniqueCount="2115">
  <si>
    <t>Código</t>
  </si>
  <si>
    <t>Descripción</t>
  </si>
  <si>
    <t>Fecha</t>
  </si>
  <si>
    <t>Factura</t>
  </si>
  <si>
    <t>Cuenta</t>
  </si>
  <si>
    <t>Razón Social</t>
  </si>
  <si>
    <t>Lista</t>
  </si>
  <si>
    <t>Cantidad</t>
  </si>
  <si>
    <t xml:space="preserve">         Q812</t>
  </si>
  <si>
    <t>+**//MATEAVA COLORES SURTIDOS</t>
  </si>
  <si>
    <t>FB5100041264</t>
  </si>
  <si>
    <t>075178</t>
  </si>
  <si>
    <t>BDS - 2811/3668/3671 CANDELA ARAYA</t>
  </si>
  <si>
    <t>8</t>
  </si>
  <si>
    <t xml:space="preserve">         Q812</t>
  </si>
  <si>
    <t>+**//MATEAVA COLORES SURTIDOS</t>
  </si>
  <si>
    <t>CB5100006416</t>
  </si>
  <si>
    <t>075178</t>
  </si>
  <si>
    <t>BDS - 2811/3668/3671 CANDELA ARAYA</t>
  </si>
  <si>
    <t>8</t>
  </si>
  <si>
    <t>03</t>
  </si>
  <si>
    <t>NO LO QUIERE</t>
  </si>
  <si>
    <t xml:space="preserve">        CHUC5</t>
  </si>
  <si>
    <t>**MANTEL CIRCULAR  ANTIMANCHA 1,40 MT</t>
  </si>
  <si>
    <t>FB5100041203</t>
  </si>
  <si>
    <t>062697</t>
  </si>
  <si>
    <t>BDD - 681/1166/3659 AGUSTINA MAZZINI</t>
  </si>
  <si>
    <t>5</t>
  </si>
  <si>
    <t xml:space="preserve">        CHUR3</t>
  </si>
  <si>
    <t>**CHUR3 ANTIMANCHA 1,45X1.90 MT</t>
  </si>
  <si>
    <t>FB5100041333</t>
  </si>
  <si>
    <t>078963</t>
  </si>
  <si>
    <t>BDS - 3684 SILVIA SALDAÑA</t>
  </si>
  <si>
    <t>5</t>
  </si>
  <si>
    <t xml:space="preserve">       900001</t>
  </si>
  <si>
    <t>DESCUENTO SOLO IMPORTADOS</t>
  </si>
  <si>
    <t>CB5100006396</t>
  </si>
  <si>
    <t>078570</t>
  </si>
  <si>
    <t>BDS - 3589 CATALINA MCCALLUM</t>
  </si>
  <si>
    <t>5</t>
  </si>
  <si>
    <t>30</t>
  </si>
  <si>
    <t>REC. DE PRECIO</t>
  </si>
  <si>
    <t xml:space="preserve">       900001</t>
  </si>
  <si>
    <t>DESCUENTO SOLO IMPORTADOS</t>
  </si>
  <si>
    <t>CB5100006399</t>
  </si>
  <si>
    <t>078615</t>
  </si>
  <si>
    <t>BDS - 3610 ALEJANDRA ARIAS</t>
  </si>
  <si>
    <t>5</t>
  </si>
  <si>
    <t xml:space="preserve">       900001</t>
  </si>
  <si>
    <t>DESCUENTO SOLO IMPORTADOS</t>
  </si>
  <si>
    <t>CB5100006405</t>
  </si>
  <si>
    <t>078124</t>
  </si>
  <si>
    <t>BDS - 3512/3643 MARISOL PORTALUPPI</t>
  </si>
  <si>
    <t>5</t>
  </si>
  <si>
    <t xml:space="preserve">       900001</t>
  </si>
  <si>
    <t>DESCUENTO SOLO IMPORTADOS</t>
  </si>
  <si>
    <t>CB5100006406</t>
  </si>
  <si>
    <t>078773</t>
  </si>
  <si>
    <t>BDS - 3647 MILAGROS NARDONY</t>
  </si>
  <si>
    <t>5</t>
  </si>
  <si>
    <t xml:space="preserve">       900001</t>
  </si>
  <si>
    <t>DESCUENTO SOLO IMPORTADOS</t>
  </si>
  <si>
    <t>CB5100006409</t>
  </si>
  <si>
    <t>078263</t>
  </si>
  <si>
    <t>BDS - 3542/3663 ROCIO BARRIONUEVO</t>
  </si>
  <si>
    <t>5</t>
  </si>
  <si>
    <t xml:space="preserve">       900001</t>
  </si>
  <si>
    <t>DESCUENTO SOLO IMPORTADOS</t>
  </si>
  <si>
    <t>CB5100006411</t>
  </si>
  <si>
    <t>078961</t>
  </si>
  <si>
    <t>BDS - 3683/3702/3761 NATACHA ROSSI</t>
  </si>
  <si>
    <t>5</t>
  </si>
  <si>
    <t xml:space="preserve">       900001</t>
  </si>
  <si>
    <t>DESCUENTO SOLO IMPORTADOS</t>
  </si>
  <si>
    <t>CB5100006412</t>
  </si>
  <si>
    <t>078419</t>
  </si>
  <si>
    <t>BDS - 3569/3685/3686/3831/3835/3841 ELIZABETH TAÑO MEZA</t>
  </si>
  <si>
    <t>5</t>
  </si>
  <si>
    <t xml:space="preserve">       900001</t>
  </si>
  <si>
    <t>DESCUENTO SOLO IMPORTADOS</t>
  </si>
  <si>
    <t>CB5100006418</t>
  </si>
  <si>
    <t>078967</t>
  </si>
  <si>
    <t>BDS - 3687/3697 MARIA FLORENCIA MADDALONI</t>
  </si>
  <si>
    <t>5</t>
  </si>
  <si>
    <t xml:space="preserve">       900001</t>
  </si>
  <si>
    <t>DESCUENTO SOLO IMPORTADOS</t>
  </si>
  <si>
    <t>CB5100006419</t>
  </si>
  <si>
    <t>074593</t>
  </si>
  <si>
    <t>BDS - 2688/2792/3689/3782 PAULA GROSSKOPF</t>
  </si>
  <si>
    <t>5</t>
  </si>
  <si>
    <t xml:space="preserve">       900001</t>
  </si>
  <si>
    <t>DESCUENTO SOLO IMPORTADOS</t>
  </si>
  <si>
    <t>CB5100006420</t>
  </si>
  <si>
    <t>079014</t>
  </si>
  <si>
    <t>BDS - 3694 AGOSTINA QUINTANA</t>
  </si>
  <si>
    <t>5</t>
  </si>
  <si>
    <t xml:space="preserve">       900001</t>
  </si>
  <si>
    <t>DESCUENTO SOLO IMPORTADOS</t>
  </si>
  <si>
    <t>CB5100006421</t>
  </si>
  <si>
    <t>078262</t>
  </si>
  <si>
    <t>BDS - 3541/3565/3699 CAROLINA DEL PRADO</t>
  </si>
  <si>
    <t>5</t>
  </si>
  <si>
    <t xml:space="preserve">       900001</t>
  </si>
  <si>
    <t>DESCUENTO SOLO IMPORTADOS</t>
  </si>
  <si>
    <t>CB5100006422</t>
  </si>
  <si>
    <t>078961</t>
  </si>
  <si>
    <t>BDS - 3683/3702/3761 NATACHA ROSSI</t>
  </si>
  <si>
    <t xml:space="preserve">       900001</t>
  </si>
  <si>
    <t>DESCUENTO SOLO IMPORTADOS</t>
  </si>
  <si>
    <t>CB5100006423</t>
  </si>
  <si>
    <t>067508</t>
  </si>
  <si>
    <t>BDS - 1641/3704 CAMILA PONCE</t>
  </si>
  <si>
    <t>5</t>
  </si>
  <si>
    <t xml:space="preserve">       900001</t>
  </si>
  <si>
    <t>DESCUENTO SOLO IMPORTADOS</t>
  </si>
  <si>
    <t>CB5100006428</t>
  </si>
  <si>
    <t>079129</t>
  </si>
  <si>
    <t>BDS - 3708/3775 FLORENCIA FELDMAN</t>
  </si>
  <si>
    <t>5</t>
  </si>
  <si>
    <t xml:space="preserve">       CHU419</t>
  </si>
  <si>
    <t>+**ALM. LETS BE ADVENTURERO 30X30CM POLIESTER V.SILICONADO</t>
  </si>
  <si>
    <t>FB5100041388</t>
  </si>
  <si>
    <t>079014</t>
  </si>
  <si>
    <t>BDS - 3694 AGOSTINA QUINTANA</t>
  </si>
  <si>
    <t>5</t>
  </si>
  <si>
    <t xml:space="preserve">       CHUC12</t>
  </si>
  <si>
    <t>**//MANTEL CIRCULAR  ANTIMANCHA 1,40 MT</t>
  </si>
  <si>
    <t>FB5100041203</t>
  </si>
  <si>
    <t>062697</t>
  </si>
  <si>
    <t>BDD - 681/1166/3659 AGUSTINA MAZZINI</t>
  </si>
  <si>
    <t>5</t>
  </si>
  <si>
    <t xml:space="preserve">       CHUC19</t>
  </si>
  <si>
    <t>**MANTEL CIRCULAR  ANTIMANCHA 1,40 MT</t>
  </si>
  <si>
    <t>FB5100041203</t>
  </si>
  <si>
    <t>062697</t>
  </si>
  <si>
    <t>BDD - 681/1166/3659 AGUSTINA MAZZINI</t>
  </si>
  <si>
    <t>5</t>
  </si>
  <si>
    <t xml:space="preserve">       CHUC31</t>
  </si>
  <si>
    <t>**//MANTEL CIRCULAR  ANTIMANCHA 1,40 MT</t>
  </si>
  <si>
    <t>FB5100041203</t>
  </si>
  <si>
    <t>062697</t>
  </si>
  <si>
    <t>BDD - 681/1166/3659 AGUSTINA MAZZINI</t>
  </si>
  <si>
    <t>5</t>
  </si>
  <si>
    <t xml:space="preserve">       CHUR14</t>
  </si>
  <si>
    <t>**CHUR14  ANTIMANCHA  1,45X1.90MT</t>
  </si>
  <si>
    <t>FB5100040968</t>
  </si>
  <si>
    <t>078487</t>
  </si>
  <si>
    <t>BDS - 3585 KARINA ALVAREZ</t>
  </si>
  <si>
    <t>5</t>
  </si>
  <si>
    <t xml:space="preserve">       CHUR14</t>
  </si>
  <si>
    <t>**CHUR14  ANTIMANCHA  1,45X1.90MT</t>
  </si>
  <si>
    <t>FB5100041113</t>
  </si>
  <si>
    <t>078654</t>
  </si>
  <si>
    <t>BDS - 3627 EMILCE FERREIRA</t>
  </si>
  <si>
    <t>5</t>
  </si>
  <si>
    <t xml:space="preserve">       CHUR14</t>
  </si>
  <si>
    <t>**CHUR14  ANTIMANCHA  1,45X1.90MT</t>
  </si>
  <si>
    <t>FB5100041392</t>
  </si>
  <si>
    <t>079072</t>
  </si>
  <si>
    <t>BDS - 3701 STEPHANIE TROILO</t>
  </si>
  <si>
    <t>5</t>
  </si>
  <si>
    <t xml:space="preserve">       CHUR19</t>
  </si>
  <si>
    <t>**//CHUR19 ANTIMANCHA 1,45X1.90 MT</t>
  </si>
  <si>
    <t>FB5100041056</t>
  </si>
  <si>
    <t>078585</t>
  </si>
  <si>
    <t>BDS - 3601 RUBEN CAÑIBANO</t>
  </si>
  <si>
    <t>5</t>
  </si>
  <si>
    <t xml:space="preserve">       CHUR19</t>
  </si>
  <si>
    <t>**//CHUR19 ANTIMANCHA 1,45X1.90 MT</t>
  </si>
  <si>
    <t>FB5100041210</t>
  </si>
  <si>
    <t>078798</t>
  </si>
  <si>
    <t>BDS - 3654 MARIA INES RUTA</t>
  </si>
  <si>
    <t>5</t>
  </si>
  <si>
    <t xml:space="preserve">       CHUR21</t>
  </si>
  <si>
    <t>**//CHUR21 ANTIMANCHA  1,45X1.90 MT</t>
  </si>
  <si>
    <t>FB5100041040</t>
  </si>
  <si>
    <t>078574</t>
  </si>
  <si>
    <t>BDS - 3596 GLORIA ASPREA</t>
  </si>
  <si>
    <t>5</t>
  </si>
  <si>
    <t xml:space="preserve">       CHUR34</t>
  </si>
  <si>
    <t>**//CHUR34 ANTIMANCHA 1,45X1.90MT</t>
  </si>
  <si>
    <t>FB5100041103</t>
  </si>
  <si>
    <t>075339</t>
  </si>
  <si>
    <t>BDS - 2871/3611/3620/3622/3630 SILVANA CASTAÑO</t>
  </si>
  <si>
    <t>5</t>
  </si>
  <si>
    <t xml:space="preserve">       CHUR34</t>
  </si>
  <si>
    <t>**//CHUR34 ANTIMANCHA 1,45X1.90MT</t>
  </si>
  <si>
    <t>FB5100041181</t>
  </si>
  <si>
    <t>078770</t>
  </si>
  <si>
    <t>BDS - 3645 MELISA RODAS</t>
  </si>
  <si>
    <t>5</t>
  </si>
  <si>
    <t xml:space="preserve">       ML0001</t>
  </si>
  <si>
    <t>PERCHERO DE PIE EXHIBIDOR TIPO NORDICO ESCANDINAVO</t>
  </si>
  <si>
    <t>FB5100041274</t>
  </si>
  <si>
    <t>078862</t>
  </si>
  <si>
    <t>BDS - 3672 ALEJANDRA VILLARREAL ROCHA</t>
  </si>
  <si>
    <t>8</t>
  </si>
  <si>
    <t xml:space="preserve">       ML0001</t>
  </si>
  <si>
    <t>PERCHERO DE PIE EXHIBIDOR TIPO NORDICO ESCANDINAVO</t>
  </si>
  <si>
    <t>FB5100041451</t>
  </si>
  <si>
    <t>079131</t>
  </si>
  <si>
    <t>BDS - 3709 LOURDES FRANCINE UNDEM</t>
  </si>
  <si>
    <t>8</t>
  </si>
  <si>
    <t xml:space="preserve">       Q10837</t>
  </si>
  <si>
    <t>+**//DISPENSER R-J BASIC 600ML 12 X10,5X18CM COLORES SURT.</t>
  </si>
  <si>
    <t>FB5100041179</t>
  </si>
  <si>
    <t>078768</t>
  </si>
  <si>
    <t>BDS - 3642/3850 VALENTINA PUJOL MORINI</t>
  </si>
  <si>
    <t>5</t>
  </si>
  <si>
    <t xml:space="preserve">       Q10837</t>
  </si>
  <si>
    <t>+**//DISPENSER R-J BASIC 600ML 12 X10,5X18CM COLORES SURT.</t>
  </si>
  <si>
    <t>FB5100041271</t>
  </si>
  <si>
    <t>078857</t>
  </si>
  <si>
    <t>BDS - 3673/3799 AGUSTINA RODRIGUEZ</t>
  </si>
  <si>
    <t>5</t>
  </si>
  <si>
    <t xml:space="preserve">       Q17008</t>
  </si>
  <si>
    <t>+**//DISPENSER SINGLE 500ML COLOR SURT.</t>
  </si>
  <si>
    <t>FB5100041043</t>
  </si>
  <si>
    <t>078575</t>
  </si>
  <si>
    <t>BDS - 3598 GUADALUPE LORIDO</t>
  </si>
  <si>
    <t>5</t>
  </si>
  <si>
    <t xml:space="preserve">       Q17008</t>
  </si>
  <si>
    <t>+**//DISPENSER SINGLE 500ML COLOR SURT.</t>
  </si>
  <si>
    <t>FB5100041187</t>
  </si>
  <si>
    <t>078775</t>
  </si>
  <si>
    <t>BDS - 3649 ADRIAN PANTI</t>
  </si>
  <si>
    <t>5</t>
  </si>
  <si>
    <t xml:space="preserve">       Q17008</t>
  </si>
  <si>
    <t>+**//DISPENSER SINGLE 500ML COLOR SURT.</t>
  </si>
  <si>
    <t>FB5100041387</t>
  </si>
  <si>
    <t>079013</t>
  </si>
  <si>
    <t>BDS - 3693 JULIETA MARZITELLI</t>
  </si>
  <si>
    <t>4</t>
  </si>
  <si>
    <t xml:space="preserve">       Q40837</t>
  </si>
  <si>
    <t>+**DISPENSER R-J BIOS 600ML 12X10,5X18CM COLOR MADERA</t>
  </si>
  <si>
    <t>FB5100041388</t>
  </si>
  <si>
    <t>079014</t>
  </si>
  <si>
    <t>BDS - 3694 AGOSTINA QUINTANA</t>
  </si>
  <si>
    <t>5</t>
  </si>
  <si>
    <t xml:space="preserve">       SILBAT</t>
  </si>
  <si>
    <t>**BATIDOR PARA COCINA 25CM</t>
  </si>
  <si>
    <t>FB5100041271</t>
  </si>
  <si>
    <t>078857</t>
  </si>
  <si>
    <t>BDS - 3673/3799 AGUSTINA RODRIGUEZ</t>
  </si>
  <si>
    <t>5</t>
  </si>
  <si>
    <t xml:space="preserve">       SILBAT</t>
  </si>
  <si>
    <t>**BATIDOR PARA COCINA 25CM</t>
  </si>
  <si>
    <t>FB5100041450</t>
  </si>
  <si>
    <t>079129</t>
  </si>
  <si>
    <t>BDS - 3708/3775 FLORENCIA FELDMAN</t>
  </si>
  <si>
    <t>5</t>
  </si>
  <si>
    <t xml:space="preserve">       SILGUA</t>
  </si>
  <si>
    <t>**GUANTE PARA ALTA TEMPERATURA 21X17CM</t>
  </si>
  <si>
    <t>FB5100041203</t>
  </si>
  <si>
    <t>062697</t>
  </si>
  <si>
    <t>BDD - 681/1166/3659 AGUSTINA MAZZINI</t>
  </si>
  <si>
    <t>5</t>
  </si>
  <si>
    <t xml:space="preserve">       SILPIN</t>
  </si>
  <si>
    <t>**//PINCEL (1 SOLO CUERPO) 20CM</t>
  </si>
  <si>
    <t>FB5100041331</t>
  </si>
  <si>
    <t>078961</t>
  </si>
  <si>
    <t>BDS - 3683/3702/3761 NATACHA ROSSI</t>
  </si>
  <si>
    <t>5</t>
  </si>
  <si>
    <t xml:space="preserve">       SILPIN</t>
  </si>
  <si>
    <t>**//PINCEL (1 SOLO CUERPO) 20CM</t>
  </si>
  <si>
    <t>FB5100041375</t>
  </si>
  <si>
    <t>078967</t>
  </si>
  <si>
    <t>BDS - 3687/3697 MARIA FLORENCIA MADDALONI</t>
  </si>
  <si>
    <t>5</t>
  </si>
  <si>
    <t xml:space="preserve">      BP01002</t>
  </si>
  <si>
    <t xml:space="preserve">**BOWL NEGRO 400CC </t>
  </si>
  <si>
    <t>FB5100041233</t>
  </si>
  <si>
    <t>078824</t>
  </si>
  <si>
    <t>BDS - 3662 MARIA JULIETA SPOTO</t>
  </si>
  <si>
    <t>5</t>
  </si>
  <si>
    <t xml:space="preserve">      BP01002</t>
  </si>
  <si>
    <t xml:space="preserve">**BOWL NEGRO 400CC </t>
  </si>
  <si>
    <t>FB5100041382</t>
  </si>
  <si>
    <t>074593</t>
  </si>
  <si>
    <t>BDS - 2688/2792/3689/3782 PAULA GROSSKOPF</t>
  </si>
  <si>
    <t>5</t>
  </si>
  <si>
    <t xml:space="preserve">      BP01002</t>
  </si>
  <si>
    <t xml:space="preserve">**BOWL NEGRO 400CC </t>
  </si>
  <si>
    <t>FB5100041395</t>
  </si>
  <si>
    <t>079073</t>
  </si>
  <si>
    <t>BDS - 3703 ROMINA GARCIA</t>
  </si>
  <si>
    <t>5</t>
  </si>
  <si>
    <t xml:space="preserve">      BP01005</t>
  </si>
  <si>
    <t xml:space="preserve">**BOWL TURQUESA 400CC </t>
  </si>
  <si>
    <t>FB5100041202</t>
  </si>
  <si>
    <t>075074</t>
  </si>
  <si>
    <t>BDS - 2796/2808/2951/3301/3657/3724 SOLEDAD GONZALEZ</t>
  </si>
  <si>
    <t>5</t>
  </si>
  <si>
    <t xml:space="preserve">      BP01018</t>
  </si>
  <si>
    <t xml:space="preserve">**BOWL ROSA 400CC </t>
  </si>
  <si>
    <t>FB5100041055</t>
  </si>
  <si>
    <t>078583</t>
  </si>
  <si>
    <t>BDS - 3600 INES SANTORO</t>
  </si>
  <si>
    <t>5</t>
  </si>
  <si>
    <t xml:space="preserve">      BP01018</t>
  </si>
  <si>
    <t xml:space="preserve">**BOWL ROSA 400CC </t>
  </si>
  <si>
    <t>FB5100041179</t>
  </si>
  <si>
    <t>078768</t>
  </si>
  <si>
    <t>BDS - 3642/3850 VALENTINA PUJOL MORINI</t>
  </si>
  <si>
    <t>5</t>
  </si>
  <si>
    <t xml:space="preserve">      BP01019</t>
  </si>
  <si>
    <t xml:space="preserve">**BOWL MENTA 400CC </t>
  </si>
  <si>
    <t>FB5100041275</t>
  </si>
  <si>
    <t>078863</t>
  </si>
  <si>
    <t>BDS - 3677 ORIANA TRIGUEROS</t>
  </si>
  <si>
    <t>5</t>
  </si>
  <si>
    <t xml:space="preserve">      BP01019</t>
  </si>
  <si>
    <t xml:space="preserve">**BOWL MENTA 400CC </t>
  </si>
  <si>
    <t>FB5100041331</t>
  </si>
  <si>
    <t>078961</t>
  </si>
  <si>
    <t>BDS - 3683/3702/3761 NATACHA ROSSI</t>
  </si>
  <si>
    <t>5</t>
  </si>
  <si>
    <t xml:space="preserve">      BP02002</t>
  </si>
  <si>
    <t xml:space="preserve">**//BOWL NEGRO 2.5LTS </t>
  </si>
  <si>
    <t>FB5100041233</t>
  </si>
  <si>
    <t>078824</t>
  </si>
  <si>
    <t>BDS - 3662 MARIA JULIETA SPOTO</t>
  </si>
  <si>
    <t>5</t>
  </si>
  <si>
    <t xml:space="preserve">      BP02002</t>
  </si>
  <si>
    <t xml:space="preserve">**//BOWL NEGRO 2.5LTS </t>
  </si>
  <si>
    <t>FB5100041382</t>
  </si>
  <si>
    <t>074593</t>
  </si>
  <si>
    <t>BDS - 2688/2792/3689/3782 PAULA GROSSKOPF</t>
  </si>
  <si>
    <t>5</t>
  </si>
  <si>
    <t xml:space="preserve">      BP02002</t>
  </si>
  <si>
    <t xml:space="preserve">**//BOWL NEGRO 2.5LTS </t>
  </si>
  <si>
    <t>FB5100041395</t>
  </si>
  <si>
    <t>079073</t>
  </si>
  <si>
    <t>BDS - 3703 ROMINA GARCIA</t>
  </si>
  <si>
    <t>5</t>
  </si>
  <si>
    <t xml:space="preserve">      BP02005</t>
  </si>
  <si>
    <t xml:space="preserve">**//BOWL TURQUESA 2.5LTS </t>
  </si>
  <si>
    <t>FB5100041202</t>
  </si>
  <si>
    <t>075074</t>
  </si>
  <si>
    <t>BDS - 2796/2808/2951/3301/3657/3724 SOLEDAD GONZALEZ</t>
  </si>
  <si>
    <t>5</t>
  </si>
  <si>
    <t xml:space="preserve">      BP02018</t>
  </si>
  <si>
    <t>**BOWL ROSA 2.5LTS</t>
  </si>
  <si>
    <t>FB5100041055</t>
  </si>
  <si>
    <t>078583</t>
  </si>
  <si>
    <t>BDS - 3600 INES SANTORO</t>
  </si>
  <si>
    <t>5</t>
  </si>
  <si>
    <t xml:space="preserve">      BP02019</t>
  </si>
  <si>
    <t>**BOWL MENTA 2.5LTS</t>
  </si>
  <si>
    <t>FB5100041275</t>
  </si>
  <si>
    <t>078863</t>
  </si>
  <si>
    <t>BDS - 3677 ORIANA TRIGUEROS</t>
  </si>
  <si>
    <t>5</t>
  </si>
  <si>
    <t xml:space="preserve">      BP02019</t>
  </si>
  <si>
    <t>**BOWL MENTA 2.5LTS</t>
  </si>
  <si>
    <t>FB5100041331</t>
  </si>
  <si>
    <t>078961</t>
  </si>
  <si>
    <t>BDS - 3683/3702/3761 NATACHA ROSSI</t>
  </si>
  <si>
    <t>5</t>
  </si>
  <si>
    <t xml:space="preserve">      BP09001</t>
  </si>
  <si>
    <t>**SERVISPAGUETTI BLANCO</t>
  </si>
  <si>
    <t>FB5100041086</t>
  </si>
  <si>
    <t>078621</t>
  </si>
  <si>
    <t>BDS - 3619 DANIELA CASTRO</t>
  </si>
  <si>
    <t>5</t>
  </si>
  <si>
    <t xml:space="preserve">      BP09019</t>
  </si>
  <si>
    <t>**SERVISPAGUETTI MENTA</t>
  </si>
  <si>
    <t>FB5100041275</t>
  </si>
  <si>
    <t>078863</t>
  </si>
  <si>
    <t>BDS - 3677 ORIANA TRIGUEROS</t>
  </si>
  <si>
    <t>5</t>
  </si>
  <si>
    <t xml:space="preserve">      BP10001</t>
  </si>
  <si>
    <t>**ESPUMADERA BLANCO</t>
  </si>
  <si>
    <t>FB5100041086</t>
  </si>
  <si>
    <t>078621</t>
  </si>
  <si>
    <t>BDS - 3619 DANIELA CASTRO</t>
  </si>
  <si>
    <t>5</t>
  </si>
  <si>
    <t xml:space="preserve">      BP10019</t>
  </si>
  <si>
    <t>**ESPUMADERA MENTA</t>
  </si>
  <si>
    <t>FB5100041275</t>
  </si>
  <si>
    <t>078863</t>
  </si>
  <si>
    <t>BDS - 3677 ORIANA TRIGUEROS</t>
  </si>
  <si>
    <t>5</t>
  </si>
  <si>
    <t xml:space="preserve">      BP11001</t>
  </si>
  <si>
    <t xml:space="preserve">**ESPATULA BLANCA PLANA RANURADA </t>
  </si>
  <si>
    <t>FB5100041086</t>
  </si>
  <si>
    <t>078621</t>
  </si>
  <si>
    <t>BDS - 3619 DANIELA CASTRO</t>
  </si>
  <si>
    <t>5</t>
  </si>
  <si>
    <t xml:space="preserve">      BP11019</t>
  </si>
  <si>
    <t xml:space="preserve">**ESPATULA MENTA PLANA RANURADA </t>
  </si>
  <si>
    <t>FB5100041275</t>
  </si>
  <si>
    <t>078863</t>
  </si>
  <si>
    <t>BDS - 3677 ORIANA TRIGUEROS</t>
  </si>
  <si>
    <t>5</t>
  </si>
  <si>
    <t xml:space="preserve">      BP13001</t>
  </si>
  <si>
    <t>**ESPATULA CANELONERA BLANCO</t>
  </si>
  <si>
    <t>FB5100041143</t>
  </si>
  <si>
    <t>076602</t>
  </si>
  <si>
    <t>BDS - 3212/3631 JULIETA SOLA</t>
  </si>
  <si>
    <t>5</t>
  </si>
  <si>
    <t xml:space="preserve">      BP15001</t>
  </si>
  <si>
    <t>**CUCHARA BLANCA</t>
  </si>
  <si>
    <t>FB5100041086</t>
  </si>
  <si>
    <t>078621</t>
  </si>
  <si>
    <t>BDS - 3619 DANIELA CASTRO</t>
  </si>
  <si>
    <t>5</t>
  </si>
  <si>
    <t xml:space="preserve">      BP15019</t>
  </si>
  <si>
    <t>**CUCHARA MENTA</t>
  </si>
  <si>
    <t>FB5100041275</t>
  </si>
  <si>
    <t>078863</t>
  </si>
  <si>
    <t>BDS - 3677 ORIANA TRIGUEROS</t>
  </si>
  <si>
    <t>5</t>
  </si>
  <si>
    <t xml:space="preserve">      BP16001</t>
  </si>
  <si>
    <t>**CUCHARON BLANCO</t>
  </si>
  <si>
    <t>FB5100041086</t>
  </si>
  <si>
    <t>078621</t>
  </si>
  <si>
    <t>BDS - 3619 DANIELA CASTRO</t>
  </si>
  <si>
    <t>5</t>
  </si>
  <si>
    <t xml:space="preserve">      BP16019</t>
  </si>
  <si>
    <t>**CUCHARON MENTA</t>
  </si>
  <si>
    <t>FB5100041275</t>
  </si>
  <si>
    <t>078863</t>
  </si>
  <si>
    <t>BDS - 3677 ORIANA TRIGUEROS</t>
  </si>
  <si>
    <t>5</t>
  </si>
  <si>
    <t xml:space="preserve">      BP17001</t>
  </si>
  <si>
    <t>**PISAPAPA BLANCO 28.5CM</t>
  </si>
  <si>
    <t>FB5100041086</t>
  </si>
  <si>
    <t>078621</t>
  </si>
  <si>
    <t>BDS - 3619 DANIELA CASTRO</t>
  </si>
  <si>
    <t>5</t>
  </si>
  <si>
    <t xml:space="preserve">      BP17019</t>
  </si>
  <si>
    <t>**PISAPAPA MENTA 28.5CM</t>
  </si>
  <si>
    <t>FB5100041275</t>
  </si>
  <si>
    <t>078863</t>
  </si>
  <si>
    <t>BDS - 3677 ORIANA TRIGUEROS</t>
  </si>
  <si>
    <t>5</t>
  </si>
  <si>
    <t xml:space="preserve">      BP26002</t>
  </si>
  <si>
    <t xml:space="preserve">+**//BOWL NEGRO 1.5LTS </t>
  </si>
  <si>
    <t>FB5100041233</t>
  </si>
  <si>
    <t>078824</t>
  </si>
  <si>
    <t>BDS - 3662 MARIA JULIETA SPOTO</t>
  </si>
  <si>
    <t>5</t>
  </si>
  <si>
    <t xml:space="preserve">      BP26002</t>
  </si>
  <si>
    <t xml:space="preserve">+**//BOWL NEGRO 1.5LTS </t>
  </si>
  <si>
    <t>FB5100041382</t>
  </si>
  <si>
    <t>074593</t>
  </si>
  <si>
    <t>BDS - 2688/2792/3689/3782 PAULA GROSSKOPF</t>
  </si>
  <si>
    <t>5</t>
  </si>
  <si>
    <t xml:space="preserve">      BP26002</t>
  </si>
  <si>
    <t xml:space="preserve">+**//BOWL NEGRO 1.5LTS </t>
  </si>
  <si>
    <t>FB5100041395</t>
  </si>
  <si>
    <t>079073</t>
  </si>
  <si>
    <t>BDS - 3703 ROMINA GARCIA</t>
  </si>
  <si>
    <t>5</t>
  </si>
  <si>
    <t xml:space="preserve">      BP26005</t>
  </si>
  <si>
    <t xml:space="preserve">**BOWL TURQUESA 1.5LTS </t>
  </si>
  <si>
    <t>FB5100041202</t>
  </si>
  <si>
    <t>075074</t>
  </si>
  <si>
    <t>BDS - 2796/2808/2951/3301/3657/3724 SOLEDAD GONZALEZ</t>
  </si>
  <si>
    <t>5</t>
  </si>
  <si>
    <t xml:space="preserve">      BP26018</t>
  </si>
  <si>
    <t xml:space="preserve">**BOWL ROSA 1.5LTS </t>
  </si>
  <si>
    <t>FB5100041055</t>
  </si>
  <si>
    <t>078583</t>
  </si>
  <si>
    <t>BDS - 3600 INES SANTORO</t>
  </si>
  <si>
    <t>5</t>
  </si>
  <si>
    <t xml:space="preserve">      BP26019</t>
  </si>
  <si>
    <t xml:space="preserve">**BOWL MENTA 1.5LTS </t>
  </si>
  <si>
    <t>FB5100041179</t>
  </si>
  <si>
    <t>078768</t>
  </si>
  <si>
    <t>BDS - 3642/3850 VALENTINA PUJOL MORINI</t>
  </si>
  <si>
    <t>5</t>
  </si>
  <si>
    <t xml:space="preserve">      BP26019</t>
  </si>
  <si>
    <t xml:space="preserve">**BOWL MENTA 1.5LTS </t>
  </si>
  <si>
    <t>FB5100041275</t>
  </si>
  <si>
    <t>078863</t>
  </si>
  <si>
    <t>BDS - 3677 ORIANA TRIGUEROS</t>
  </si>
  <si>
    <t>5</t>
  </si>
  <si>
    <t xml:space="preserve">      BP26019</t>
  </si>
  <si>
    <t xml:space="preserve">**BOWL MENTA 1.5LTS </t>
  </si>
  <si>
    <t>FB5100041331</t>
  </si>
  <si>
    <t>078961</t>
  </si>
  <si>
    <t>BDS - 3683/3702/3761 NATACHA ROSSI</t>
  </si>
  <si>
    <t>5</t>
  </si>
  <si>
    <t xml:space="preserve">      JA5064J</t>
  </si>
  <si>
    <t xml:space="preserve">+**JAZMIN VELA SOJA AROMA  10X12 CM </t>
  </si>
  <si>
    <t>FB5100041086</t>
  </si>
  <si>
    <t>078621</t>
  </si>
  <si>
    <t>BDS - 3619 DANIELA CASTRO</t>
  </si>
  <si>
    <t>5</t>
  </si>
  <si>
    <t xml:space="preserve">      ML50640</t>
  </si>
  <si>
    <t xml:space="preserve">****6 VASOS 350CC  CALDERETA CISPER </t>
  </si>
  <si>
    <t>FB5100041271</t>
  </si>
  <si>
    <t>078857</t>
  </si>
  <si>
    <t>BDS - 3673/3799 AGUSTINA RODRIGUEZ</t>
  </si>
  <si>
    <t>5</t>
  </si>
  <si>
    <t xml:space="preserve">      ML61586</t>
  </si>
  <si>
    <t>**TAZA DE TE CON PLATO ESPARTA BLANCO 100ML</t>
  </si>
  <si>
    <t>FB5100041266</t>
  </si>
  <si>
    <t>078854</t>
  </si>
  <si>
    <t>BDS - 3670 JUDITH BEATRIZ KORETZKY EDELSTEIN</t>
  </si>
  <si>
    <t>5</t>
  </si>
  <si>
    <t xml:space="preserve">      MU14006</t>
  </si>
  <si>
    <t>+**SICILIA CUENCO 9,8 CM PINTADO A MANO</t>
  </si>
  <si>
    <t>FB5100041122</t>
  </si>
  <si>
    <t>078656</t>
  </si>
  <si>
    <t>BDS - 3623 CAMILA CASUSCELLI</t>
  </si>
  <si>
    <t>5</t>
  </si>
  <si>
    <t xml:space="preserve">      MU15005</t>
  </si>
  <si>
    <t>**MAGALI TABLA XL 47 X 14 CM PINTADO A MANO</t>
  </si>
  <si>
    <t>FB5100041122</t>
  </si>
  <si>
    <t>078656</t>
  </si>
  <si>
    <t>BDS - 3623 CAMILA CASUSCELLI</t>
  </si>
  <si>
    <t>5</t>
  </si>
  <si>
    <t xml:space="preserve">      MU15006</t>
  </si>
  <si>
    <t>**MAGALI CUENCO 9,8 CM PINTADO A MANO</t>
  </si>
  <si>
    <t>FB5100041122</t>
  </si>
  <si>
    <t>078656</t>
  </si>
  <si>
    <t>BDS - 3623 CAMILA CASUSCELLI</t>
  </si>
  <si>
    <t>5</t>
  </si>
  <si>
    <t xml:space="preserve">      MU16004</t>
  </si>
  <si>
    <t>+**EMILIA TABLA BUDINERA 38 CM X 16,5 CM PINTADO A MANO</t>
  </si>
  <si>
    <t>FB5100041122</t>
  </si>
  <si>
    <t>078656</t>
  </si>
  <si>
    <t>BDS - 3623 CAMILA CASUSCELLI</t>
  </si>
  <si>
    <t>5</t>
  </si>
  <si>
    <t xml:space="preserve">      MU18006</t>
  </si>
  <si>
    <t>**RITA CUENCO 9,8 CM PINTADO A MANO</t>
  </si>
  <si>
    <t>FB5100041122</t>
  </si>
  <si>
    <t>078656</t>
  </si>
  <si>
    <t>BDS - 3623 CAMILA CASUSCELLI</t>
  </si>
  <si>
    <t>5</t>
  </si>
  <si>
    <t xml:space="preserve">      RAMOBCO</t>
  </si>
  <si>
    <t>+**RAMO DE FLORES BLANCO 26 CM DE TALLO Y 16CMDIAM</t>
  </si>
  <si>
    <t>FB5100041104</t>
  </si>
  <si>
    <t>075339</t>
  </si>
  <si>
    <t>BDS - 2871/3611/3620/3622/3630 SILVANA CASTAÑO</t>
  </si>
  <si>
    <t>5</t>
  </si>
  <si>
    <t xml:space="preserve">      SC12002</t>
  </si>
  <si>
    <t>**GOLD MATE BOCON CERAMICA C/BOMBILLA</t>
  </si>
  <si>
    <t>FB5100041276</t>
  </si>
  <si>
    <t>078865</t>
  </si>
  <si>
    <t>BDS - 3679 MAGALI OLITE</t>
  </si>
  <si>
    <t>5</t>
  </si>
  <si>
    <t xml:space="preserve">      SILBUD2</t>
  </si>
  <si>
    <t>**//MOLDE PARA BUDIN CHICO 12X8CM</t>
  </si>
  <si>
    <t>FB5100041043</t>
  </si>
  <si>
    <t>078575</t>
  </si>
  <si>
    <t>BDS - 3598 GUADALUPE LORIDO</t>
  </si>
  <si>
    <t>5</t>
  </si>
  <si>
    <t xml:space="preserve">      SILBUD2</t>
  </si>
  <si>
    <t>**//MOLDE PARA BUDIN CHICO 12X8CM</t>
  </si>
  <si>
    <t>FB5100041085</t>
  </si>
  <si>
    <t>078620</t>
  </si>
  <si>
    <t>BDS - 3618 STELLA BALART</t>
  </si>
  <si>
    <t>5</t>
  </si>
  <si>
    <t xml:space="preserve">      SILBUD2</t>
  </si>
  <si>
    <t>**//MOLDE PARA BUDIN CHICO 12X8CM</t>
  </si>
  <si>
    <t>FB5100041086</t>
  </si>
  <si>
    <t>078621</t>
  </si>
  <si>
    <t>BDS - 3619 DANIELA CASTRO</t>
  </si>
  <si>
    <t>5</t>
  </si>
  <si>
    <t xml:space="preserve">      SILBUD2</t>
  </si>
  <si>
    <t>**//MOLDE PARA BUDIN CHICO 12X8CM</t>
  </si>
  <si>
    <t>FB5100041394</t>
  </si>
  <si>
    <t>078961</t>
  </si>
  <si>
    <t>BDS - 3683/3702/3761 NATACHA ROSSI</t>
  </si>
  <si>
    <t>8</t>
  </si>
  <si>
    <t xml:space="preserve">      SILESP5</t>
  </si>
  <si>
    <t>**ESPATULA DE SILICONA CON MANGO DE MADERA 28CM</t>
  </si>
  <si>
    <t>FB5100041083</t>
  </si>
  <si>
    <t>078618</t>
  </si>
  <si>
    <t>BDS - 3616 GRISELDA CABALLERI</t>
  </si>
  <si>
    <t>5</t>
  </si>
  <si>
    <t xml:space="preserve">      SILORG7</t>
  </si>
  <si>
    <t>**//ORGANIZADOR DE PLATOS</t>
  </si>
  <si>
    <t>FB5100041182</t>
  </si>
  <si>
    <t>078124</t>
  </si>
  <si>
    <t>BDS - 3512/3643 MARISOL PORTALUPPI</t>
  </si>
  <si>
    <t>5</t>
  </si>
  <si>
    <t xml:space="preserve">      SILORG7</t>
  </si>
  <si>
    <t>**//ORGANIZADOR DE PLATOS</t>
  </si>
  <si>
    <t>FB5100041454</t>
  </si>
  <si>
    <t>079133</t>
  </si>
  <si>
    <t>BDS - 3712 ANDREA PUCHALSKI</t>
  </si>
  <si>
    <t>5</t>
  </si>
  <si>
    <t xml:space="preserve">      SILORG8</t>
  </si>
  <si>
    <t>**ORGANIZADOR DE UTENSILLOS</t>
  </si>
  <si>
    <t>FB5100041391</t>
  </si>
  <si>
    <t>078262</t>
  </si>
  <si>
    <t>BDS - 3541/3565/3699 CAROLINA DEL PRADO</t>
  </si>
  <si>
    <t>5</t>
  </si>
  <si>
    <t xml:space="preserve">     02AL7765</t>
  </si>
  <si>
    <t xml:space="preserve">**ALM. AZUL PANA 36X36CM C/RELLENO </t>
  </si>
  <si>
    <t>FB5100041388</t>
  </si>
  <si>
    <t>079014</t>
  </si>
  <si>
    <t>BDS - 3694 AGOSTINA QUINTANA</t>
  </si>
  <si>
    <t>5</t>
  </si>
  <si>
    <t xml:space="preserve">     02AL7770</t>
  </si>
  <si>
    <t>+**ALM. BEIGE PANA 36X36 C/RELLENO</t>
  </si>
  <si>
    <t>FB5100041388</t>
  </si>
  <si>
    <t>079014</t>
  </si>
  <si>
    <t>BDS - 3694 AGOSTINA QUINTANA</t>
  </si>
  <si>
    <t>5</t>
  </si>
  <si>
    <t xml:space="preserve">     CHUCOMEH</t>
  </si>
  <si>
    <t>+**//CORTINA MEHNDI POLIESTER 100% 180X180CM</t>
  </si>
  <si>
    <t>FB5100041080</t>
  </si>
  <si>
    <t>078615</t>
  </si>
  <si>
    <t>BDS - 3610 ALEJANDRA ARIAS</t>
  </si>
  <si>
    <t>5</t>
  </si>
  <si>
    <t xml:space="preserve">     CHUIN03C</t>
  </si>
  <si>
    <t xml:space="preserve">+**IND.CUERINA 32.5CM DIAM </t>
  </si>
  <si>
    <t>FB5100041112</t>
  </si>
  <si>
    <t>078653</t>
  </si>
  <si>
    <t>BDS - 3626 ANGELA BENITEZ</t>
  </si>
  <si>
    <t>5</t>
  </si>
  <si>
    <t xml:space="preserve">     CHUIN09C</t>
  </si>
  <si>
    <t xml:space="preserve">+**IND.CUERINA 32.5CM DIAM </t>
  </si>
  <si>
    <t>FB5100041103</t>
  </si>
  <si>
    <t>075339</t>
  </si>
  <si>
    <t>BDS - 2871/3611/3620/3622/3630 SILVANA CASTAÑO</t>
  </si>
  <si>
    <t>5</t>
  </si>
  <si>
    <t xml:space="preserve">     CHUIN40R</t>
  </si>
  <si>
    <t>+**IND.CUERINA HOJAS 44X30CM</t>
  </si>
  <si>
    <t>FB5100041103</t>
  </si>
  <si>
    <t>075339</t>
  </si>
  <si>
    <t>BDS - 2871/3611/3620/3622/3630 SILVANA CASTAÑO</t>
  </si>
  <si>
    <t>5</t>
  </si>
  <si>
    <t xml:space="preserve">     ML285586</t>
  </si>
  <si>
    <t>**TAZA DE TE CON PLATO ESPARTA CRUDO 100ML</t>
  </si>
  <si>
    <t>FB5100041112</t>
  </si>
  <si>
    <t>078653</t>
  </si>
  <si>
    <t>BDS - 3626 ANGELA BENITEZ</t>
  </si>
  <si>
    <t>5</t>
  </si>
  <si>
    <t xml:space="preserve">     ML285586</t>
  </si>
  <si>
    <t>**TAZA DE TE CON PLATO ESPARTA CRUDO 100ML</t>
  </si>
  <si>
    <t>FB5100041197</t>
  </si>
  <si>
    <t>078774</t>
  </si>
  <si>
    <t>BDS - 3648/3655/3793 FLORENCIA CAMPRA</t>
  </si>
  <si>
    <t>5</t>
  </si>
  <si>
    <t xml:space="preserve">     ML285586</t>
  </si>
  <si>
    <t>**TAZA DE TE CON PLATO ESPARTA CRUDO 100ML</t>
  </si>
  <si>
    <t>CB5100006429</t>
  </si>
  <si>
    <t>078774</t>
  </si>
  <si>
    <t>BDS - 3648/3655/3793 FLORENCIA CAMPRA</t>
  </si>
  <si>
    <t>5</t>
  </si>
  <si>
    <t>08</t>
  </si>
  <si>
    <t>SIN STOCK</t>
  </si>
  <si>
    <t xml:space="preserve">     ML285589</t>
  </si>
  <si>
    <t>**BOWL  ESPARTA CRUDO 12.5CM 250ML</t>
  </si>
  <si>
    <t>FB5100041112</t>
  </si>
  <si>
    <t>078653</t>
  </si>
  <si>
    <t>BDS - 3626 ANGELA BENITEZ</t>
  </si>
  <si>
    <t>5</t>
  </si>
  <si>
    <t xml:space="preserve">     ML285589</t>
  </si>
  <si>
    <t>**BOWL  ESPARTA CRUDO 12.5CM 250ML</t>
  </si>
  <si>
    <t>FB5100041186</t>
  </si>
  <si>
    <t>078774</t>
  </si>
  <si>
    <t>BDS - 3648/3655/3793 FLORENCIA CAMPRA</t>
  </si>
  <si>
    <t>5</t>
  </si>
  <si>
    <t xml:space="preserve">     ML285589</t>
  </si>
  <si>
    <t>**BOWL  ESPARTA CRUDO 12.5CM 250ML</t>
  </si>
  <si>
    <t>FB5100041262</t>
  </si>
  <si>
    <t>078851</t>
  </si>
  <si>
    <t>BDS - 3666 MELINA GONZALEZ</t>
  </si>
  <si>
    <t>5</t>
  </si>
  <si>
    <t xml:space="preserve">     ML285589</t>
  </si>
  <si>
    <t>**BOWL  ESPARTA CRUDO 12.5CM 250ML</t>
  </si>
  <si>
    <t>FB5100041462</t>
  </si>
  <si>
    <t>078774</t>
  </si>
  <si>
    <t>BDS - 3648/3655/3793 FLORENCIA CAMPRA</t>
  </si>
  <si>
    <t>5</t>
  </si>
  <si>
    <t xml:space="preserve">     ML285589</t>
  </si>
  <si>
    <t>**BOWL  ESPARTA CRUDO 12.5CM 250ML</t>
  </si>
  <si>
    <t>FB5100041462</t>
  </si>
  <si>
    <t>078774</t>
  </si>
  <si>
    <t>BDS - 3648/3655/3793 FLORENCIA CAMPRA</t>
  </si>
  <si>
    <t>5</t>
  </si>
  <si>
    <t xml:space="preserve">     ML378472</t>
  </si>
  <si>
    <t>**PLATO 1PC PLAYO PARTHENON ROSA 26CM</t>
  </si>
  <si>
    <t>CB5100006407</t>
  </si>
  <si>
    <t>078798</t>
  </si>
  <si>
    <t>BDS - 3654 MARIA INES RUTA</t>
  </si>
  <si>
    <t>5</t>
  </si>
  <si>
    <t>17</t>
  </si>
  <si>
    <t>ERROR DE FACTURACION</t>
  </si>
  <si>
    <t xml:space="preserve">     ML378472</t>
  </si>
  <si>
    <t>**PLATO 1PC PLAYO PARTHENON ROSA 26CM</t>
  </si>
  <si>
    <t>FB5100041214</t>
  </si>
  <si>
    <t>078798</t>
  </si>
  <si>
    <t>BDS - 3654 MARIA INES RUTA</t>
  </si>
  <si>
    <t>5</t>
  </si>
  <si>
    <t xml:space="preserve">     ML378472</t>
  </si>
  <si>
    <t>**PLATO 1PC PLAYO PARTHENON ROSA 26CM</t>
  </si>
  <si>
    <t>FB5100041215</t>
  </si>
  <si>
    <t>078802</t>
  </si>
  <si>
    <t>BDS - 3656 GERARK TORRES</t>
  </si>
  <si>
    <t>5</t>
  </si>
  <si>
    <t xml:space="preserve">     ML378473</t>
  </si>
  <si>
    <t>**PLATO HONDO PARTHENON ROSA 22CM</t>
  </si>
  <si>
    <t>CB5100006407</t>
  </si>
  <si>
    <t>078798</t>
  </si>
  <si>
    <t>BDS - 3654 MARIA INES RUTA</t>
  </si>
  <si>
    <t>5</t>
  </si>
  <si>
    <t xml:space="preserve">     ML378473</t>
  </si>
  <si>
    <t>**PLATO HONDO PARTHENON ROSA 22CM</t>
  </si>
  <si>
    <t>FB5100041214</t>
  </si>
  <si>
    <t>078798</t>
  </si>
  <si>
    <t>BDS - 3654 MARIA INES RUTA</t>
  </si>
  <si>
    <t>5</t>
  </si>
  <si>
    <t xml:space="preserve">     ML378473</t>
  </si>
  <si>
    <t>**PLATO HONDO PARTHENON ROSA 22CM</t>
  </si>
  <si>
    <t>FB5100041215</t>
  </si>
  <si>
    <t>078802</t>
  </si>
  <si>
    <t>BDS - 3656 GERARK TORRES</t>
  </si>
  <si>
    <t>5</t>
  </si>
  <si>
    <t xml:space="preserve">     ML378473</t>
  </si>
  <si>
    <t>**PLATO HONDO PARTHENON ROSA 22CM</t>
  </si>
  <si>
    <t>FB5100041340</t>
  </si>
  <si>
    <t>078967</t>
  </si>
  <si>
    <t>BDS - 3687/3697 MARIA FLORENCIA MADDALONI</t>
  </si>
  <si>
    <t>5</t>
  </si>
  <si>
    <t xml:space="preserve">     ML393582</t>
  </si>
  <si>
    <t>**PLATO PLAYO ESPARTA VERDE 26CM</t>
  </si>
  <si>
    <t>FB5100041112</t>
  </si>
  <si>
    <t>078653</t>
  </si>
  <si>
    <t>BDS - 3626 ANGELA BENITEZ</t>
  </si>
  <si>
    <t>5</t>
  </si>
  <si>
    <t xml:space="preserve">     ML393584</t>
  </si>
  <si>
    <t>**PLATO POSTRE ESPARTA VERDE 20.5CM</t>
  </si>
  <si>
    <t>FB5100041186</t>
  </si>
  <si>
    <t>078774</t>
  </si>
  <si>
    <t>BDS - 3648/3655/3793 FLORENCIA CAMPRA</t>
  </si>
  <si>
    <t>5</t>
  </si>
  <si>
    <t xml:space="preserve">     ML410573</t>
  </si>
  <si>
    <t>**PLATO HONDO OLIMPIA MOSTAZA 22CM</t>
  </si>
  <si>
    <t>CB5100006395</t>
  </si>
  <si>
    <t>066119</t>
  </si>
  <si>
    <t>BDS - 1379/1560/3122/3435 SUSI ZARATE VEGA</t>
  </si>
  <si>
    <t>5</t>
  </si>
  <si>
    <t xml:space="preserve">     MS101098</t>
  </si>
  <si>
    <t>**CUCHARITA 1PC RED DE MADERA 13 CM</t>
  </si>
  <si>
    <t>FB5100041058</t>
  </si>
  <si>
    <t>078586</t>
  </si>
  <si>
    <t>BDS - 3604 PAULA BERATZ</t>
  </si>
  <si>
    <t>5</t>
  </si>
  <si>
    <t xml:space="preserve">     MS101850</t>
  </si>
  <si>
    <t>**ESPATULA DE NYLON CON MANGO DE ACERO Y PP SIMIL MARMOL 35CM</t>
  </si>
  <si>
    <t>FB5100041180</t>
  </si>
  <si>
    <t>078769</t>
  </si>
  <si>
    <t>BDS - 3660 VALERIA FERNANDEZ</t>
  </si>
  <si>
    <t>5</t>
  </si>
  <si>
    <t xml:space="preserve">     MS101851</t>
  </si>
  <si>
    <t>**CUCHARON DE NYLON CON MANGO DE ACERO Y PP SIMIL MARMOL 29CM</t>
  </si>
  <si>
    <t>FB5100041180</t>
  </si>
  <si>
    <t>078769</t>
  </si>
  <si>
    <t>BDS - 3660 VALERIA FERNANDEZ</t>
  </si>
  <si>
    <t>5</t>
  </si>
  <si>
    <t xml:space="preserve">     MS101852</t>
  </si>
  <si>
    <t>**ESPUMADERA DE NYLON CON MANGO DE ACERO Y PP SIMIL MARMOL 34 CM</t>
  </si>
  <si>
    <t>FB5100041180</t>
  </si>
  <si>
    <t>078769</t>
  </si>
  <si>
    <t>BDS - 3660 VALERIA FERNANDEZ</t>
  </si>
  <si>
    <t>5</t>
  </si>
  <si>
    <t xml:space="preserve">     MS101854</t>
  </si>
  <si>
    <t>**CUCHARA CALADA DE NYLON CON MANGO DE ACERO Y PP SIMIL MARMOL 33.5</t>
  </si>
  <si>
    <t>FB5100041180</t>
  </si>
  <si>
    <t>078769</t>
  </si>
  <si>
    <t>BDS - 3660 VALERIA FERNANDEZ</t>
  </si>
  <si>
    <t>5</t>
  </si>
  <si>
    <t xml:space="preserve">     MS101A24</t>
  </si>
  <si>
    <t>**CUCHARA PLANA DE SILICONA MANGO DE MADERA SIMIL MARMOL 31X7CM</t>
  </si>
  <si>
    <t>FB5100041454</t>
  </si>
  <si>
    <t>079133</t>
  </si>
  <si>
    <t>BDS - 3712 ANDREA PUCHALSKI</t>
  </si>
  <si>
    <t>5</t>
  </si>
  <si>
    <t xml:space="preserve">     MS101A47</t>
  </si>
  <si>
    <t>**CUCHARA PARA PASTA DE SILICONA CREAM MANGO DE MADERA 31 CM</t>
  </si>
  <si>
    <t>FB5100041174</t>
  </si>
  <si>
    <t>078765</t>
  </si>
  <si>
    <t>BDS - 3639 FABIANA MOLINA</t>
  </si>
  <si>
    <t>5</t>
  </si>
  <si>
    <t xml:space="preserve">     MS101A50</t>
  </si>
  <si>
    <t>**ESPATULA ACANALADA DE SILICONA CREAM MANGO DE MADERA 32 CM</t>
  </si>
  <si>
    <t>FB5100041174</t>
  </si>
  <si>
    <t>078765</t>
  </si>
  <si>
    <t>BDS - 3639 FABIANA MOLINA</t>
  </si>
  <si>
    <t>5</t>
  </si>
  <si>
    <t xml:space="preserve">     MS101A52</t>
  </si>
  <si>
    <t>**CUCHARON DE SILICONA CREAM MANGO DE MADERA 31 CM</t>
  </si>
  <si>
    <t>FB5100041174</t>
  </si>
  <si>
    <t>078765</t>
  </si>
  <si>
    <t>BDS - 3639 FABIANA MOLINA</t>
  </si>
  <si>
    <t>5</t>
  </si>
  <si>
    <t xml:space="preserve">     MS101A53</t>
  </si>
  <si>
    <t>**PINCEL DE SILICONA CREAM MANGO DE MADERA 27 CM</t>
  </si>
  <si>
    <t>FB5100041174</t>
  </si>
  <si>
    <t>078765</t>
  </si>
  <si>
    <t>BDS - 3639 FABIANA MOLINA</t>
  </si>
  <si>
    <t>5</t>
  </si>
  <si>
    <t xml:space="preserve">     MS101A61</t>
  </si>
  <si>
    <t>**ESPATULA REPOSTERA CURVA DE SILICONA CREAM</t>
  </si>
  <si>
    <t>FB5100041331</t>
  </si>
  <si>
    <t>078961</t>
  </si>
  <si>
    <t>BDS - 3683/3702/3761 NATACHA ROSSI</t>
  </si>
  <si>
    <t>5</t>
  </si>
  <si>
    <t xml:space="preserve">     MS101A63</t>
  </si>
  <si>
    <t>+**BATIDOR DE SILICONA CREAM MANGO DE MADERA 28 CM</t>
  </si>
  <si>
    <t>FB5100041174</t>
  </si>
  <si>
    <t>078765</t>
  </si>
  <si>
    <t>BDS - 3639 FABIANA MOLINA</t>
  </si>
  <si>
    <t>5</t>
  </si>
  <si>
    <t xml:space="preserve">     MS101A64</t>
  </si>
  <si>
    <t>**PINZA DE ACERO PUNTA NEGRA 23 CM</t>
  </si>
  <si>
    <t>FB5100041392</t>
  </si>
  <si>
    <t>079072</t>
  </si>
  <si>
    <t>BDS - 3701 STEPHANIE TROILO</t>
  </si>
  <si>
    <t>5</t>
  </si>
  <si>
    <t xml:space="preserve">     MS107215</t>
  </si>
  <si>
    <t>**QUESERA DE VIDRIO RETRO TAPA ACERO 13,5X7,5ML</t>
  </si>
  <si>
    <t>FB5100041265</t>
  </si>
  <si>
    <t>078853</t>
  </si>
  <si>
    <t>BDS - 3669 NATASHA PINO</t>
  </si>
  <si>
    <t>5</t>
  </si>
  <si>
    <t xml:space="preserve">     MS108206</t>
  </si>
  <si>
    <t>**SET X 2 ESPECIEROS EN RACK DE METAL NEGRO 11X5X15,5 CM</t>
  </si>
  <si>
    <t>FB5100041182</t>
  </si>
  <si>
    <t>078124</t>
  </si>
  <si>
    <t>BDS - 3512/3643 MARISOL PORTALUPPI</t>
  </si>
  <si>
    <t>5</t>
  </si>
  <si>
    <t xml:space="preserve">     MS110245</t>
  </si>
  <si>
    <t>**MANOPLA DE SILICONA Y TELA GRIS Y NEGRA CON PUNTOS BLANCOS</t>
  </si>
  <si>
    <t>FB5100041143</t>
  </si>
  <si>
    <t>076602</t>
  </si>
  <si>
    <t>BDS - 3212/3631 JULIETA SOLA</t>
  </si>
  <si>
    <t>5</t>
  </si>
  <si>
    <t xml:space="preserve">     MS113965</t>
  </si>
  <si>
    <t>**TABLA DE BAMBOO ARO DE SILICONA NEGRA RECTANGULAR 30X23 CM</t>
  </si>
  <si>
    <t>FB5100041086</t>
  </si>
  <si>
    <t>078621</t>
  </si>
  <si>
    <t>BDS - 3619 DANIELA CASTRO</t>
  </si>
  <si>
    <t>5</t>
  </si>
  <si>
    <t xml:space="preserve">     MS115247</t>
  </si>
  <si>
    <t>**INDIVIDUAL RANGPUR GRIS 38CM</t>
  </si>
  <si>
    <t>FB5100041263</t>
  </si>
  <si>
    <t>078852</t>
  </si>
  <si>
    <t>BDS - 3667 CAROLINA BERTORELLO</t>
  </si>
  <si>
    <t>5</t>
  </si>
  <si>
    <t xml:space="preserve">     MS115310</t>
  </si>
  <si>
    <t>**INDIVIDUAL REDONDO DE ALGODÓN PLATA38CM</t>
  </si>
  <si>
    <t>FB5100041384</t>
  </si>
  <si>
    <t>079011</t>
  </si>
  <si>
    <t>BDS - 3690/3691 ANDREA BERTORELLO</t>
  </si>
  <si>
    <t>8</t>
  </si>
  <si>
    <t xml:space="preserve">     MS115323</t>
  </si>
  <si>
    <t>+**INDIVIDUAL BARISAL BEIGE 37CM</t>
  </si>
  <si>
    <t>FB5100041144</t>
  </si>
  <si>
    <t>078739</t>
  </si>
  <si>
    <t>BDS - 3632 YAEL PELUSO</t>
  </si>
  <si>
    <t>5</t>
  </si>
  <si>
    <t xml:space="preserve">     MS115336</t>
  </si>
  <si>
    <t>**INDIVIDUAL KHULNA NEGRO 38CM</t>
  </si>
  <si>
    <t>FB5100041385</t>
  </si>
  <si>
    <t>079011</t>
  </si>
  <si>
    <t>BDS - 3690/3691 ANDREA BERTORELLO</t>
  </si>
  <si>
    <t>8</t>
  </si>
  <si>
    <t xml:space="preserve">     MS117781</t>
  </si>
  <si>
    <t>**FRASCO HERMETICO CIERRE NEGRO TAPA MADERA OLD FASHION NEGRO 1000ML</t>
  </si>
  <si>
    <t>FB5100041390</t>
  </si>
  <si>
    <t>079071</t>
  </si>
  <si>
    <t>BDS - 3698 PAULA MOGG</t>
  </si>
  <si>
    <t>5</t>
  </si>
  <si>
    <t xml:space="preserve">     MS117A25</t>
  </si>
  <si>
    <t>**FRASCO DE VIDRIO LINEA GUNA COBRE 15,2X10X16,5CM 2L</t>
  </si>
  <si>
    <t>FB5100041382</t>
  </si>
  <si>
    <t>074593</t>
  </si>
  <si>
    <t>BDS - 2688/2792/3689/3782 PAULA GROSSKOPF</t>
  </si>
  <si>
    <t>5</t>
  </si>
  <si>
    <t xml:space="preserve">     MS117A53</t>
  </si>
  <si>
    <t>**FRASCO CUADRADO DE VIDRIO LINEA BHOPAL COBRE 10X18,5CM - 1,25L</t>
  </si>
  <si>
    <t>FB5100041061</t>
  </si>
  <si>
    <t>078588</t>
  </si>
  <si>
    <t>BDS - 3607 CONSTANZA RIVOLLIER</t>
  </si>
  <si>
    <t>5</t>
  </si>
  <si>
    <t xml:space="preserve">     MS117A62</t>
  </si>
  <si>
    <t>**FRASCO OVAL DE VIDRIO LINEA BHOPAL COBRE 15,9X12X16,5CM 1,4L</t>
  </si>
  <si>
    <t>FB5100041182</t>
  </si>
  <si>
    <t>078124</t>
  </si>
  <si>
    <t>BDS - 3512/3643 MARISOL PORTALUPPI</t>
  </si>
  <si>
    <t>5</t>
  </si>
  <si>
    <t xml:space="preserve">     MS117A63</t>
  </si>
  <si>
    <t>+**FRASCO OVALDE VIDRIO LINEA BHOPAL COBRE 13,3X10X14CM 1L</t>
  </si>
  <si>
    <t>FB5100041182</t>
  </si>
  <si>
    <t>078124</t>
  </si>
  <si>
    <t>BDS - 3512/3643 MARISOL PORTALUPPI</t>
  </si>
  <si>
    <t>5</t>
  </si>
  <si>
    <t xml:space="preserve">     MS119636</t>
  </si>
  <si>
    <t>+**WOK ANTIADEHERENTE LINEA GRANITE 30 CM</t>
  </si>
  <si>
    <t>FB5100041141</t>
  </si>
  <si>
    <t>062268</t>
  </si>
  <si>
    <t>BDS - 585/3011/3628 NATALIA BRITES</t>
  </si>
  <si>
    <t>5</t>
  </si>
  <si>
    <t xml:space="preserve">     MS126817</t>
  </si>
  <si>
    <t>**BOTELLA DE VIDRIO CON TAPA DE ACERO NATURAL FUNDA GRIS 400ML</t>
  </si>
  <si>
    <t>FB5100041272</t>
  </si>
  <si>
    <t>078858</t>
  </si>
  <si>
    <t>BDS - 3674 ANGIE SALUM</t>
  </si>
  <si>
    <t>5</t>
  </si>
  <si>
    <t xml:space="preserve">     MS126817</t>
  </si>
  <si>
    <t>**BOTELLA DE VIDRIO CON TAPA DE ACERO NATURAL FUNDA GRIS 400ML</t>
  </si>
  <si>
    <t>FB5100041396</t>
  </si>
  <si>
    <t>067508</t>
  </si>
  <si>
    <t>BDS - 1641/3704 CAMILA PONCE</t>
  </si>
  <si>
    <t>5</t>
  </si>
  <si>
    <t xml:space="preserve">     MS133014</t>
  </si>
  <si>
    <t>**BUDINERA SILICONA GRIS 26X14X 6 CM</t>
  </si>
  <si>
    <t>FB5100041394</t>
  </si>
  <si>
    <t>078961</t>
  </si>
  <si>
    <t>BDS - 3683/3702/3761 NATACHA ROSSI</t>
  </si>
  <si>
    <t>8</t>
  </si>
  <si>
    <t xml:space="preserve">     MS133014</t>
  </si>
  <si>
    <t>**BUDINERA SILICONA GRIS 26X14X 6 CM</t>
  </si>
  <si>
    <t>FB5100041450</t>
  </si>
  <si>
    <t>079129</t>
  </si>
  <si>
    <t>BDS - 3708/3775 FLORENCIA FELDMAN</t>
  </si>
  <si>
    <t>5</t>
  </si>
  <si>
    <t xml:space="preserve">     MS502018</t>
  </si>
  <si>
    <t>+**ACEITERA CONICA C/ VISOR DE VIDRIO Y ACERO 165ML</t>
  </si>
  <si>
    <t>FB5100041179</t>
  </si>
  <si>
    <t>078768</t>
  </si>
  <si>
    <t>BDS - 3642/3850 VALENTINA PUJOL MORINI</t>
  </si>
  <si>
    <t>5</t>
  </si>
  <si>
    <t xml:space="preserve">     MS502020</t>
  </si>
  <si>
    <t>+**ACEITERA/VINAGRERA DE VIDRIO CON ATOMIZADOR 135ML</t>
  </si>
  <si>
    <t>FB5100041182</t>
  </si>
  <si>
    <t>078124</t>
  </si>
  <si>
    <t>BDS - 3512/3643 MARISOL PORTALUPPI</t>
  </si>
  <si>
    <t>5</t>
  </si>
  <si>
    <t xml:space="preserve">     MS502029</t>
  </si>
  <si>
    <t>**ESPECIERO CON PANZA CHICAGO BLACK 215ML</t>
  </si>
  <si>
    <t>FB5100041143</t>
  </si>
  <si>
    <t>076602</t>
  </si>
  <si>
    <t>BDS - 3212/3631 JULIETA SOLA</t>
  </si>
  <si>
    <t>5</t>
  </si>
  <si>
    <t xml:space="preserve">     MS502032</t>
  </si>
  <si>
    <t>**SALERO TORRE CHICAGO BLACK 70ML</t>
  </si>
  <si>
    <t>FB5100041182</t>
  </si>
  <si>
    <t>078124</t>
  </si>
  <si>
    <t>BDS - 3512/3643 MARISOL PORTALUPPI</t>
  </si>
  <si>
    <t>5</t>
  </si>
  <si>
    <t xml:space="preserve">     MS504001</t>
  </si>
  <si>
    <t>**INDIVIDUAL SIINGAPUR DORADO CLARO 38 CM</t>
  </si>
  <si>
    <t>FB5100041177</t>
  </si>
  <si>
    <t>078767</t>
  </si>
  <si>
    <t>BDS - 3641 DIANA ARIAS</t>
  </si>
  <si>
    <t>5</t>
  </si>
  <si>
    <t xml:space="preserve">     MS504008</t>
  </si>
  <si>
    <t>+**INDIVIDUAL REDONDO PAI 37 CM</t>
  </si>
  <si>
    <t>FB5100041183</t>
  </si>
  <si>
    <t>078771</t>
  </si>
  <si>
    <t>BDS - 3644 MARIA EMILIA BALESTRINO</t>
  </si>
  <si>
    <t>5</t>
  </si>
  <si>
    <t xml:space="preserve">     MS510090</t>
  </si>
  <si>
    <t>**MUG TRAMADO AQUAMARINE DEGRADÉ 300 ML</t>
  </si>
  <si>
    <t>FB5100041082</t>
  </si>
  <si>
    <t>078617</t>
  </si>
  <si>
    <t>BDS - 3613 MACARENA POSADA</t>
  </si>
  <si>
    <t>5</t>
  </si>
  <si>
    <t xml:space="preserve">     MS510090</t>
  </si>
  <si>
    <t>**MUG TRAMADO AQUAMARINE DEGRADÉ 300 ML</t>
  </si>
  <si>
    <t>FB5100041275</t>
  </si>
  <si>
    <t>078863</t>
  </si>
  <si>
    <t>BDS - 3677 ORIANA TRIGUEROS</t>
  </si>
  <si>
    <t>5</t>
  </si>
  <si>
    <t xml:space="preserve">     RAMOROSA</t>
  </si>
  <si>
    <t>**RAMO DE FLORES ROSA 26 CM DE TALLO Y 16CMDIAM</t>
  </si>
  <si>
    <t>FB5100041104</t>
  </si>
  <si>
    <t>075339</t>
  </si>
  <si>
    <t>BDS - 2871/3611/3620/3622/3630 SILVANA CASTAÑO</t>
  </si>
  <si>
    <t>5</t>
  </si>
  <si>
    <t xml:space="preserve">     RAMOROSA</t>
  </si>
  <si>
    <t>**RAMO DE FLORES ROSA 26 CM DE TALLO Y 16CMDIAM</t>
  </si>
  <si>
    <t>FB5100041106</t>
  </si>
  <si>
    <t>075339</t>
  </si>
  <si>
    <t>BDS - 2871/3611/3620/3622/3630 SILVANA CASTAÑO</t>
  </si>
  <si>
    <t>5</t>
  </si>
  <si>
    <t xml:space="preserve">    019BA1901</t>
  </si>
  <si>
    <t>**ESPATULAS X 3 SET</t>
  </si>
  <si>
    <t>FB5100041036</t>
  </si>
  <si>
    <t>078570</t>
  </si>
  <si>
    <t>BDS - 3589 CATALINA MCCALLUM</t>
  </si>
  <si>
    <t>5</t>
  </si>
  <si>
    <t xml:space="preserve">    019BA1901</t>
  </si>
  <si>
    <t>**ESPATULAS X 3 SET</t>
  </si>
  <si>
    <t>FB5100041332</t>
  </si>
  <si>
    <t>078961</t>
  </si>
  <si>
    <t>BDS - 3683/3702/3761 NATACHA ROSSI</t>
  </si>
  <si>
    <t>8</t>
  </si>
  <si>
    <t xml:space="preserve">    019BA3015</t>
  </si>
  <si>
    <t>**SECAPLATOS PANAL  MOTIV.SIN ELECCION 193 30.5X0.4X20.5CM</t>
  </si>
  <si>
    <t>FB5100041082</t>
  </si>
  <si>
    <t>078617</t>
  </si>
  <si>
    <t>BDS - 3613 MACARENA POSADA</t>
  </si>
  <si>
    <t>5</t>
  </si>
  <si>
    <t xml:space="preserve">    019BA7908</t>
  </si>
  <si>
    <t>**PASTO SECAPLATOS GRANDE 38CMX25CM</t>
  </si>
  <si>
    <t>FB5100041084</t>
  </si>
  <si>
    <t>078619</t>
  </si>
  <si>
    <t>BDS - 3617 SOFIA DUMON</t>
  </si>
  <si>
    <t>5</t>
  </si>
  <si>
    <t xml:space="preserve">    019BO5571</t>
  </si>
  <si>
    <t xml:space="preserve">BOT. H2O 1L SILICONA </t>
  </si>
  <si>
    <t>FB5100041187</t>
  </si>
  <si>
    <t>078775</t>
  </si>
  <si>
    <t>BDS - 3649 ADRIAN PANTI</t>
  </si>
  <si>
    <t>5</t>
  </si>
  <si>
    <t xml:space="preserve">    019BO5572</t>
  </si>
  <si>
    <t xml:space="preserve">BOT. MILK 1L SILICONA </t>
  </si>
  <si>
    <t>FB5100041187</t>
  </si>
  <si>
    <t>078775</t>
  </si>
  <si>
    <t>BDS - 3649 ADRIAN PANTI</t>
  </si>
  <si>
    <t>5</t>
  </si>
  <si>
    <t xml:space="preserve">    019BO5573</t>
  </si>
  <si>
    <t>+//BOT. JUICE 1L SILICONA</t>
  </si>
  <si>
    <t>FB5100041187</t>
  </si>
  <si>
    <t>078775</t>
  </si>
  <si>
    <t>BDS - 3649 ADRIAN PANTI</t>
  </si>
  <si>
    <t>5</t>
  </si>
  <si>
    <t xml:space="preserve">    021BA5632</t>
  </si>
  <si>
    <t>** PLATO DE PORCELANA 19 CM  BICI CELESTE</t>
  </si>
  <si>
    <t>FB5100041376</t>
  </si>
  <si>
    <t>075562</t>
  </si>
  <si>
    <t>BDS - 2934/3707 MARIA BELEN MARTINEZ DEIBE</t>
  </si>
  <si>
    <t>5</t>
  </si>
  <si>
    <t xml:space="preserve">    046AB6645</t>
  </si>
  <si>
    <t>**PORTA CEPILLOS BAÑO  POLI. PASTEL 7X9.5X7CM</t>
  </si>
  <si>
    <t>FB5100041079</t>
  </si>
  <si>
    <t>078614</t>
  </si>
  <si>
    <t>BDS - 3609 MARIA DE LOS MILAGROS CARRIZO</t>
  </si>
  <si>
    <t>8</t>
  </si>
  <si>
    <t xml:space="preserve">    046AB6647</t>
  </si>
  <si>
    <t>+**/DISPENSER BAÑO POLI. PASTEL 9.7X16.5CM</t>
  </si>
  <si>
    <t>FB5100041042</t>
  </si>
  <si>
    <t>066026</t>
  </si>
  <si>
    <t>BDS - 1352/3597 LILIAN BENITEZ</t>
  </si>
  <si>
    <t>5</t>
  </si>
  <si>
    <t xml:space="preserve">    046AB6647</t>
  </si>
  <si>
    <t>+**/DISPENSER BAÑO POLI. PASTEL 9.7X16.5CM</t>
  </si>
  <si>
    <t>FB5100041079</t>
  </si>
  <si>
    <t>078614</t>
  </si>
  <si>
    <t>BDS - 3609 MARIA DE LOS MILAGROS CARRIZO</t>
  </si>
  <si>
    <t>8</t>
  </si>
  <si>
    <t xml:space="preserve">    046AB6993</t>
  </si>
  <si>
    <t>+**JABONERA DE PL. 3COL SURT 10,3X7,8CM</t>
  </si>
  <si>
    <t>FB5100041454</t>
  </si>
  <si>
    <t>079133</t>
  </si>
  <si>
    <t>BDS - 3712 ANDREA PUCHALSKI</t>
  </si>
  <si>
    <t>5</t>
  </si>
  <si>
    <t xml:space="preserve">    046AB7330</t>
  </si>
  <si>
    <t>+**DISPENSER NEGRO 17,5X6,8CM</t>
  </si>
  <si>
    <t>FB5100041042</t>
  </si>
  <si>
    <t>066026</t>
  </si>
  <si>
    <t>BDS - 1352/3597 LILIAN BENITEZ</t>
  </si>
  <si>
    <t>5</t>
  </si>
  <si>
    <t xml:space="preserve">    046AB7331</t>
  </si>
  <si>
    <t>**PORTACEPILLOS NEGRO C TAPA 11X6,8CM</t>
  </si>
  <si>
    <t>FB5100041187</t>
  </si>
  <si>
    <t>078775</t>
  </si>
  <si>
    <t>BDS - 3649 ADRIAN PANTI</t>
  </si>
  <si>
    <t>5</t>
  </si>
  <si>
    <t xml:space="preserve">    046BA3323</t>
  </si>
  <si>
    <t>** SET 2PC PINZA DE ARROZ YFIDEOS  NYLON 34CM</t>
  </si>
  <si>
    <t>FB5100041187</t>
  </si>
  <si>
    <t>078775</t>
  </si>
  <si>
    <t>BDS - 3649 ADRIAN PANTI</t>
  </si>
  <si>
    <t>5</t>
  </si>
  <si>
    <t xml:space="preserve">    046BA4753</t>
  </si>
  <si>
    <t>TAMIZ 4 COL.SURT 10X10CM</t>
  </si>
  <si>
    <t>FB5100041182</t>
  </si>
  <si>
    <t>078124</t>
  </si>
  <si>
    <t>BDS - 3512/3643 MARISOL PORTALUPPI</t>
  </si>
  <si>
    <t>5</t>
  </si>
  <si>
    <t xml:space="preserve">    046BA4757</t>
  </si>
  <si>
    <t>+INFUSOR DIAM 4,5CM</t>
  </si>
  <si>
    <t>FB5100040969</t>
  </si>
  <si>
    <t>078488</t>
  </si>
  <si>
    <t>BDS - 3586 JULIETA MERCANTE</t>
  </si>
  <si>
    <t>5</t>
  </si>
  <si>
    <t xml:space="preserve">    046BA4825</t>
  </si>
  <si>
    <t>//MOLDE FLANERA DIAM 21CM ALT 9CM</t>
  </si>
  <si>
    <t>FB5100041390</t>
  </si>
  <si>
    <t>079071</t>
  </si>
  <si>
    <t>BDS - 3698 PAULA MOGG</t>
  </si>
  <si>
    <t>5</t>
  </si>
  <si>
    <t xml:space="preserve">    046BA4828</t>
  </si>
  <si>
    <t>SET 3PCS MOLDE 6CM ALT 23CM CIRC. DIAM 25CM CIRC. DIAM 27CM CIRC. DIAM</t>
  </si>
  <si>
    <t>FB5100041185</t>
  </si>
  <si>
    <t>078773</t>
  </si>
  <si>
    <t>BDS - 3647 MILAGROS NARDONY</t>
  </si>
  <si>
    <t>5</t>
  </si>
  <si>
    <t xml:space="preserve">    046BA4829</t>
  </si>
  <si>
    <t>/MOLDE BUDINERA RECT. 37X13X6CM</t>
  </si>
  <si>
    <t>FB5100041390</t>
  </si>
  <si>
    <t>079071</t>
  </si>
  <si>
    <t>BDS - 3698 PAULA MOGG</t>
  </si>
  <si>
    <t>5</t>
  </si>
  <si>
    <t xml:space="preserve">    046BA4830</t>
  </si>
  <si>
    <t>MOLDE MUFFINS 12 DIV. 34X26X3CM</t>
  </si>
  <si>
    <t>FB5100041202</t>
  </si>
  <si>
    <t>075074</t>
  </si>
  <si>
    <t>BDS - 2796/2808/2951/3301/3657/3724 SOLEDAD GONZALEZ</t>
  </si>
  <si>
    <t>5</t>
  </si>
  <si>
    <t xml:space="preserve">    046BA4833</t>
  </si>
  <si>
    <t>MOLDE P GALLE 6DIV 26X18X1,5CM</t>
  </si>
  <si>
    <t>FB5100041202</t>
  </si>
  <si>
    <t>075074</t>
  </si>
  <si>
    <t>BDS - 2796/2808/2951/3301/3657/3724 SOLEDAD GONZALEZ</t>
  </si>
  <si>
    <t>5</t>
  </si>
  <si>
    <t xml:space="preserve">    046BA4836</t>
  </si>
  <si>
    <t>/MOLDE TARTERA DIAM 27CM</t>
  </si>
  <si>
    <t>FB5100041185</t>
  </si>
  <si>
    <t>078773</t>
  </si>
  <si>
    <t>BDS - 3647 MILAGROS NARDONY</t>
  </si>
  <si>
    <t>5</t>
  </si>
  <si>
    <t xml:space="preserve">    046BA4836</t>
  </si>
  <si>
    <t>/MOLDE TARTERA DIAM 27CM</t>
  </si>
  <si>
    <t>FB5100041390</t>
  </si>
  <si>
    <t>079071</t>
  </si>
  <si>
    <t>BDS - 3698 PAULA MOGG</t>
  </si>
  <si>
    <t>5</t>
  </si>
  <si>
    <t xml:space="preserve">    046BA4988</t>
  </si>
  <si>
    <t>**CUPCAKE CERAMICA 4COL SURT 12.5X17CM</t>
  </si>
  <si>
    <t>FB5100041142</t>
  </si>
  <si>
    <t>078738</t>
  </si>
  <si>
    <t>BDS - 3629 FLORENCIA TROPEA</t>
  </si>
  <si>
    <t>5</t>
  </si>
  <si>
    <t xml:space="preserve">    046BA4998</t>
  </si>
  <si>
    <t>+**CERAM. TETERA + FILTRO 2MOD SURT 500ML</t>
  </si>
  <si>
    <t>FB5100041038</t>
  </si>
  <si>
    <t>078573</t>
  </si>
  <si>
    <t>BDS - 3595 DIEGO LIZARRAGA</t>
  </si>
  <si>
    <t>5</t>
  </si>
  <si>
    <t xml:space="preserve">    046BA6430</t>
  </si>
  <si>
    <t>FRASCO VIDRIO 16CM</t>
  </si>
  <si>
    <t>FB5100041262</t>
  </si>
  <si>
    <t>078851</t>
  </si>
  <si>
    <t>BDS - 3666 MELINA GONZALEZ</t>
  </si>
  <si>
    <t>5</t>
  </si>
  <si>
    <t xml:space="preserve">    046BA6430</t>
  </si>
  <si>
    <t>FRASCO VIDRIO 16CM</t>
  </si>
  <si>
    <t>FB5100041388</t>
  </si>
  <si>
    <t>079014</t>
  </si>
  <si>
    <t>BDS - 3694 AGOSTINA QUINTANA</t>
  </si>
  <si>
    <t>5</t>
  </si>
  <si>
    <t xml:space="preserve">    046BA6431</t>
  </si>
  <si>
    <t>+//FRASCO VIDRIO 19CM</t>
  </si>
  <si>
    <t>FB5100041262</t>
  </si>
  <si>
    <t>078851</t>
  </si>
  <si>
    <t>BDS - 3666 MELINA GONZALEZ</t>
  </si>
  <si>
    <t>5</t>
  </si>
  <si>
    <t xml:space="preserve">    046BA6431</t>
  </si>
  <si>
    <t>+//FRASCO VIDRIO 19CM</t>
  </si>
  <si>
    <t>FB5100041388</t>
  </si>
  <si>
    <t>079014</t>
  </si>
  <si>
    <t>BDS - 3694 AGOSTINA QUINTANA</t>
  </si>
  <si>
    <t>5</t>
  </si>
  <si>
    <t xml:space="preserve">    046BA6432</t>
  </si>
  <si>
    <t>+//FRASCO VIDRIO 23CM</t>
  </si>
  <si>
    <t>FB5100041262</t>
  </si>
  <si>
    <t>078851</t>
  </si>
  <si>
    <t>BDS - 3666 MELINA GONZALEZ</t>
  </si>
  <si>
    <t>5</t>
  </si>
  <si>
    <t xml:space="preserve">    046BA6432</t>
  </si>
  <si>
    <t>+//FRASCO VIDRIO 23CM</t>
  </si>
  <si>
    <t>FB5100041388</t>
  </si>
  <si>
    <t>079014</t>
  </si>
  <si>
    <t>BDS - 3694 AGOSTINA QUINTANA</t>
  </si>
  <si>
    <t>5</t>
  </si>
  <si>
    <t xml:space="preserve">    046BA6441</t>
  </si>
  <si>
    <t xml:space="preserve">RALLADOR 4 LADOS 23CM </t>
  </si>
  <si>
    <t>FB5100041392</t>
  </si>
  <si>
    <t>079072</t>
  </si>
  <si>
    <t>BDS - 3701 STEPHANIE TROILO</t>
  </si>
  <si>
    <t>5</t>
  </si>
  <si>
    <t xml:space="preserve">    046BA8038</t>
  </si>
  <si>
    <t>+CAFETERA
 EMBOLO 600ML M1</t>
  </si>
  <si>
    <t>FB5100041375</t>
  </si>
  <si>
    <t>078967</t>
  </si>
  <si>
    <t>BDS - 3687/3697 MARIA FLORENCIA MADDALONI</t>
  </si>
  <si>
    <t>5</t>
  </si>
  <si>
    <t xml:space="preserve">    046BA8161</t>
  </si>
  <si>
    <t>/COLADOR DIAM 20CMX8CM ALTO</t>
  </si>
  <si>
    <t>FB5100041084</t>
  </si>
  <si>
    <t>078619</t>
  </si>
  <si>
    <t>BDS - 3617 SOFIA DUMON</t>
  </si>
  <si>
    <t>5</t>
  </si>
  <si>
    <t xml:space="preserve">    046BA8163</t>
  </si>
  <si>
    <t>COLADOR DIAM 24CM X 8,5CM ALTO</t>
  </si>
  <si>
    <t>FB5100041392</t>
  </si>
  <si>
    <t>079072</t>
  </si>
  <si>
    <t>BDS - 3701 STEPHANIE TROILO</t>
  </si>
  <si>
    <t>5</t>
  </si>
  <si>
    <t xml:space="preserve">    046BA8195</t>
  </si>
  <si>
    <t>AZUCARERO DE VIDRIO Y AC. INOX 10CM</t>
  </si>
  <si>
    <t>FB5100041387</t>
  </si>
  <si>
    <t>079013</t>
  </si>
  <si>
    <t>BDS - 3693 JULIETA MARZITELLI</t>
  </si>
  <si>
    <t>4</t>
  </si>
  <si>
    <t xml:space="preserve">    046BI7459</t>
  </si>
  <si>
    <t>**BANDEJA SIL. ANTIDESLIZANTE GRIS 34X34CM</t>
  </si>
  <si>
    <t>FB5100041388</t>
  </si>
  <si>
    <t>079014</t>
  </si>
  <si>
    <t>BDS - 3694 AGOSTINA QUINTANA</t>
  </si>
  <si>
    <t>5</t>
  </si>
  <si>
    <t xml:space="preserve">    046BO7484</t>
  </si>
  <si>
    <t>+**FRASCO DIFUSOR AROMATICO 4COL SURT 10CM</t>
  </si>
  <si>
    <t>FB5100041182</t>
  </si>
  <si>
    <t>078124</t>
  </si>
  <si>
    <t>BDS - 3512/3643 MARISOL PORTALUPPI</t>
  </si>
  <si>
    <t>5</t>
  </si>
  <si>
    <t xml:space="preserve">    046BO7484</t>
  </si>
  <si>
    <t>+**FRASCO DIFUSOR AROMATICO 4COL SURT 10CM</t>
  </si>
  <si>
    <t>FB5100041256</t>
  </si>
  <si>
    <t>078124</t>
  </si>
  <si>
    <t>BDS - 3512/3643 MARISOL PORTALUPPI</t>
  </si>
  <si>
    <t>5</t>
  </si>
  <si>
    <t xml:space="preserve">    046BO7484</t>
  </si>
  <si>
    <t>+**FRASCO DIFUSOR AROMATICO 4COL SURT 10CM</t>
  </si>
  <si>
    <t>FB5100041454</t>
  </si>
  <si>
    <t>079133</t>
  </si>
  <si>
    <t>BDS - 3712 ANDREA PUCHALSKI</t>
  </si>
  <si>
    <t>5</t>
  </si>
  <si>
    <t xml:space="preserve">    046BO7486</t>
  </si>
  <si>
    <t>+**FRASCO DIFUSOR AROMATICO 3 COL SURT 6,5X14CM</t>
  </si>
  <si>
    <t>FB5100041182</t>
  </si>
  <si>
    <t>078124</t>
  </si>
  <si>
    <t>BDS - 3512/3643 MARISOL PORTALUPPI</t>
  </si>
  <si>
    <t>5</t>
  </si>
  <si>
    <t xml:space="preserve">    046BO7486</t>
  </si>
  <si>
    <t>+**FRASCO DIFUSOR AROMATICO 3 COL SURT 6,5X14CM</t>
  </si>
  <si>
    <t>FB5100041182</t>
  </si>
  <si>
    <t>078124</t>
  </si>
  <si>
    <t>BDS - 3512/3643 MARISOL PORTALUPPI</t>
  </si>
  <si>
    <t>5</t>
  </si>
  <si>
    <t xml:space="preserve">    046BO7486</t>
  </si>
  <si>
    <t>+**FRASCO DIFUSOR AROMATICO 3 COL SURT 6,5X14CM</t>
  </si>
  <si>
    <t>CB5100006410</t>
  </si>
  <si>
    <t>078124</t>
  </si>
  <si>
    <t>BDS - 3512/3643 MARISOL PORTALUPPI</t>
  </si>
  <si>
    <t>5</t>
  </si>
  <si>
    <t xml:space="preserve">    046BR5392</t>
  </si>
  <si>
    <t>BROCHES P BOLSA BLISTER SET 5PC 4COL. SURT 11CM BR5393</t>
  </si>
  <si>
    <t>FB5100041190</t>
  </si>
  <si>
    <t>071272</t>
  </si>
  <si>
    <t>BDS - 2277/3651 LETICIA SUTO</t>
  </si>
  <si>
    <t>5</t>
  </si>
  <si>
    <t xml:space="preserve">    046CU7004</t>
  </si>
  <si>
    <t>**CUBIERTERO DE MADERA LISO 4DIV 33X25CM</t>
  </si>
  <si>
    <t>FB5100041058</t>
  </si>
  <si>
    <t>078586</t>
  </si>
  <si>
    <t>BDS - 3604 PAULA BERATZ</t>
  </si>
  <si>
    <t>5</t>
  </si>
  <si>
    <t xml:space="preserve">    046CX7191</t>
  </si>
  <si>
    <t>**CAJA DE TE MAD. 3DIV "I LOVE TEA" 3 DIV. 24X7.5X9CM</t>
  </si>
  <si>
    <t>FB5100041455</t>
  </si>
  <si>
    <t>079133</t>
  </si>
  <si>
    <t>BDS - 3712 ANDREA PUCHALSKI</t>
  </si>
  <si>
    <t>8</t>
  </si>
  <si>
    <t xml:space="preserve">    046CX7195</t>
  </si>
  <si>
    <t>CAJA DE TE MAD. GRIS "HOME" 4DIV 18X7CM</t>
  </si>
  <si>
    <t>FB5100041340</t>
  </si>
  <si>
    <t>078967</t>
  </si>
  <si>
    <t>BDS - 3687/3697 MARIA FLORENCIA MADDALONI</t>
  </si>
  <si>
    <t>5</t>
  </si>
  <si>
    <t xml:space="preserve">    046DE7519</t>
  </si>
  <si>
    <t>+MACET. CERAMICA JARRITO 15X7,5CM</t>
  </si>
  <si>
    <t>FB5100041182</t>
  </si>
  <si>
    <t>078124</t>
  </si>
  <si>
    <t>BDS - 3512/3643 MARISOL PORTALUPPI</t>
  </si>
  <si>
    <t>5</t>
  </si>
  <si>
    <t xml:space="preserve">    046DE7521</t>
  </si>
  <si>
    <t>MACET. CERAMICA REGADERA 12X9,5CM</t>
  </si>
  <si>
    <t>FB5100041182</t>
  </si>
  <si>
    <t>078124</t>
  </si>
  <si>
    <t>BDS - 3512/3643 MARISOL PORTALUPPI</t>
  </si>
  <si>
    <t>5</t>
  </si>
  <si>
    <t xml:space="preserve">    046DE7527</t>
  </si>
  <si>
    <t>MACET. CERAMICA REGADERA 6MOD SURT 14,5X8CM</t>
  </si>
  <si>
    <t>FB5100041182</t>
  </si>
  <si>
    <t>078124</t>
  </si>
  <si>
    <t>BDS - 3512/3643 MARISOL PORTALUPPI</t>
  </si>
  <si>
    <t>5</t>
  </si>
  <si>
    <t xml:space="preserve">    046DE7530</t>
  </si>
  <si>
    <t>+MACET. CERAMICA 6MOD SURT 19 X 7 X 6.5CM</t>
  </si>
  <si>
    <t>FB5100041182</t>
  </si>
  <si>
    <t>078124</t>
  </si>
  <si>
    <t>BDS - 3512/3643 MARISOL PORTALUPPI</t>
  </si>
  <si>
    <t>5</t>
  </si>
  <si>
    <t xml:space="preserve">    046FA7401</t>
  </si>
  <si>
    <t>**FANAL DE MAD. GRIS OSC. CORAZON DOBLE 16X7X10CM</t>
  </si>
  <si>
    <t>FB5100041417</t>
  </si>
  <si>
    <t>070606</t>
  </si>
  <si>
    <t>BDS - 2186/2729/3071/3478/3706 MICAELA SILVA ZARATE</t>
  </si>
  <si>
    <t>5</t>
  </si>
  <si>
    <t xml:space="preserve">    046JA7245</t>
  </si>
  <si>
    <t>**FLORERO DE VIDRIO VIOLETA 17CM // 9CM DIAM</t>
  </si>
  <si>
    <t>FB5100041182</t>
  </si>
  <si>
    <t>078124</t>
  </si>
  <si>
    <t>BDS - 3512/3643 MARISOL PORTALUPPI</t>
  </si>
  <si>
    <t>5</t>
  </si>
  <si>
    <t xml:space="preserve">    046JA7250</t>
  </si>
  <si>
    <t>**FLORERO DE VIDRIO FUME 21CM X9,5CM DIAM</t>
  </si>
  <si>
    <t>FB5100041389</t>
  </si>
  <si>
    <t>079014</t>
  </si>
  <si>
    <t>BDS - 3694 AGOSTINA QUINTANA</t>
  </si>
  <si>
    <t>8</t>
  </si>
  <si>
    <t xml:space="preserve">    046LI8211</t>
  </si>
  <si>
    <t>**MOPA CON SPRAY</t>
  </si>
  <si>
    <t>FB5100041388</t>
  </si>
  <si>
    <t>079014</t>
  </si>
  <si>
    <t>BDS - 3694 AGOSTINA QUINTANA</t>
  </si>
  <si>
    <t>5</t>
  </si>
  <si>
    <t xml:space="preserve">    046ME7897</t>
  </si>
  <si>
    <t>MESA PLEGABLE
 PARA COMP. MAD. MDF Y METAL 5 MOD. 59X39X23CM</t>
  </si>
  <si>
    <t>FB5100040967</t>
  </si>
  <si>
    <t>078486</t>
  </si>
  <si>
    <t>BDS - 3584 AILEN FURLAN</t>
  </si>
  <si>
    <t>5</t>
  </si>
  <si>
    <t xml:space="preserve">    046PR6832</t>
  </si>
  <si>
    <t>PORTARRETR, PL PASTEL 15X20CM</t>
  </si>
  <si>
    <t>FB5100041044</t>
  </si>
  <si>
    <t>078576</t>
  </si>
  <si>
    <t>BDS - 3599 LUCILA CASANOVES</t>
  </si>
  <si>
    <t>5</t>
  </si>
  <si>
    <t xml:space="preserve">    046RE6395</t>
  </si>
  <si>
    <t>**REL. PARED DISCO VINILO VIDRIO TEMPLADO 30CM</t>
  </si>
  <si>
    <t>FB5100041080</t>
  </si>
  <si>
    <t>078615</t>
  </si>
  <si>
    <t>BDS - 3610 ALEJANDRA ARIAS</t>
  </si>
  <si>
    <t>5</t>
  </si>
  <si>
    <t xml:space="preserve">    046RE6395</t>
  </si>
  <si>
    <t>**REL. PARED DISCO VINILO VIDRIO TEMPLADO 30CM</t>
  </si>
  <si>
    <t>FB5100041335</t>
  </si>
  <si>
    <t>078419</t>
  </si>
  <si>
    <t>BDS - 3569/3685/3686/3831/3835/3841 ELIZABETH TAÑO MEZA</t>
  </si>
  <si>
    <t>5</t>
  </si>
  <si>
    <t xml:space="preserve">    055BA6609</t>
  </si>
  <si>
    <t>**BOMBONERA DE VIDRIO SET 3PC 37X14CM</t>
  </si>
  <si>
    <t>FB5100041395</t>
  </si>
  <si>
    <t>079073</t>
  </si>
  <si>
    <t>BDS - 3703 ROMINA GARCIA</t>
  </si>
  <si>
    <t>5</t>
  </si>
  <si>
    <t xml:space="preserve">    055FA7674</t>
  </si>
  <si>
    <t>+FANAL DE VIDRIO PINTADO CH 21,5X10,4CM</t>
  </si>
  <si>
    <t>FB5100041388</t>
  </si>
  <si>
    <t>079014</t>
  </si>
  <si>
    <t>BDS - 3694 AGOSTINA QUINTANA</t>
  </si>
  <si>
    <t>5</t>
  </si>
  <si>
    <t xml:space="preserve">    062AL8060</t>
  </si>
  <si>
    <t>**ALM. SET X 2 SR Y SRA 50X30</t>
  </si>
  <si>
    <t>FB5100041203</t>
  </si>
  <si>
    <t>062697</t>
  </si>
  <si>
    <t>BDD - 681/1166/3659 AGUSTINA MAZZINI</t>
  </si>
  <si>
    <t>5</t>
  </si>
  <si>
    <t xml:space="preserve">    062AL8060</t>
  </si>
  <si>
    <t>**ALM. SET X 2 SR Y SRA 50X30</t>
  </si>
  <si>
    <t>FB5100041203</t>
  </si>
  <si>
    <t>062697</t>
  </si>
  <si>
    <t>BDD - 681/1166/3659 AGUSTINA MAZZINI</t>
  </si>
  <si>
    <t>5</t>
  </si>
  <si>
    <t xml:space="preserve">    062AL8219</t>
  </si>
  <si>
    <t>**TRAPOS DE PISO CON LEYENDA 57X47CM SURTIDOS</t>
  </si>
  <si>
    <t>FB5100041200</t>
  </si>
  <si>
    <t>078789</t>
  </si>
  <si>
    <t>BDS - 3653 GIMENA PAEZ</t>
  </si>
  <si>
    <t>5</t>
  </si>
  <si>
    <t xml:space="preserve">    062AL8219</t>
  </si>
  <si>
    <t>**TRAPOS DE PISO CON LEYENDA 57X47CM SURTIDOS</t>
  </si>
  <si>
    <t>FB5100041417</t>
  </si>
  <si>
    <t>070606</t>
  </si>
  <si>
    <t>BDS - 2186/2729/3071/3478/3706 MICAELA SILVA ZARATE</t>
  </si>
  <si>
    <t>5</t>
  </si>
  <si>
    <t xml:space="preserve">    083BA6962</t>
  </si>
  <si>
    <t>**SECAPLATOS SURT 41X36CM</t>
  </si>
  <si>
    <t>FB5100041055</t>
  </si>
  <si>
    <t>078583</t>
  </si>
  <si>
    <t>BDS - 3600 INES SANTORO</t>
  </si>
  <si>
    <t>5</t>
  </si>
  <si>
    <t xml:space="preserve">    083BA7711</t>
  </si>
  <si>
    <t>**CUBIERTERO DE PL. ROSA 33X26X4CM</t>
  </si>
  <si>
    <t>FB5100041060</t>
  </si>
  <si>
    <t>078587</t>
  </si>
  <si>
    <t>BDS - 3606 NADIA CISTERNA</t>
  </si>
  <si>
    <t>5</t>
  </si>
  <si>
    <t xml:space="preserve">    093PA7074</t>
  </si>
  <si>
    <t>**PARRILLA PORTATIL PLEGABLE P 8 PER CON PIE DE AC. INOX. 59,5X33X26,3CM</t>
  </si>
  <si>
    <t>FB5100041234</t>
  </si>
  <si>
    <t>078263</t>
  </si>
  <si>
    <t>BDS - 3542/3663 ROCIO BARRIONUEVO</t>
  </si>
  <si>
    <t>5</t>
  </si>
  <si>
    <t xml:space="preserve">    100BA4018</t>
  </si>
  <si>
    <t>** TUPPER VERDE C/TAPA DE VENTILACION 0,55 L. 13X9X6,5CM</t>
  </si>
  <si>
    <t>FB5100041055</t>
  </si>
  <si>
    <t>078583</t>
  </si>
  <si>
    <t>BDS - 3600 INES SANTORO</t>
  </si>
  <si>
    <t>5</t>
  </si>
  <si>
    <t xml:space="preserve">    100BA4018</t>
  </si>
  <si>
    <t>** TUPPER VERDE C/TAPA DE VENTILACION 0,55 L. 13X9X6,5CM</t>
  </si>
  <si>
    <t>FB5100041179</t>
  </si>
  <si>
    <t>078768</t>
  </si>
  <si>
    <t>BDS - 3642/3850 VALENTINA PUJOL MORINI</t>
  </si>
  <si>
    <t>5</t>
  </si>
  <si>
    <t xml:space="preserve">    100BA4018</t>
  </si>
  <si>
    <t>** TUPPER VERDE C/TAPA DE VENTILACION 0,55 L. 13X9X6,5CM</t>
  </si>
  <si>
    <t>FB5100041450</t>
  </si>
  <si>
    <t>079129</t>
  </si>
  <si>
    <t>BDS - 3708/3775 FLORENCIA FELDMAN</t>
  </si>
  <si>
    <t>5</t>
  </si>
  <si>
    <t xml:space="preserve">    100BA4019</t>
  </si>
  <si>
    <t>** TUPPER FUCSIA C/TAPA DE VENTILACION 0,55 L. 13X9X6,5CM</t>
  </si>
  <si>
    <t>FB5100041179</t>
  </si>
  <si>
    <t>078768</t>
  </si>
  <si>
    <t>BDS - 3642/3850 VALENTINA PUJOL MORINI</t>
  </si>
  <si>
    <t>5</t>
  </si>
  <si>
    <t xml:space="preserve">    100BA4019</t>
  </si>
  <si>
    <t>** TUPPER FUCSIA C/TAPA DE VENTILACION 0,55 L. 13X9X6,5CM</t>
  </si>
  <si>
    <t>FB5100041450</t>
  </si>
  <si>
    <t>079129</t>
  </si>
  <si>
    <t>BDS - 3708/3775 FLORENCIA FELDMAN</t>
  </si>
  <si>
    <t>5</t>
  </si>
  <si>
    <t xml:space="preserve">    100BA4020</t>
  </si>
  <si>
    <t>** TUPPER VERDE C/ TAPA DE VENTILACION 0,82 L. 13X9,9CM</t>
  </si>
  <si>
    <t>FB5100041055</t>
  </si>
  <si>
    <t>078583</t>
  </si>
  <si>
    <t>BDS - 3600 INES SANTORO</t>
  </si>
  <si>
    <t>5</t>
  </si>
  <si>
    <t xml:space="preserve">    100BA4023</t>
  </si>
  <si>
    <t>** TUPPER VERDE C/TAPA DE VENTILACION 0,28 L. 7.3X5X10.2CM</t>
  </si>
  <si>
    <t>FB5100041055</t>
  </si>
  <si>
    <t>078583</t>
  </si>
  <si>
    <t>BDS - 3600 INES SANTORO</t>
  </si>
  <si>
    <t>5</t>
  </si>
  <si>
    <t xml:space="preserve">    CHUIN175C</t>
  </si>
  <si>
    <t>**IND. CUERINA MARMOL DORADO 32,5CM DIAM</t>
  </si>
  <si>
    <t>FB5100041044</t>
  </si>
  <si>
    <t>078576</t>
  </si>
  <si>
    <t>BDS - 3599 LUCILA CASANOVES</t>
  </si>
  <si>
    <t>5</t>
  </si>
  <si>
    <t xml:space="preserve">    CHUIN177C</t>
  </si>
  <si>
    <t>**IND. CUERINA MARMOL MANTEL 32.5CM DIAM</t>
  </si>
  <si>
    <t>FB5100041142</t>
  </si>
  <si>
    <t>078738</t>
  </si>
  <si>
    <t>BDS - 3629 FLORENCIA TROPEA</t>
  </si>
  <si>
    <t>5</t>
  </si>
  <si>
    <t xml:space="preserve">    CHUIN177R</t>
  </si>
  <si>
    <t>+**IND.CUERINA MARMOL MANTEL 44X30CM</t>
  </si>
  <si>
    <t>FB5100041177</t>
  </si>
  <si>
    <t>078767</t>
  </si>
  <si>
    <t>BDS - 3641 DIANA ARIAS</t>
  </si>
  <si>
    <t>5</t>
  </si>
  <si>
    <t xml:space="preserve">    CHUMANMOS</t>
  </si>
  <si>
    <t>**MANTEL MOSTAZA RECTANGULAR TELA TROPICAL PESADO 
150 X 250
CM</t>
  </si>
  <si>
    <t>FB5100041328</t>
  </si>
  <si>
    <t>077588</t>
  </si>
  <si>
    <t>BDS - 3424/3680 FLORENCIA SEGUI</t>
  </si>
  <si>
    <t>8</t>
  </si>
  <si>
    <t xml:space="preserve">    CHUMINNIE</t>
  </si>
  <si>
    <t>**ALM.MINNIE POLIESTER V.SILICONADO 30X33CM</t>
  </si>
  <si>
    <t>FB5100041267</t>
  </si>
  <si>
    <t>075178</t>
  </si>
  <si>
    <t>BDS - 2811/3668/3671 CANDELA ARAYA</t>
  </si>
  <si>
    <t>8</t>
  </si>
  <si>
    <t xml:space="preserve">    CHUMINNIE</t>
  </si>
  <si>
    <t>**ALM.MINNIE POLIESTER V.SILICONADO 30X33CM</t>
  </si>
  <si>
    <t>CB5100006417</t>
  </si>
  <si>
    <t>075178</t>
  </si>
  <si>
    <t>BDS - 2811/3668/3671 CANDELA ARAYA</t>
  </si>
  <si>
    <t>8</t>
  </si>
  <si>
    <t xml:space="preserve">    CHUPACK02</t>
  </si>
  <si>
    <t>**SETX2 PAÑO DE MICROFIBRA ESTAMPADO 35X45CM</t>
  </si>
  <si>
    <t>FB5100041103</t>
  </si>
  <si>
    <t>075339</t>
  </si>
  <si>
    <t>BDS - 2871/3611/3620/3622/3630 SILVANA CASTAÑO</t>
  </si>
  <si>
    <t>5</t>
  </si>
  <si>
    <t xml:space="preserve">    CHUPACK02</t>
  </si>
  <si>
    <t>**SETX2 PAÑO DE MICROFIBRA ESTAMPADO 35X45CM</t>
  </si>
  <si>
    <t>FB5100041122</t>
  </si>
  <si>
    <t>078656</t>
  </si>
  <si>
    <t>BDS - 3623 CAMILA CASUSCELLI</t>
  </si>
  <si>
    <t>5</t>
  </si>
  <si>
    <t xml:space="preserve">    CHUPACK05</t>
  </si>
  <si>
    <t>**SETX2 PAÑO DE MICROFIBRA ESTAMPADO 35X45CM</t>
  </si>
  <si>
    <t>FB5100041103</t>
  </si>
  <si>
    <t>075339</t>
  </si>
  <si>
    <t>BDS - 2871/3611/3620/3622/3630 SILVANA CASTAÑO</t>
  </si>
  <si>
    <t>5</t>
  </si>
  <si>
    <t xml:space="preserve">    CHUPACK06</t>
  </si>
  <si>
    <t>**SETX2 PAÑO DE MICROFIBRA ESTAMPADO 35X45CM</t>
  </si>
  <si>
    <t>FB5100041103</t>
  </si>
  <si>
    <t>075339</t>
  </si>
  <si>
    <t>BDS - 2871/3611/3620/3622/3630 SILVANA CASTAÑO</t>
  </si>
  <si>
    <t>5</t>
  </si>
  <si>
    <t xml:space="preserve">    CHUPACK06</t>
  </si>
  <si>
    <t>**SETX2 PAÑO DE MICROFIBRA ESTAMPADO 35X45CM</t>
  </si>
  <si>
    <t>FB5100041113</t>
  </si>
  <si>
    <t>078654</t>
  </si>
  <si>
    <t>BDS - 3627 EMILCE FERREIRA</t>
  </si>
  <si>
    <t>5</t>
  </si>
  <si>
    <t xml:space="preserve">    CHUPACK19</t>
  </si>
  <si>
    <t>**SETX2 PAÑO DE MICROFIBRA ESTAMPADO 35X45CM</t>
  </si>
  <si>
    <t>FB5100041103</t>
  </si>
  <si>
    <t>075339</t>
  </si>
  <si>
    <t>BDS - 2871/3611/3620/3622/3630 SILVANA CASTAÑO</t>
  </si>
  <si>
    <t>5</t>
  </si>
  <si>
    <t xml:space="preserve">    DIM1402BE</t>
  </si>
  <si>
    <t>+**ENSALADERA ZOE BEIGE 9CM X 25CM DIAM</t>
  </si>
  <si>
    <t>FB5100041383</t>
  </si>
  <si>
    <t>074593</t>
  </si>
  <si>
    <t>BDS - 2688/2792/3689/3782 PAULA GROSSKOPF</t>
  </si>
  <si>
    <t>8</t>
  </si>
  <si>
    <t xml:space="preserve">    MLRI37508</t>
  </si>
  <si>
    <t>UNIDAD RIGOLLEAU 1PC ENSALADERA ANTILLAS AMBAR FLINT</t>
  </si>
  <si>
    <t>FB5100041339</t>
  </si>
  <si>
    <t>078419</t>
  </si>
  <si>
    <t>BDS - 3569/3685/3686/3831/3835/3841 ELIZABETH TAÑO MEZA</t>
  </si>
  <si>
    <t>5</t>
  </si>
  <si>
    <t xml:space="preserve">    MLRI62300</t>
  </si>
  <si>
    <t>UNIDAD RIGOLLEAU PLATO PLAYO GOURMET 26CM DIAM GNL X 1PC</t>
  </si>
  <si>
    <t>FB5100041190</t>
  </si>
  <si>
    <t>071272</t>
  </si>
  <si>
    <t>BDS - 2277/3651 LETICIA SUTO</t>
  </si>
  <si>
    <t>5</t>
  </si>
  <si>
    <t xml:space="preserve">    MLRI67537</t>
  </si>
  <si>
    <t>RIGOLLEAU ENSALADERA PRIMAVERA CHICA GNL 1000ML X 1PC</t>
  </si>
  <si>
    <t>FB5100041042</t>
  </si>
  <si>
    <t>066026</t>
  </si>
  <si>
    <t>BDS - 1352/3597 LILIAN BENITEZ</t>
  </si>
  <si>
    <t>5</t>
  </si>
  <si>
    <t xml:space="preserve">    MLRI67646</t>
  </si>
  <si>
    <t xml:space="preserve">UNIDAD RIGOLLEAU ENSALADERA GALAXIA 1650ML GNL X 1PC </t>
  </si>
  <si>
    <t>FB5100041084</t>
  </si>
  <si>
    <t>078619</t>
  </si>
  <si>
    <t>BDS - 3617 SOFIA DUMON</t>
  </si>
  <si>
    <t>5</t>
  </si>
  <si>
    <t xml:space="preserve">    MOPANUEVA</t>
  </si>
  <si>
    <t>LAMPAZO CON BALDE - MUÑOZ</t>
  </si>
  <si>
    <t>FB5100041037</t>
  </si>
  <si>
    <t>059706</t>
  </si>
  <si>
    <t>BDD - 186/3592 ROSANA ARDUCA</t>
  </si>
  <si>
    <t>5</t>
  </si>
  <si>
    <t xml:space="preserve">    NEWARRIME</t>
  </si>
  <si>
    <t>**NUEVA MESA DE ARRIME 60 CM</t>
  </si>
  <si>
    <t>FB5100041236</t>
  </si>
  <si>
    <t>078826</t>
  </si>
  <si>
    <t>BDS - 3665 MATEO MONTOYA</t>
  </si>
  <si>
    <t>8</t>
  </si>
  <si>
    <t xml:space="preserve">    Q17013NEG</t>
  </si>
  <si>
    <t>+**//ESCURRIDOR DE PLATOS NEGRO CON BANDEJA SINGLE 42,2X17,4X9,4 CM</t>
  </si>
  <si>
    <t>FB5100041060</t>
  </si>
  <si>
    <t>078587</t>
  </si>
  <si>
    <t>BDS - 3606 NADIA CISTERNA</t>
  </si>
  <si>
    <t>5</t>
  </si>
  <si>
    <t xml:space="preserve">    Q17013NEG</t>
  </si>
  <si>
    <t>+**//ESCURRIDOR DE PLATOS NEGRO CON BANDEJA SINGLE 42,2X17,4X9,4 CM</t>
  </si>
  <si>
    <t>FA5100055890</t>
  </si>
  <si>
    <t>078859</t>
  </si>
  <si>
    <t>BDS - 3676 GASTON GUAYMAS</t>
  </si>
  <si>
    <t>5</t>
  </si>
  <si>
    <t xml:space="preserve">    RAMOBEIGE</t>
  </si>
  <si>
    <t>**RAMO DE FLORES BEIGE 26 CM DE TALLO Y 16CMDIAM</t>
  </si>
  <si>
    <t>FB5100041105</t>
  </si>
  <si>
    <t>075339</t>
  </si>
  <si>
    <t>BDS - 2871/3611/3620/3622/3630 SILVANA CASTAÑO</t>
  </si>
  <si>
    <t>5</t>
  </si>
  <si>
    <t xml:space="preserve">    RI69255PK</t>
  </si>
  <si>
    <t>+RIGOLLEAU VASO NOA COOL 400ML FLINT DISP 6PC</t>
  </si>
  <si>
    <t>FB5100041123</t>
  </si>
  <si>
    <t>075538</t>
  </si>
  <si>
    <t>BDS - 2930/3624 PAULINA PADIN</t>
  </si>
  <si>
    <t>5</t>
  </si>
  <si>
    <t xml:space="preserve">   019BA86032</t>
  </si>
  <si>
    <t>**CUBIERTO PARA ENSALADERA 3 COL. SURT</t>
  </si>
  <si>
    <t>FB5100041203</t>
  </si>
  <si>
    <t>062697</t>
  </si>
  <si>
    <t>BDD - 681/1166/3659 AGUSTINA MAZZINI</t>
  </si>
  <si>
    <t>5</t>
  </si>
  <si>
    <t xml:space="preserve">   019BA86077</t>
  </si>
  <si>
    <t>**BOWL CHICO CLASICO 11,5 DIAM X4,5</t>
  </si>
  <si>
    <t>FB5100041454</t>
  </si>
  <si>
    <t>079133</t>
  </si>
  <si>
    <t>BDS - 3712 ANDREA PUCHALSKI</t>
  </si>
  <si>
    <t>5</t>
  </si>
  <si>
    <t xml:space="preserve">   019BA86079</t>
  </si>
  <si>
    <t xml:space="preserve">**BOWL GRANDE CLASICO 18,5 DIAM X 7,5 CM </t>
  </si>
  <si>
    <t>FB5100041417</t>
  </si>
  <si>
    <t>070606</t>
  </si>
  <si>
    <t>BDS - 2186/2729/3071/3478/3706 MICAELA SILVA ZARATE</t>
  </si>
  <si>
    <t>5</t>
  </si>
  <si>
    <t xml:space="preserve">   019BA86079</t>
  </si>
  <si>
    <t xml:space="preserve">**BOWL GRANDE CLASICO 18,5 DIAM X 7,5 CM </t>
  </si>
  <si>
    <t>FB5100041454</t>
  </si>
  <si>
    <t>079133</t>
  </si>
  <si>
    <t>BDS - 3712 ANDREA PUCHALSKI</t>
  </si>
  <si>
    <t>5</t>
  </si>
  <si>
    <t xml:space="preserve">   019BA87503</t>
  </si>
  <si>
    <t>**UNTADOR PASTEL NEW 1PC  14,5 CM</t>
  </si>
  <si>
    <t>FB5100041393</t>
  </si>
  <si>
    <t>079072</t>
  </si>
  <si>
    <t>BDS - 3701 STEPHANIE TROILO</t>
  </si>
  <si>
    <t>8</t>
  </si>
  <si>
    <t xml:space="preserve">   019BA87503</t>
  </si>
  <si>
    <t>**UNTADOR PASTEL NEW 1PC  14,5 CM</t>
  </si>
  <si>
    <t>FB5100041393</t>
  </si>
  <si>
    <t>079072</t>
  </si>
  <si>
    <t>BDS - 3701 STEPHANIE TROILO</t>
  </si>
  <si>
    <t>8</t>
  </si>
  <si>
    <t xml:space="preserve">   019BA87506</t>
  </si>
  <si>
    <t xml:space="preserve">**VASO TERMICO 400 ML COLOIRES PASTELES </t>
  </si>
  <si>
    <t>FB5100041036</t>
  </si>
  <si>
    <t>078570</t>
  </si>
  <si>
    <t>BDS - 3589 CATALINA MCCALLUM</t>
  </si>
  <si>
    <t>5</t>
  </si>
  <si>
    <t xml:space="preserve">   019BA87506</t>
  </si>
  <si>
    <t xml:space="preserve">**VASO TERMICO 400 ML COLOIRES PASTELES </t>
  </si>
  <si>
    <t>FB5100041141</t>
  </si>
  <si>
    <t>062268</t>
  </si>
  <si>
    <t>BDS - 585/3011/3628 NATALIA BRITES</t>
  </si>
  <si>
    <t>5</t>
  </si>
  <si>
    <t xml:space="preserve">   019BA87517</t>
  </si>
  <si>
    <t>** HOMBRECITO ESPATULA COLORES PASTEL</t>
  </si>
  <si>
    <t>FB5100041190</t>
  </si>
  <si>
    <t>071272</t>
  </si>
  <si>
    <t>BDS - 2277/3651 LETICIA SUTO</t>
  </si>
  <si>
    <t>5</t>
  </si>
  <si>
    <t xml:space="preserve">   019BA87543</t>
  </si>
  <si>
    <t>**JABONERA PASTEL DE SIL. COL SURT 09X13.5X0.5CM</t>
  </si>
  <si>
    <t>FB5100041082</t>
  </si>
  <si>
    <t>078617</t>
  </si>
  <si>
    <t>BDS - 3613 MACARENA POSADA</t>
  </si>
  <si>
    <t>5</t>
  </si>
  <si>
    <t xml:space="preserve">   019BA87553</t>
  </si>
  <si>
    <t>**TAPON BAÑERA  PASTEL 1PC COLORES SURTIDOS</t>
  </si>
  <si>
    <t>FB5100041037</t>
  </si>
  <si>
    <t>059706</t>
  </si>
  <si>
    <t>BDD - 186/3592 ROSANA ARDUCA</t>
  </si>
  <si>
    <t>5</t>
  </si>
  <si>
    <t xml:space="preserve">   019BA87554</t>
  </si>
  <si>
    <t>**TAPON REJILLA PASTEL 1PC COLORES SURTIDOS</t>
  </si>
  <si>
    <t>FB5100041264</t>
  </si>
  <si>
    <t>075178</t>
  </si>
  <si>
    <t>BDS - 2811/3668/3671 CANDELA ARAYA</t>
  </si>
  <si>
    <t>8</t>
  </si>
  <si>
    <t xml:space="preserve">   019BA87554</t>
  </si>
  <si>
    <t>**TAPON REJILLA PASTEL 1PC COLORES SURTIDOS</t>
  </si>
  <si>
    <t>CB5100006416</t>
  </si>
  <si>
    <t>075178</t>
  </si>
  <si>
    <t>BDS - 2811/3668/3671 CANDELA ARAYA</t>
  </si>
  <si>
    <t>8</t>
  </si>
  <si>
    <t xml:space="preserve">   019BA88511</t>
  </si>
  <si>
    <t>**BANDEJA BACHA 23X41CM COLORES SURT.</t>
  </si>
  <si>
    <t>FB5100041043</t>
  </si>
  <si>
    <t>078575</t>
  </si>
  <si>
    <t>BDS - 3598 GUADALUPE LORIDO</t>
  </si>
  <si>
    <t>5</t>
  </si>
  <si>
    <t xml:space="preserve">   019BA88546</t>
  </si>
  <si>
    <t>**SET X 3 TABLA  PASTEL 24.5CMX22CM</t>
  </si>
  <si>
    <t>CB5100006407</t>
  </si>
  <si>
    <t>078798</t>
  </si>
  <si>
    <t>BDS - 3654 MARIA INES RUTA</t>
  </si>
  <si>
    <t>5</t>
  </si>
  <si>
    <t xml:space="preserve">   019BA88546</t>
  </si>
  <si>
    <t>**SET X 3 TABLA  PASTEL 24.5CMX22CM</t>
  </si>
  <si>
    <t>FB5100041214</t>
  </si>
  <si>
    <t>078798</t>
  </si>
  <si>
    <t>BDS - 3654 MARIA INES RUTA</t>
  </si>
  <si>
    <t>5</t>
  </si>
  <si>
    <t xml:space="preserve">   019BA88546</t>
  </si>
  <si>
    <t>**SET X 3 TABLA  PASTEL 24.5CMX22CM</t>
  </si>
  <si>
    <t>FB5100041215</t>
  </si>
  <si>
    <t>078802</t>
  </si>
  <si>
    <t>BDS - 3656 GERARK TORRES</t>
  </si>
  <si>
    <t>5</t>
  </si>
  <si>
    <t xml:space="preserve">   046BA1201A</t>
  </si>
  <si>
    <t>**PINCEL DE SILICONA ROSA MANGO DE MADERA 27X4CM</t>
  </si>
  <si>
    <t>FB5100041083</t>
  </si>
  <si>
    <t>078618</t>
  </si>
  <si>
    <t>BDS - 3616 GRISELDA CABALLERI</t>
  </si>
  <si>
    <t>5</t>
  </si>
  <si>
    <t xml:space="preserve">   046BA1201B</t>
  </si>
  <si>
    <t>**BATIDOR DE SILICONA ROSA MANGO DE MADERA 23CM</t>
  </si>
  <si>
    <t>FB5100041083</t>
  </si>
  <si>
    <t>078618</t>
  </si>
  <si>
    <t>BDS - 3616 GRISELDA CABALLERI</t>
  </si>
  <si>
    <t>5</t>
  </si>
  <si>
    <t xml:space="preserve">   046BA1201B</t>
  </si>
  <si>
    <t>**BATIDOR DE SILICONA ROSA MANGO DE MADERA 23CM</t>
  </si>
  <si>
    <t>FB5100041151</t>
  </si>
  <si>
    <t>064179</t>
  </si>
  <si>
    <t>BDS - 942/2538/3246/3582/3636 MARIA CECILIA LODOLI</t>
  </si>
  <si>
    <t>5</t>
  </si>
  <si>
    <t xml:space="preserve">   046BA1201C</t>
  </si>
  <si>
    <t>**PINZA PUNTA DE SILICONA ROSA DE ACERO INOX. 27CM</t>
  </si>
  <si>
    <t>FB5100041083</t>
  </si>
  <si>
    <t>078618</t>
  </si>
  <si>
    <t>BDS - 3616 GRISELDA CABALLERI</t>
  </si>
  <si>
    <t>5</t>
  </si>
  <si>
    <t xml:space="preserve">   046BA1201C</t>
  </si>
  <si>
    <t>**PINZA PUNTA DE SILICONA ROSA DE ACERO INOX. 27CM</t>
  </si>
  <si>
    <t>FB5100041151</t>
  </si>
  <si>
    <t>064179</t>
  </si>
  <si>
    <t>BDS - 942/2538/3246/3582/3636 MARIA CECILIA LODOLI</t>
  </si>
  <si>
    <t>5</t>
  </si>
  <si>
    <t xml:space="preserve">   046BA1201H</t>
  </si>
  <si>
    <t>**CUCHARON DE SILICONA ROSA MANGO DE MADERA 31X7,5CM</t>
  </si>
  <si>
    <t>FB5100041083</t>
  </si>
  <si>
    <t>078618</t>
  </si>
  <si>
    <t>BDS - 3616 GRISELDA CABALLERI</t>
  </si>
  <si>
    <t>5</t>
  </si>
  <si>
    <t xml:space="preserve">   046BA1201I</t>
  </si>
  <si>
    <t>**ESPATULA DE SILICONA ROSA MANGO DE MADERA 31X8CM</t>
  </si>
  <si>
    <t>FB5100041151</t>
  </si>
  <si>
    <t>064179</t>
  </si>
  <si>
    <t>BDS - 942/2538/3246/3582/3636 MARIA CECILIA LODOLI</t>
  </si>
  <si>
    <t>5</t>
  </si>
  <si>
    <t xml:space="preserve">   046BA1201K</t>
  </si>
  <si>
    <t>**ESPATULA REPOSTERA CURVA DE SILICONA ROSA MANGO DE MADERA 34X6CM</t>
  </si>
  <si>
    <t>FB5100041151</t>
  </si>
  <si>
    <t>064179</t>
  </si>
  <si>
    <t>BDS - 942/2538/3246/3582/3636 MARIA CECILIA LODOLI</t>
  </si>
  <si>
    <t>5</t>
  </si>
  <si>
    <t xml:space="preserve">   046BA1201L</t>
  </si>
  <si>
    <t>**PORTA UTENSILIOS ROSA PLASTICO 15,5X12CM</t>
  </si>
  <si>
    <t>FB5100041454</t>
  </si>
  <si>
    <t>079133</t>
  </si>
  <si>
    <t>BDS - 3712 ANDREA PUCHALSKI</t>
  </si>
  <si>
    <t>5</t>
  </si>
  <si>
    <t xml:space="preserve">   046BA1202A</t>
  </si>
  <si>
    <t>**PINCEL DE SILICONA VERDE MANGO DE MADERA 27X4CM</t>
  </si>
  <si>
    <t>FB5100041175</t>
  </si>
  <si>
    <t>078766</t>
  </si>
  <si>
    <t>BDS - 3640 STEFANIA NATALI LOPEZ DE ESTRADA</t>
  </si>
  <si>
    <t>5</t>
  </si>
  <si>
    <t xml:space="preserve">   046BA1202B</t>
  </si>
  <si>
    <t>**BATIDOR DE SILICONA VERDE MANGO DE MADERA 23CM</t>
  </si>
  <si>
    <t>FB5100041145</t>
  </si>
  <si>
    <t>078740</t>
  </si>
  <si>
    <t>BDS - 3635 ERICA ROS</t>
  </si>
  <si>
    <t>5</t>
  </si>
  <si>
    <t xml:space="preserve">   046BA1202C</t>
  </si>
  <si>
    <t>**PINZA PUNTA DE SILICONA VERDE DE ACERO INOX. 27CM</t>
  </si>
  <si>
    <t>FB5100041145</t>
  </si>
  <si>
    <t>078740</t>
  </si>
  <si>
    <t>BDS - 3635 ERICA ROS</t>
  </si>
  <si>
    <t>5</t>
  </si>
  <si>
    <t xml:space="preserve">   046BA1202D</t>
  </si>
  <si>
    <t>**CUCHARA P/ PASTA DE SILICONA VERDE MANGO DE MADERA 31X6CM</t>
  </si>
  <si>
    <t>FB5100041175</t>
  </si>
  <si>
    <t>078766</t>
  </si>
  <si>
    <t>BDS - 3640 STEFANIA NATALI LOPEZ DE ESTRADA</t>
  </si>
  <si>
    <t>5</t>
  </si>
  <si>
    <t xml:space="preserve">   046BA1202E</t>
  </si>
  <si>
    <t>**CUCHARA ACANALADA DE SILICONA VERDE MANGO DE MADERA 31X7CM</t>
  </si>
  <si>
    <t>FB5100041145</t>
  </si>
  <si>
    <t>078740</t>
  </si>
  <si>
    <t>BDS - 3635 ERICA ROS</t>
  </si>
  <si>
    <t>5</t>
  </si>
  <si>
    <t xml:space="preserve">   046BA1202F</t>
  </si>
  <si>
    <t>**CUCHARA PLANA DE SILICONA VERDE MANGO DE MADERA 31X6,5CM</t>
  </si>
  <si>
    <t>FB5100041395</t>
  </si>
  <si>
    <t>079073</t>
  </si>
  <si>
    <t>BDS - 3703 ROMINA GARCIA</t>
  </si>
  <si>
    <t>5</t>
  </si>
  <si>
    <t xml:space="preserve">   046BA1202I</t>
  </si>
  <si>
    <t>**ESPATULA DE SILICONA VERDE MANGO DE MADERA 31X8CM</t>
  </si>
  <si>
    <t>FB5100041395</t>
  </si>
  <si>
    <t>079073</t>
  </si>
  <si>
    <t>BDS - 3703 ROMINA GARCIA</t>
  </si>
  <si>
    <t>5</t>
  </si>
  <si>
    <t xml:space="preserve">   046BA1202K</t>
  </si>
  <si>
    <t>**ESPATULA REPOSTERA CURVA DE SILICONA VERDE MANGO DE MADERA 34X6CM</t>
  </si>
  <si>
    <t>FB5100041146</t>
  </si>
  <si>
    <t>078740</t>
  </si>
  <si>
    <t>BDS - 3635 ERICA ROS</t>
  </si>
  <si>
    <t>8</t>
  </si>
  <si>
    <t xml:space="preserve">   046BA1202K</t>
  </si>
  <si>
    <t>**ESPATULA REPOSTERA CURVA DE SILICONA VERDE MANGO DE MADERA 34X6CM</t>
  </si>
  <si>
    <t>FB5100041175</t>
  </si>
  <si>
    <t>078766</t>
  </si>
  <si>
    <t>BDS - 3640 STEFANIA NATALI LOPEZ DE ESTRADA</t>
  </si>
  <si>
    <t>5</t>
  </si>
  <si>
    <t xml:space="preserve">   046BA8267A</t>
  </si>
  <si>
    <t>**MANOPLA DE SILICONA Y TELA ROSAS. 30X12CM</t>
  </si>
  <si>
    <t>FB5100041262</t>
  </si>
  <si>
    <t>078851</t>
  </si>
  <si>
    <t>BDS - 3666 MELINA GONZALEZ</t>
  </si>
  <si>
    <t>5</t>
  </si>
  <si>
    <t xml:space="preserve">   046BA8267B</t>
  </si>
  <si>
    <t>**MANOPLA DE SILICONA Y TELA MARIPOSAS. 30X12CM</t>
  </si>
  <si>
    <t>FB5100041262</t>
  </si>
  <si>
    <t>078851</t>
  </si>
  <si>
    <t>BDS - 3666 MELINA GONZALEZ</t>
  </si>
  <si>
    <t>5</t>
  </si>
  <si>
    <t xml:space="preserve">   0607PLA204</t>
  </si>
  <si>
    <t>CUBIERTERO 31.5X24.5X4.5CM</t>
  </si>
  <si>
    <t>FB5100041187</t>
  </si>
  <si>
    <t>078775</t>
  </si>
  <si>
    <t>BDS - 3649 ADRIAN PANTI</t>
  </si>
  <si>
    <t>5</t>
  </si>
  <si>
    <t xml:space="preserve">   120414DPF2</t>
  </si>
  <si>
    <t>**20263  PLATON 30 CM + SALSERO 11X5CM</t>
  </si>
  <si>
    <t>FB5100041042</t>
  </si>
  <si>
    <t>066026</t>
  </si>
  <si>
    <t>BDS - 1352/3597 LILIAN BENITEZ</t>
  </si>
  <si>
    <t>5</t>
  </si>
  <si>
    <t xml:space="preserve">   607PLA7012</t>
  </si>
  <si>
    <t>**STARBOX 18L TAPA TRANSP. 38X22X30CM</t>
  </si>
  <si>
    <t>FB5100041179</t>
  </si>
  <si>
    <t>078768</t>
  </si>
  <si>
    <t>BDS - 3642/3850 VALENTINA PUJOL MORINI</t>
  </si>
  <si>
    <t>5</t>
  </si>
  <si>
    <t xml:space="preserve">   645LA99006</t>
  </si>
  <si>
    <t>**RAYAS GRISES LATA VISOR REDONDA 17X17CM</t>
  </si>
  <si>
    <t>FB5100041182</t>
  </si>
  <si>
    <t>078124</t>
  </si>
  <si>
    <t>BDS - 3512/3643 MARISOL PORTALUPPI</t>
  </si>
  <si>
    <t>5</t>
  </si>
  <si>
    <t xml:space="preserve">   BA5914VELA</t>
  </si>
  <si>
    <t xml:space="preserve">+**VELA SOJA AROMA SURTIDOS 14X10 CM </t>
  </si>
  <si>
    <t>FB5100041062</t>
  </si>
  <si>
    <t>078589</t>
  </si>
  <si>
    <t>BDS - 3608 AGUTINA KRAUS</t>
  </si>
  <si>
    <t>5</t>
  </si>
  <si>
    <t xml:space="preserve">   BA6340VELA</t>
  </si>
  <si>
    <t xml:space="preserve">**GARDENIA JAZMIN VELA SOJA AROMA 8X8 CM </t>
  </si>
  <si>
    <t>FB5100041044</t>
  </si>
  <si>
    <t>078576</t>
  </si>
  <si>
    <t>BDS - 3599 LUCILA CASANOVES</t>
  </si>
  <si>
    <t>5</t>
  </si>
  <si>
    <t xml:space="preserve">   BA6340VELA</t>
  </si>
  <si>
    <t xml:space="preserve">**GARDENIA JAZMIN VELA SOJA AROMA 8X8 CM </t>
  </si>
  <si>
    <t>FB5100041086</t>
  </si>
  <si>
    <t>078621</t>
  </si>
  <si>
    <t>BDS - 3619 DANIELA CASTRO</t>
  </si>
  <si>
    <t>5</t>
  </si>
  <si>
    <t xml:space="preserve">   BA6340VELA</t>
  </si>
  <si>
    <t xml:space="preserve">**GARDENIA JAZMIN VELA SOJA AROMA 8X8 CM </t>
  </si>
  <si>
    <t>FB5100041179</t>
  </si>
  <si>
    <t>078768</t>
  </si>
  <si>
    <t>BDS - 3642/3850 VALENTINA PUJOL MORINI</t>
  </si>
  <si>
    <t>5</t>
  </si>
  <si>
    <t xml:space="preserve">   BA6340VELA</t>
  </si>
  <si>
    <t xml:space="preserve">**GARDENIA JAZMIN VELA SOJA AROMA 8X8 CM </t>
  </si>
  <si>
    <t>FB5100041388</t>
  </si>
  <si>
    <t>079014</t>
  </si>
  <si>
    <t>BDS - 3694 AGOSTINA QUINTANA</t>
  </si>
  <si>
    <t>5</t>
  </si>
  <si>
    <t xml:space="preserve">   BA8098VELA</t>
  </si>
  <si>
    <t xml:space="preserve">+**GARDENIA VELA SOJA AROMA GARDENIA  12X10 CM </t>
  </si>
  <si>
    <t>FB5100041388</t>
  </si>
  <si>
    <t>079014</t>
  </si>
  <si>
    <t>BDS - 3694 AGOSTINA QUINTANA</t>
  </si>
  <si>
    <t>5</t>
  </si>
  <si>
    <t xml:space="preserve">   MLPO600092</t>
  </si>
  <si>
    <t xml:space="preserve">PLATO 1PC PLAYO ANDALUZIA </t>
  </si>
  <si>
    <t>FB5100041086</t>
  </si>
  <si>
    <t>078621</t>
  </si>
  <si>
    <t>BDS - 3619 DANIELA CASTRO</t>
  </si>
  <si>
    <t>5</t>
  </si>
  <si>
    <t xml:space="preserve">   NEWARRIME2</t>
  </si>
  <si>
    <t>**NUEVA MESA DE ARRIME 60X70X30CM</t>
  </si>
  <si>
    <t>FB5100041057</t>
  </si>
  <si>
    <t>065864</t>
  </si>
  <si>
    <t>BDS - 1314/1579/2878/3134/3602 GISELA OZIEMINSKI</t>
  </si>
  <si>
    <t>8</t>
  </si>
  <si>
    <t xml:space="preserve">   NEWARRIME2</t>
  </si>
  <si>
    <t>**NUEVA MESA DE ARRIME 60X70X30CM</t>
  </si>
  <si>
    <t>FB5100041201</t>
  </si>
  <si>
    <t>078789</t>
  </si>
  <si>
    <t>BDS - 3653 GIMENA PAEZ</t>
  </si>
  <si>
    <t>8</t>
  </si>
  <si>
    <t xml:space="preserve">   Q17013ROJO</t>
  </si>
  <si>
    <t>**//ESCURRIDOR DE PLATOS ROJO CON BANDEJA SINGLE 42,2X17,4X9,4 CM</t>
  </si>
  <si>
    <t>FA5100055890</t>
  </si>
  <si>
    <t>078859</t>
  </si>
  <si>
    <t>BDS - 3676 GASTON GUAYMAS</t>
  </si>
  <si>
    <t>5</t>
  </si>
  <si>
    <t xml:space="preserve">  019BA87519F</t>
  </si>
  <si>
    <t>**POSA FUENTE PANAL PASTEL  MOTIV.SIN ELECCION 193 30.5X0.4X20.5CM</t>
  </si>
  <si>
    <t>FB5100041273</t>
  </si>
  <si>
    <t>078860</t>
  </si>
  <si>
    <t>BDS - 3678 MELINA CAPUZZI</t>
  </si>
  <si>
    <t>5</t>
  </si>
  <si>
    <t xml:space="preserve">  0607PLA0009</t>
  </si>
  <si>
    <t>**TABLA PICAR RECT BLANCA 27X20CM</t>
  </si>
  <si>
    <t>FB5100041144</t>
  </si>
  <si>
    <t>078739</t>
  </si>
  <si>
    <t>BDS - 3632 YAEL PELUSO</t>
  </si>
  <si>
    <t>5</t>
  </si>
  <si>
    <t xml:space="preserve">  0607PLA9007</t>
  </si>
  <si>
    <t xml:space="preserve">+**//JARRA 2LTS + 6 VASOS 330ML FACETADO </t>
  </si>
  <si>
    <t>FB5100041085</t>
  </si>
  <si>
    <t>078620</t>
  </si>
  <si>
    <t>BDS - 3618 STELLA BALART</t>
  </si>
  <si>
    <t>5</t>
  </si>
  <si>
    <t xml:space="preserve">  CHURGRISBCO</t>
  </si>
  <si>
    <t>+//**CHURGRISBCO RECTANG ANTIMANCHA 1,40X1.90MT</t>
  </si>
  <si>
    <t>FB5100041061</t>
  </si>
  <si>
    <t>078588</t>
  </si>
  <si>
    <t>BDS - 3607 CONSTANZA RIVOLLIER</t>
  </si>
  <si>
    <t>5</t>
  </si>
  <si>
    <t xml:space="preserve">  CHURGRISBCO</t>
  </si>
  <si>
    <t>+//**CHURGRISBCO RECTANG ANTIMANCHA 1,40X1.90MT</t>
  </si>
  <si>
    <t>FB5100041084</t>
  </si>
  <si>
    <t>078619</t>
  </si>
  <si>
    <t>BDS - 3617 SOFIA DUMON</t>
  </si>
  <si>
    <t>5</t>
  </si>
  <si>
    <t xml:space="preserve">  CHURGRISBCO</t>
  </si>
  <si>
    <t>+//**CHURGRISBCO RECTANG ANTIMANCHA 1,40X1.90MT</t>
  </si>
  <si>
    <t>FB5100041103</t>
  </si>
  <si>
    <t>075339</t>
  </si>
  <si>
    <t>BDS - 2871/3611/3620/3622/3630 SILVANA CASTAÑO</t>
  </si>
  <si>
    <t>5</t>
  </si>
  <si>
    <t xml:space="preserve">  CHURGRISBCO</t>
  </si>
  <si>
    <t>+//**CHURGRISBCO RECTANG ANTIMANCHA 1,40X1.90MT</t>
  </si>
  <si>
    <t>FB5100041170</t>
  </si>
  <si>
    <t>078763</t>
  </si>
  <si>
    <t>BDS - 3637 ANDREA LOPEZ</t>
  </si>
  <si>
    <t>5</t>
  </si>
  <si>
    <t xml:space="preserve">  CHURGRISBCO</t>
  </si>
  <si>
    <t>+//**CHURGRISBCO RECTANG ANTIMANCHA 1,40X1.90MT</t>
  </si>
  <si>
    <t>FB5100041328</t>
  </si>
  <si>
    <t>077588</t>
  </si>
  <si>
    <t>BDS - 3424/3680 FLORENCIA SEGUI</t>
  </si>
  <si>
    <t>8</t>
  </si>
  <si>
    <t xml:space="preserve">  CHURGRISBCO</t>
  </si>
  <si>
    <t>+//**CHURGRISBCO RECTANG ANTIMANCHA 1,40X1.90MT</t>
  </si>
  <si>
    <t>FB5100041329</t>
  </si>
  <si>
    <t>078959</t>
  </si>
  <si>
    <t>BDS - 3681 MARIA SUSANA LAGOMARSINO</t>
  </si>
  <si>
    <t>5</t>
  </si>
  <si>
    <t xml:space="preserve">  CHURGRISBCO</t>
  </si>
  <si>
    <t>+//**CHURGRISBCO RECTANG ANTIMANCHA 1,40X1.90MT</t>
  </si>
  <si>
    <t>FB5100041382</t>
  </si>
  <si>
    <t>074593</t>
  </si>
  <si>
    <t>BDS - 2688/2792/3689/3782 PAULA GROSSKOPF</t>
  </si>
  <si>
    <t>5</t>
  </si>
  <si>
    <t xml:space="preserve">  MATEPAMPA01</t>
  </si>
  <si>
    <t>**//MATE BLANCO BOCA ANCHA C/BOMBILLA</t>
  </si>
  <si>
    <t>FB5100041085</t>
  </si>
  <si>
    <t>078620</t>
  </si>
  <si>
    <t>BDS - 3618 STELLA BALART</t>
  </si>
  <si>
    <t>5</t>
  </si>
  <si>
    <t xml:space="preserve">  MATEPAMPA01</t>
  </si>
  <si>
    <t>**//MATE BLANCO BOCA ANCHA C/BOMBILLA</t>
  </si>
  <si>
    <t>FB5100041416</t>
  </si>
  <si>
    <t>061373</t>
  </si>
  <si>
    <t>BDS - 445/3705 MARIA DE GUADALUPEZ SANZ</t>
  </si>
  <si>
    <t>5</t>
  </si>
  <si>
    <t xml:space="preserve">  MATEPAMPA01</t>
  </si>
  <si>
    <t>**//MATE BLANCO BOCA ANCHA C/BOMBILLA</t>
  </si>
  <si>
    <t>FB5100041452</t>
  </si>
  <si>
    <t>079132</t>
  </si>
  <si>
    <t>BDS - 3710 SOFIA PALLARES</t>
  </si>
  <si>
    <t>5</t>
  </si>
  <si>
    <t xml:space="preserve">  MATEPAMPA02</t>
  </si>
  <si>
    <t>+**MATE CORAL BOCA ANCHA C/BOMBILLA</t>
  </si>
  <si>
    <t>FB5100041081</t>
  </si>
  <si>
    <t>078616</t>
  </si>
  <si>
    <t>BDS - 3612 LUDMILA MARMOL</t>
  </si>
  <si>
    <t>5</t>
  </si>
  <si>
    <t xml:space="preserve">  MATEPAMPA03</t>
  </si>
  <si>
    <t>**MATE ROSA BOCA ANCHA C/BOMBILLA</t>
  </si>
  <si>
    <t>FB5100040970</t>
  </si>
  <si>
    <t>078489</t>
  </si>
  <si>
    <t>BDS - 3587 YAMILA MORIS</t>
  </si>
  <si>
    <t>5</t>
  </si>
  <si>
    <t xml:space="preserve">  MATEPAMPA08</t>
  </si>
  <si>
    <t xml:space="preserve">**//MATE ROJO BOCA ANCHA C/BOMBILLA </t>
  </si>
  <si>
    <t>FB5100041457</t>
  </si>
  <si>
    <t>079136</t>
  </si>
  <si>
    <t>BDS - 3713 KARINA QUINTERO</t>
  </si>
  <si>
    <t>5</t>
  </si>
  <si>
    <t xml:space="preserve">  MATEPAMPA11</t>
  </si>
  <si>
    <t>***MATE BLANCO BOCA ANGOSTA C/BOMBILLA</t>
  </si>
  <si>
    <t>FB5100041059</t>
  </si>
  <si>
    <t>063534</t>
  </si>
  <si>
    <t>BDS - 810/3605 SOFIA LEVERONI</t>
  </si>
  <si>
    <t>5</t>
  </si>
  <si>
    <t xml:space="preserve">  MATEPAMPA11</t>
  </si>
  <si>
    <t>***MATE BLANCO BOCA ANGOSTA C/BOMBILLA</t>
  </si>
  <si>
    <t>FB5100041265</t>
  </si>
  <si>
    <t>078853</t>
  </si>
  <si>
    <t>BDS - 3669 NATASHA PINO</t>
  </si>
  <si>
    <t>5</t>
  </si>
  <si>
    <t xml:space="preserve">  MATEPAMPA11</t>
  </si>
  <si>
    <t>***MATE BLANCO BOCA ANGOSTA C/BOMBILLA</t>
  </si>
  <si>
    <t>FB5100041459</t>
  </si>
  <si>
    <t>079138</t>
  </si>
  <si>
    <t>BDS - 3717 PILAR VIEYTES</t>
  </si>
  <si>
    <t>5</t>
  </si>
  <si>
    <t xml:space="preserve">  MATEPAMPA14</t>
  </si>
  <si>
    <t>**MATE BEIGE BOCA ANGOSTA C/BOMBILLA</t>
  </si>
  <si>
    <t>FB5100041059</t>
  </si>
  <si>
    <t>063534</t>
  </si>
  <si>
    <t>BDS - 810/3605 SOFIA LEVERONI</t>
  </si>
  <si>
    <t>5</t>
  </si>
  <si>
    <t xml:space="preserve">  MATEPAMPA15</t>
  </si>
  <si>
    <t>+**//MATE NEGRO BOCA ANGOSTA C/BOMBILLA</t>
  </si>
  <si>
    <t>FB5100041458</t>
  </si>
  <si>
    <t>079137</t>
  </si>
  <si>
    <t>BDS - 3716 CAROLINA PONCE</t>
  </si>
  <si>
    <t>5</t>
  </si>
  <si>
    <t xml:space="preserve">  MATEPAMPA18</t>
  </si>
  <si>
    <t>**MATE ROJO BOCA ANGOSTA C/BOMBILLA</t>
  </si>
  <si>
    <t>FB5100041457</t>
  </si>
  <si>
    <t>079136</t>
  </si>
  <si>
    <t>BDS - 3713 KARINA QUINTERO</t>
  </si>
  <si>
    <t>5</t>
  </si>
  <si>
    <t xml:space="preserve">  MATEPAMPA20</t>
  </si>
  <si>
    <t xml:space="preserve">**MATE BORDO BOCA ANGOSTA C/BOMBILLA </t>
  </si>
  <si>
    <t>FB5100041459</t>
  </si>
  <si>
    <t>079138</t>
  </si>
  <si>
    <t>BDS - 3717 PILAR VIEYTES</t>
  </si>
  <si>
    <t>5</t>
  </si>
  <si>
    <t xml:space="preserve">  MATEPAMPA21</t>
  </si>
  <si>
    <t>**MATE LILA BOCA ANGOSTA C/BOMBILLA</t>
  </si>
  <si>
    <t>FB5100041459</t>
  </si>
  <si>
    <t>079138</t>
  </si>
  <si>
    <t>BDS - 3717 PILAR VIEYTES</t>
  </si>
  <si>
    <t>5</t>
  </si>
  <si>
    <t xml:space="preserve"> 019BO5217NEW</t>
  </si>
  <si>
    <t xml:space="preserve">BOT. H2O 1L TAPON CORCHO ECOLOGICO </t>
  </si>
  <si>
    <t>FB5100041144</t>
  </si>
  <si>
    <t>078739</t>
  </si>
  <si>
    <t>BDS - 3632 YAEL PELUSO</t>
  </si>
  <si>
    <t>5</t>
  </si>
  <si>
    <t xml:space="preserve"> CHURBEIGEBCO</t>
  </si>
  <si>
    <t>**//CHURBEIGEBCO RECTANG ANTIMANCHA 1,40X1.90MT</t>
  </si>
  <si>
    <t>FB5100040971</t>
  </si>
  <si>
    <t>078490</t>
  </si>
  <si>
    <t>BDS - 3588 MARIA CONSTANZA SANTILLAN</t>
  </si>
  <si>
    <t>5</t>
  </si>
  <si>
    <t xml:space="preserve"> CHURBEIGEBCO</t>
  </si>
  <si>
    <t>**//CHURBEIGEBCO RECTANG ANTIMANCHA 1,40X1.90MT</t>
  </si>
  <si>
    <t>FB5100041235</t>
  </si>
  <si>
    <t>078825</t>
  </si>
  <si>
    <t>BDS - 3664 ANDREA DURANTE</t>
  </si>
  <si>
    <t>5</t>
  </si>
  <si>
    <t xml:space="preserve"> CHURBEIGEBCO</t>
  </si>
  <si>
    <t>**//CHURBEIGEBCO RECTANG ANTIMANCHA 1,40X1.90MT</t>
  </si>
  <si>
    <t>FB5100041330</t>
  </si>
  <si>
    <t>078960</t>
  </si>
  <si>
    <t>BDS - 3682 GRACIELA MANZANO</t>
  </si>
  <si>
    <t>5</t>
  </si>
  <si>
    <t xml:space="preserve"> CHURNEGROBCO</t>
  </si>
  <si>
    <t>**CHURNEGROBCO RECTANG ANTIMANCHA 1,40X1.90MT</t>
  </si>
  <si>
    <t>FB5100041103</t>
  </si>
  <si>
    <t>075339</t>
  </si>
  <si>
    <t>BDS - 2871/3611/3620/3622/3630 SILVANA CASTAÑO</t>
  </si>
  <si>
    <t>5</t>
  </si>
  <si>
    <t xml:space="preserve"> CHURNEGROBCO</t>
  </si>
  <si>
    <t>**CHURNEGROBCO RECTANG ANTIMANCHA 1,40X1.90MT</t>
  </si>
  <si>
    <t>FB5100041171</t>
  </si>
  <si>
    <t>078764</t>
  </si>
  <si>
    <t>BDS - 3638 ANA MARIA GAUNA</t>
  </si>
  <si>
    <t>5</t>
  </si>
  <si>
    <t xml:space="preserve"> CHURNEGROBCO</t>
  </si>
  <si>
    <t>**CHURNEGROBCO RECTANG ANTIMANCHA 1,40X1.90MT</t>
  </si>
  <si>
    <t>FB5100041204</t>
  </si>
  <si>
    <t>078790</t>
  </si>
  <si>
    <t>BDS - 3661 NICOLAS RODRIGUEZ</t>
  </si>
  <si>
    <t>5</t>
  </si>
  <si>
    <t>607PLA7005NEW</t>
  </si>
  <si>
    <t>**STARBOX 18L TAPA COLOR38X22X30CM</t>
  </si>
  <si>
    <t>FB5100041179</t>
  </si>
  <si>
    <t>078768</t>
  </si>
  <si>
    <t>BDS - 3642/3850 VALENTINA PUJOL MORINI</t>
  </si>
  <si>
    <t>5</t>
  </si>
  <si>
    <t>COSTO C/IVA</t>
  </si>
  <si>
    <t>POLITICA DE DTO</t>
  </si>
  <si>
    <t>COSTO - 15 Y 10</t>
  </si>
  <si>
    <t>COSTO -5 CONTADO</t>
  </si>
  <si>
    <t>COSTO - 9,09 (VENDEDORES)</t>
  </si>
  <si>
    <t>COSTO TOTAL X VENTA</t>
  </si>
  <si>
    <t>Costo S/IVA</t>
  </si>
  <si>
    <t>VENTA TOTAL</t>
  </si>
  <si>
    <t>TIENDA NUBE</t>
  </si>
  <si>
    <t>DIFERENCIAS TN - FACTURADO</t>
  </si>
  <si>
    <t>CORREO</t>
  </si>
  <si>
    <t>COD. MP</t>
  </si>
  <si>
    <t>RET MP</t>
  </si>
  <si>
    <t>RET TN</t>
  </si>
  <si>
    <t>RET AFIP</t>
  </si>
  <si>
    <t>COBRADO</t>
  </si>
  <si>
    <t>DIF</t>
  </si>
  <si>
    <t>COMENTARIO</t>
  </si>
  <si>
    <t>MOTIVO NC</t>
  </si>
  <si>
    <t>CODIGO NC</t>
  </si>
  <si>
    <t>VENTA S/IVA</t>
  </si>
  <si>
    <t>VENTA C/IVA</t>
  </si>
  <si>
    <t>-</t>
  </si>
  <si>
    <t>Orden</t>
  </si>
  <si>
    <t>X</t>
  </si>
  <si>
    <t>FACTURADO DOBLE EN AGOSTO</t>
  </si>
  <si>
    <t>COSTO TOTAL</t>
  </si>
  <si>
    <t>TRANSFERIR A DOLCE</t>
  </si>
  <si>
    <t>MOPA A MUÑOZ</t>
  </si>
  <si>
    <t>COSTO DOLCE</t>
  </si>
  <si>
    <t>SI</t>
  </si>
  <si>
    <t>GIFT ALEJANDRAARIAS 3000 + CORREO 378,37</t>
  </si>
  <si>
    <t>ABONÓ 2000 X MP + CORREO 450,73</t>
  </si>
  <si>
    <t>GIFT CARD FLORENCIAFELMAN 2000</t>
  </si>
  <si>
    <t>ABONA DIFERENCIA X MP</t>
  </si>
  <si>
    <t>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</si>
</sst>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#,##0.00"/>
  </numFmts>
  <fonts count="2" x14ac:knownFonts="1"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165" fontId="0" fillId="2" borderId="1" xfId="0" applyNumberFormat="1" applyFont="1" applyFill="1" applyBorder="1"/>
    <xf numFmtId="165" fontId="0" fillId="0" borderId="0" xfId="0" applyNumberFormat="1"/>
    <xf numFmtId="0" fontId="0" fillId="2" borderId="1" xfId="0" applyFont="1" applyFill="1" applyBorder="1"/>
    <xf numFmtId="164" fontId="0" fillId="2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1" xfId="0" applyFont="1" applyFill="1" applyBorder="1"/>
    <xf numFmtId="164" fontId="0" fillId="5" borderId="1" xfId="0" applyNumberFormat="1" applyFont="1" applyFill="1" applyBorder="1"/>
    <xf numFmtId="165" fontId="0" fillId="5" borderId="1" xfId="0" applyNumberFormat="1" applyFont="1" applyFill="1" applyBorder="1"/>
    <xf numFmtId="0" fontId="0" fillId="5" borderId="1" xfId="0" applyFill="1" applyBorder="1"/>
    <xf numFmtId="0" fontId="0" fillId="5" borderId="0" xfId="0" applyFill="1"/>
    <xf numFmtId="165" fontId="0" fillId="0" borderId="1" xfId="0" applyNumberFormat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  <xf numFmtId="0" fontId="1" fillId="0" borderId="1" xfId="0" applyFont="1" applyBorder="1"/>
    <xf numFmtId="165" fontId="1" fillId="0" borderId="1" xfId="0" applyNumberFormat="1" applyFont="1" applyBorder="1"/>
    <xf numFmtId="0" fontId="1" fillId="6" borderId="1" xfId="0" applyFont="1" applyFill="1" applyBorder="1"/>
    <xf numFmtId="165" fontId="1" fillId="6" borderId="1" xfId="0" applyNumberFormat="1" applyFont="1" applyFill="1" applyBorder="1"/>
    <xf numFmtId="4" fontId="0" fillId="0" borderId="1" xfId="0" applyNumberFormat="1" applyBorder="1"/>
    <xf numFmtId="4" fontId="0" fillId="0" borderId="0" xfId="0" applyNumberFormat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%20Mu&#241;oz/Downloads/ventas%20(7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 (7)"/>
    </sheetNames>
    <sheetDataSet>
      <sheetData sheetId="0">
        <row r="1">
          <cell r="A1" t="str">
            <v>Número de orden</v>
          </cell>
          <cell r="B1" t="str">
            <v>Email</v>
          </cell>
          <cell r="C1" t="str">
            <v>Fecha</v>
          </cell>
          <cell r="D1" t="str">
            <v>Estado de la orden</v>
          </cell>
          <cell r="E1" t="str">
            <v>Estado del pago</v>
          </cell>
          <cell r="F1" t="str">
            <v>Estado del envío</v>
          </cell>
          <cell r="G1" t="str">
            <v>Moneda</v>
          </cell>
          <cell r="H1" t="str">
            <v>Subtotal de productos</v>
          </cell>
          <cell r="I1" t="str">
            <v>Descuento</v>
          </cell>
          <cell r="J1" t="str">
            <v>Costo de envío</v>
          </cell>
          <cell r="K1" t="str">
            <v>Total</v>
          </cell>
          <cell r="L1" t="str">
            <v>Nombre del comprador</v>
          </cell>
          <cell r="M1" t="str">
            <v>DNI / CUIT</v>
          </cell>
          <cell r="N1" t="str">
            <v>Teléfono</v>
          </cell>
          <cell r="O1" t="str">
            <v>Nombre para el envío</v>
          </cell>
          <cell r="P1" t="str">
            <v>Teléfono para el envío</v>
          </cell>
          <cell r="Q1" t="str">
            <v>Dirección</v>
          </cell>
          <cell r="R1" t="str">
            <v>Número</v>
          </cell>
          <cell r="S1" t="str">
            <v>Piso</v>
          </cell>
          <cell r="T1" t="str">
            <v>Localidad</v>
          </cell>
          <cell r="U1" t="str">
            <v>Ciudad</v>
          </cell>
          <cell r="V1" t="str">
            <v>Código postal</v>
          </cell>
          <cell r="W1" t="str">
            <v>Provincia o estado</v>
          </cell>
          <cell r="X1" t="str">
            <v>País</v>
          </cell>
          <cell r="Y1" t="str">
            <v>Medio de envío</v>
          </cell>
          <cell r="Z1" t="str">
            <v>Medio de pago</v>
          </cell>
          <cell r="AA1" t="str">
            <v>Cupón de descuento</v>
          </cell>
          <cell r="AB1" t="str">
            <v>Notas del comprador</v>
          </cell>
          <cell r="AC1" t="str">
            <v>Notas del vendedor</v>
          </cell>
          <cell r="AD1" t="str">
            <v>Fecha de pago</v>
          </cell>
          <cell r="AE1" t="str">
            <v>Fecha de envío</v>
          </cell>
          <cell r="AF1" t="str">
            <v>Nombre del producto</v>
          </cell>
          <cell r="AG1" t="str">
            <v>Precio del producto</v>
          </cell>
          <cell r="AH1" t="str">
            <v>Cantidad del producto</v>
          </cell>
          <cell r="AI1" t="str">
            <v>SKU</v>
          </cell>
          <cell r="AJ1" t="str">
            <v>Canal</v>
          </cell>
          <cell r="AK1" t="str">
            <v>Código de tracking del envío</v>
          </cell>
          <cell r="AL1" t="str">
            <v>Identificador de la transacción en el medio de pago</v>
          </cell>
          <cell r="AM1" t="str">
            <v>Identificador de la orden</v>
          </cell>
          <cell r="AN1" t="str">
            <v>Producto Físico</v>
          </cell>
        </row>
        <row r="2">
          <cell r="A2">
            <v>3725</v>
          </cell>
          <cell r="B2" t="str">
            <v>m.virginiaambrosini@gmail.com</v>
          </cell>
          <cell r="C2">
            <v>44469</v>
          </cell>
          <cell r="D2" t="str">
            <v>Abierta</v>
          </cell>
          <cell r="E2" t="str">
            <v>Recibido</v>
          </cell>
          <cell r="F2" t="str">
            <v>Enviado</v>
          </cell>
          <cell r="G2" t="str">
            <v>ARS</v>
          </cell>
          <cell r="H2" t="str">
            <v>10746.5</v>
          </cell>
          <cell r="I2" t="str">
            <v>1043.85</v>
          </cell>
          <cell r="J2" t="str">
            <v>305.14</v>
          </cell>
          <cell r="K2" t="str">
            <v>10007.79</v>
          </cell>
          <cell r="L2" t="str">
            <v>María Virginia Ambrosini</v>
          </cell>
          <cell r="M2">
            <v>35104078</v>
          </cell>
          <cell r="N2">
            <v>543534230196</v>
          </cell>
          <cell r="O2" t="str">
            <v>María Virginia Ambrosini</v>
          </cell>
          <cell r="T2" t="str">
            <v>El Carmen</v>
          </cell>
          <cell r="U2" t="str">
            <v>Unión</v>
          </cell>
          <cell r="V2">
            <v>2550</v>
          </cell>
          <cell r="W2" t="str">
            <v>Córdoba</v>
          </cell>
          <cell r="Y2" t="str">
            <v>Punto de retiro</v>
          </cell>
          <cell r="Z2" t="str">
            <v>Mercado Pago</v>
          </cell>
          <cell r="AA2" t="str">
            <v>JUEGOBIGDECO</v>
          </cell>
          <cell r="AD2">
            <v>44469</v>
          </cell>
          <cell r="AE2">
            <v>44474</v>
          </cell>
          <cell r="AF2" t="str">
            <v>JARRA MEDIDORA TRANSPARENTE 750CC</v>
          </cell>
          <cell r="AG2" t="str">
            <v>771.09</v>
          </cell>
          <cell r="AH2">
            <v>1</v>
          </cell>
          <cell r="AI2" t="str">
            <v>BP27101</v>
          </cell>
          <cell r="AJ2" t="str">
            <v>Móvil</v>
          </cell>
          <cell r="AK2" t="str">
            <v xml:space="preserve">POR MEDIO DEL CORREO ARGENTINO Y TU CODIGO DE SEGUIMIENTO SERA 00007943040G40MI60C1401            </v>
          </cell>
          <cell r="AL2">
            <v>17266149673</v>
          </cell>
          <cell r="AM2">
            <v>482130986</v>
          </cell>
          <cell r="AN2" t="str">
            <v>Sí</v>
          </cell>
        </row>
        <row r="3">
          <cell r="A3">
            <v>3725</v>
          </cell>
          <cell r="B3" t="str">
            <v>m.virginiaambrosini@gmail.com</v>
          </cell>
          <cell r="AF3" t="str">
            <v>DISPENSER SINGLE 500ML COLOR SURT (Beige)</v>
          </cell>
          <cell r="AG3" t="str">
            <v>780.99</v>
          </cell>
          <cell r="AH3">
            <v>1</v>
          </cell>
          <cell r="AI3" t="str">
            <v>Q17008 QUO MERCA SEPARADA COSTO TEORICO MAS IVA</v>
          </cell>
          <cell r="AN3" t="str">
            <v>Sí</v>
          </cell>
        </row>
        <row r="4">
          <cell r="A4">
            <v>3725</v>
          </cell>
          <cell r="B4" t="str">
            <v>m.virginiaambrosini@gmail.com</v>
          </cell>
          <cell r="AF4" t="str">
            <v>COLGANTE DE METAL MULTIUSO 26 CM X 6,5 CM (Negro)</v>
          </cell>
          <cell r="AG4" t="str">
            <v>725.99</v>
          </cell>
          <cell r="AH4">
            <v>2</v>
          </cell>
          <cell r="AI4" t="str">
            <v>SILCGT MERCA SEPA</v>
          </cell>
          <cell r="AN4" t="str">
            <v>Sí</v>
          </cell>
        </row>
        <row r="5">
          <cell r="A5">
            <v>3725</v>
          </cell>
          <cell r="B5" t="str">
            <v>m.virginiaambrosini@gmail.com</v>
          </cell>
          <cell r="AF5" t="str">
            <v>ORGANIZADOR DE UTENSILLOS</v>
          </cell>
          <cell r="AG5" t="str">
            <v>1704.99</v>
          </cell>
          <cell r="AH5">
            <v>1</v>
          </cell>
          <cell r="AI5" t="str">
            <v>SILORG8</v>
          </cell>
          <cell r="AN5" t="str">
            <v>Sí</v>
          </cell>
        </row>
        <row r="6">
          <cell r="A6">
            <v>3725</v>
          </cell>
          <cell r="B6" t="str">
            <v>m.virginiaambrosini@gmail.com</v>
          </cell>
          <cell r="AF6" t="str">
            <v>STARBOX 23.5L TAPA TRANSPARENTE 43X20X34,5 CM</v>
          </cell>
          <cell r="AG6" t="str">
            <v>1124.99</v>
          </cell>
          <cell r="AH6">
            <v>2</v>
          </cell>
          <cell r="AI6" t="str">
            <v>607PLA4005 MERCA SEPA</v>
          </cell>
          <cell r="AN6" t="str">
            <v>Sí</v>
          </cell>
        </row>
        <row r="7">
          <cell r="A7">
            <v>3725</v>
          </cell>
          <cell r="B7" t="str">
            <v>m.virginiaambrosini@gmail.com</v>
          </cell>
          <cell r="AF7" t="str">
            <v>KIT ROSA ** Set x 3 Bowls Aptos par Microondas y Freezer</v>
          </cell>
          <cell r="AG7" t="str">
            <v>1117.11</v>
          </cell>
          <cell r="AH7">
            <v>1</v>
          </cell>
          <cell r="AI7" t="str">
            <v>BP01018/BP26018/BP02018</v>
          </cell>
          <cell r="AN7" t="str">
            <v>Sí</v>
          </cell>
        </row>
        <row r="8">
          <cell r="A8">
            <v>3725</v>
          </cell>
          <cell r="B8" t="str">
            <v>m.virginiaambrosini@gmail.com</v>
          </cell>
          <cell r="AF8" t="str">
            <v>COMBO NRO 10 ** 3 FRASCOS DE VIDRIO HERMETICOS</v>
          </cell>
          <cell r="AG8" t="str">
            <v>2670.36</v>
          </cell>
          <cell r="AH8">
            <v>1</v>
          </cell>
          <cell r="AI8" t="str">
            <v>BA6430-31-32 MERCA SEPARADA</v>
          </cell>
          <cell r="AN8" t="str">
            <v>Sí</v>
          </cell>
        </row>
        <row r="9">
          <cell r="A9">
            <v>3724</v>
          </cell>
          <cell r="B9" t="str">
            <v>solegonzalez31@hotmail.com</v>
          </cell>
          <cell r="C9">
            <v>44469</v>
          </cell>
          <cell r="D9" t="str">
            <v>Abierta</v>
          </cell>
          <cell r="E9" t="str">
            <v>Recibido</v>
          </cell>
          <cell r="F9" t="str">
            <v>Enviado</v>
          </cell>
          <cell r="G9" t="str">
            <v>ARS</v>
          </cell>
          <cell r="H9" t="str">
            <v>2416.68</v>
          </cell>
          <cell r="I9" t="str">
            <v>1726.99</v>
          </cell>
          <cell r="J9">
            <v>0</v>
          </cell>
          <cell r="K9" t="str">
            <v>689.69</v>
          </cell>
          <cell r="L9" t="str">
            <v>Soledad González</v>
          </cell>
          <cell r="M9">
            <v>29668973</v>
          </cell>
          <cell r="N9">
            <v>541135782604</v>
          </cell>
          <cell r="O9" t="str">
            <v>Soledad González</v>
          </cell>
          <cell r="P9">
            <v>541135782604</v>
          </cell>
          <cell r="Q9" t="str">
            <v>Yapeyú</v>
          </cell>
          <cell r="R9">
            <v>2270</v>
          </cell>
          <cell r="T9" t="str">
            <v>Wilde</v>
          </cell>
          <cell r="U9" t="str">
            <v>Avellaneda</v>
          </cell>
          <cell r="V9">
            <v>1875</v>
          </cell>
          <cell r="W9" t="str">
            <v>Gran Buenos Aires</v>
          </cell>
          <cell r="Y9" t="str">
            <v>ENVÍO SIN CARGO (CABA, GRAN PARTE DE GBA y LA PLATA) TIEMPO: 4 a 6 DÍAS HÁBILES</v>
          </cell>
          <cell r="Z9" t="str">
            <v>Mercado Pago</v>
          </cell>
          <cell r="AA9" t="str">
            <v>SOLE</v>
          </cell>
          <cell r="AD9">
            <v>44469</v>
          </cell>
          <cell r="AE9">
            <v>44473</v>
          </cell>
          <cell r="AF9" t="str">
            <v>SECAPLATOS SILICONA 30.5 X 20.5 CM (Verde)</v>
          </cell>
          <cell r="AG9" t="str">
            <v>585.2</v>
          </cell>
          <cell r="AH9">
            <v>1</v>
          </cell>
          <cell r="AI9" t="str">
            <v>BA3015 MERCA SEPA</v>
          </cell>
          <cell r="AJ9" t="str">
            <v>Móvil</v>
          </cell>
          <cell r="AK9" t="str">
            <v>EL MIERCOLES 06-10 ENTRE 8 Y 18 HORAS!</v>
          </cell>
          <cell r="AL9">
            <v>17263794250</v>
          </cell>
          <cell r="AM9">
            <v>482090664</v>
          </cell>
          <cell r="AN9" t="str">
            <v>Sí</v>
          </cell>
        </row>
        <row r="10">
          <cell r="A10">
            <v>3724</v>
          </cell>
          <cell r="B10" t="str">
            <v>solegonzalez31@hotmail.com</v>
          </cell>
          <cell r="AF10" t="str">
            <v>WOK ANTIADHERENTE LINEA GRANITE 30CM</v>
          </cell>
          <cell r="AG10" t="str">
            <v>1391.49</v>
          </cell>
          <cell r="AH10">
            <v>1</v>
          </cell>
          <cell r="AI10" t="str">
            <v>MS119636</v>
          </cell>
          <cell r="AN10" t="str">
            <v>Sí</v>
          </cell>
        </row>
        <row r="11">
          <cell r="A11">
            <v>3724</v>
          </cell>
          <cell r="B11" t="str">
            <v>solegonzalez31@hotmail.com</v>
          </cell>
          <cell r="AF11" t="str">
            <v>MATE ROSA, BOMBILLA Y BOLSO CRISTAL</v>
          </cell>
          <cell r="AG11" t="str">
            <v>439.99</v>
          </cell>
          <cell r="AH11">
            <v>1</v>
          </cell>
          <cell r="AI11" t="str">
            <v>CL1003ROSNEW</v>
          </cell>
          <cell r="AN11" t="str">
            <v>Sí</v>
          </cell>
        </row>
        <row r="12">
          <cell r="A12">
            <v>3723</v>
          </cell>
          <cell r="B12" t="str">
            <v>marisperzagni@hotmail.com</v>
          </cell>
          <cell r="C12">
            <v>44468</v>
          </cell>
          <cell r="D12" t="str">
            <v>Abierta</v>
          </cell>
          <cell r="E12" t="str">
            <v>Recibido</v>
          </cell>
          <cell r="F12" t="str">
            <v>Enviado</v>
          </cell>
          <cell r="G12" t="str">
            <v>ARS</v>
          </cell>
          <cell r="H12" t="str">
            <v>8954.47</v>
          </cell>
          <cell r="I12">
            <v>0</v>
          </cell>
          <cell r="J12">
            <v>0</v>
          </cell>
          <cell r="K12" t="str">
            <v>8954.47</v>
          </cell>
          <cell r="L12" t="str">
            <v>Mariana Sperzagni</v>
          </cell>
          <cell r="M12">
            <v>31673878</v>
          </cell>
          <cell r="N12">
            <v>5491151042888</v>
          </cell>
          <cell r="O12" t="str">
            <v>Mariana Sperzagni</v>
          </cell>
          <cell r="P12">
            <v>5491151042888</v>
          </cell>
          <cell r="Q12" t="str">
            <v>Alvarez Thomas</v>
          </cell>
          <cell r="R12">
            <v>3079</v>
          </cell>
          <cell r="S12" t="str">
            <v>6A</v>
          </cell>
          <cell r="T12" t="str">
            <v>Villa Urquiza</v>
          </cell>
          <cell r="U12" t="str">
            <v>Capital Federal</v>
          </cell>
          <cell r="V12">
            <v>1431</v>
          </cell>
          <cell r="W12" t="str">
            <v>Capital Federal</v>
          </cell>
          <cell r="Y12" t="str">
            <v>ENVÍO SIN CARGO (CABA, GRAN PARTE DE GBA y LA PLATA) TIEMPO: 4 a 6 DÍAS HÁBILES</v>
          </cell>
          <cell r="Z12" t="str">
            <v>Mercado Pago</v>
          </cell>
          <cell r="AC12" t="str">
            <v>PUEDE RECIBIR DE L A V DE 17 A 18 HS EL PORTERO</v>
          </cell>
          <cell r="AD12">
            <v>44468</v>
          </cell>
          <cell r="AE12">
            <v>44473</v>
          </cell>
          <cell r="AF12" t="str">
            <v>TRAPO DE PISO CON FRASE MEDIA STANTARD 50 X 60 CM</v>
          </cell>
          <cell r="AG12">
            <v>286</v>
          </cell>
          <cell r="AH12">
            <v>1</v>
          </cell>
          <cell r="AI12" t="str">
            <v>AL8219</v>
          </cell>
          <cell r="AJ12" t="str">
            <v>Móvil</v>
          </cell>
          <cell r="AK12" t="str">
            <v>EL MIERCOLES 06-10 ENTRE 8 Y 17 HORAS !</v>
          </cell>
          <cell r="AL12">
            <v>3333911666</v>
          </cell>
          <cell r="AM12">
            <v>470865517</v>
          </cell>
          <cell r="AN12" t="str">
            <v>Sí</v>
          </cell>
        </row>
        <row r="13">
          <cell r="A13">
            <v>3723</v>
          </cell>
          <cell r="B13" t="str">
            <v>marisperzagni@hotmail.com</v>
          </cell>
          <cell r="AF13" t="str">
            <v>BOTELLA 500CC CORCHO ECOLOGICO</v>
          </cell>
          <cell r="AG13" t="str">
            <v>254.1</v>
          </cell>
          <cell r="AH13">
            <v>2</v>
          </cell>
          <cell r="AI13" t="str">
            <v>019BO6406</v>
          </cell>
          <cell r="AN13" t="str">
            <v>Sí</v>
          </cell>
        </row>
        <row r="14">
          <cell r="A14">
            <v>3723</v>
          </cell>
          <cell r="B14" t="str">
            <v>marisperzagni@hotmail.com</v>
          </cell>
          <cell r="AF14" t="str">
            <v>6 IMANES BOTONES COLORES SURTIDOS</v>
          </cell>
          <cell r="AG14" t="str">
            <v>186.99</v>
          </cell>
          <cell r="AH14">
            <v>2</v>
          </cell>
          <cell r="AI14" t="str">
            <v>IM2488</v>
          </cell>
          <cell r="AN14" t="str">
            <v>Sí</v>
          </cell>
        </row>
        <row r="15">
          <cell r="A15">
            <v>3723</v>
          </cell>
          <cell r="B15" t="str">
            <v>marisperzagni@hotmail.com</v>
          </cell>
          <cell r="AF15" t="str">
            <v>SET X 2 PAÑOS MICROFIBRA 35X45 PACK NRO 15</v>
          </cell>
          <cell r="AG15" t="str">
            <v>659.99</v>
          </cell>
          <cell r="AH15">
            <v>1</v>
          </cell>
          <cell r="AI15" t="str">
            <v>CHUPACK 15</v>
          </cell>
          <cell r="AN15" t="str">
            <v>Sí</v>
          </cell>
        </row>
        <row r="16">
          <cell r="A16">
            <v>3723</v>
          </cell>
          <cell r="B16" t="str">
            <v>marisperzagni@hotmail.com</v>
          </cell>
          <cell r="AF16" t="str">
            <v>DIFUSOR DE VIDRIO EN 4 COLORES DE 10CM (Gris)</v>
          </cell>
          <cell r="AG16" t="str">
            <v>438.9</v>
          </cell>
          <cell r="AH16">
            <v>1</v>
          </cell>
          <cell r="AI16" t="str">
            <v>BO7484</v>
          </cell>
          <cell r="AN16" t="str">
            <v>Sí</v>
          </cell>
        </row>
        <row r="17">
          <cell r="A17">
            <v>3723</v>
          </cell>
          <cell r="B17" t="str">
            <v>marisperzagni@hotmail.com</v>
          </cell>
          <cell r="AF17" t="str">
            <v>ALFOMBRA ENTRADA "WELCOME"45X75CM</v>
          </cell>
          <cell r="AG17" t="str">
            <v>1634.6</v>
          </cell>
          <cell r="AH17">
            <v>1</v>
          </cell>
          <cell r="AI17" t="str">
            <v>046BA6693</v>
          </cell>
          <cell r="AN17" t="str">
            <v>Sí</v>
          </cell>
        </row>
        <row r="18">
          <cell r="A18">
            <v>3723</v>
          </cell>
          <cell r="B18" t="str">
            <v>marisperzagni@hotmail.com</v>
          </cell>
          <cell r="AF18" t="str">
            <v>TAZON AMANECER 370 CC. RIGOLLEAU</v>
          </cell>
          <cell r="AG18" t="str">
            <v>150.98</v>
          </cell>
          <cell r="AH18">
            <v>6</v>
          </cell>
          <cell r="AI18" t="str">
            <v>MLRI67021GR MERCA SEPA</v>
          </cell>
          <cell r="AN18" t="str">
            <v>Sí</v>
          </cell>
        </row>
        <row r="19">
          <cell r="A19">
            <v>3723</v>
          </cell>
          <cell r="B19" t="str">
            <v>marisperzagni@hotmail.com</v>
          </cell>
          <cell r="AF19" t="str">
            <v>MUG CERAMICA TRAMADO GRIS DEGRADÉ 440ML</v>
          </cell>
          <cell r="AG19" t="str">
            <v>824.99</v>
          </cell>
          <cell r="AH19">
            <v>2</v>
          </cell>
          <cell r="AI19" t="str">
            <v>MS510095 MERCA SEPARADA</v>
          </cell>
          <cell r="AN19" t="str">
            <v>Sí</v>
          </cell>
        </row>
        <row r="20">
          <cell r="A20">
            <v>3723</v>
          </cell>
          <cell r="B20" t="str">
            <v>marisperzagni@hotmail.com</v>
          </cell>
          <cell r="AF20" t="str">
            <v>MUG CERAMICA TRAMADO BOMBE GRIS DEGRADE 520ML</v>
          </cell>
          <cell r="AG20" t="str">
            <v>967.99</v>
          </cell>
          <cell r="AH20">
            <v>2</v>
          </cell>
          <cell r="AI20" t="str">
            <v>MS510094 MERCA SEPARADA</v>
          </cell>
          <cell r="AN20" t="str">
            <v>Sí</v>
          </cell>
        </row>
        <row r="21">
          <cell r="A21">
            <v>3723</v>
          </cell>
          <cell r="B21" t="str">
            <v>marisperzagni@hotmail.com</v>
          </cell>
          <cell r="AF21" t="str">
            <v>HOMBRECITO CON VIRULANA COLORES PASTEL (Verde)</v>
          </cell>
          <cell r="AG21" t="str">
            <v>263.99</v>
          </cell>
          <cell r="AH21">
            <v>1</v>
          </cell>
          <cell r="AI21" t="str">
            <v>ba87516</v>
          </cell>
          <cell r="AN21" t="str">
            <v>Sí</v>
          </cell>
        </row>
        <row r="22">
          <cell r="A22">
            <v>3723</v>
          </cell>
          <cell r="B22" t="str">
            <v>marisperzagni@hotmail.com</v>
          </cell>
          <cell r="AF22" t="str">
            <v>TAPON BAÑERA PASTEL 1PC (Verde)</v>
          </cell>
          <cell r="AG22" t="str">
            <v>98.99</v>
          </cell>
          <cell r="AH22">
            <v>1</v>
          </cell>
          <cell r="AI22" t="str">
            <v>019BA87553</v>
          </cell>
          <cell r="AN22" t="str">
            <v>Sí</v>
          </cell>
        </row>
        <row r="23">
          <cell r="A23">
            <v>3723</v>
          </cell>
          <cell r="B23" t="str">
            <v>marisperzagni@hotmail.com</v>
          </cell>
          <cell r="AF23" t="str">
            <v>TAPON REJILLA 1PC COLORES PASTEL (Verde)</v>
          </cell>
          <cell r="AG23" t="str">
            <v>98.99</v>
          </cell>
          <cell r="AH23">
            <v>2</v>
          </cell>
          <cell r="AI23" t="str">
            <v>019BA87554</v>
          </cell>
          <cell r="AN23" t="str">
            <v>Sí</v>
          </cell>
        </row>
        <row r="24">
          <cell r="A24">
            <v>3722</v>
          </cell>
          <cell r="B24" t="str">
            <v>diezlauramonica@hotmail.com</v>
          </cell>
          <cell r="C24">
            <v>44468</v>
          </cell>
          <cell r="D24" t="str">
            <v>Abierta</v>
          </cell>
          <cell r="E24" t="str">
            <v>Recibido</v>
          </cell>
          <cell r="F24" t="str">
            <v>Enviado</v>
          </cell>
          <cell r="G24" t="str">
            <v>ARS</v>
          </cell>
          <cell r="H24" t="str">
            <v>2716.97</v>
          </cell>
          <cell r="I24">
            <v>0</v>
          </cell>
          <cell r="J24">
            <v>0</v>
          </cell>
          <cell r="K24" t="str">
            <v>2716.97</v>
          </cell>
          <cell r="L24" t="str">
            <v>Laura Monica Diez</v>
          </cell>
          <cell r="M24">
            <v>17327367</v>
          </cell>
          <cell r="N24">
            <v>5491154029877</v>
          </cell>
          <cell r="O24" t="str">
            <v>Laura Monica Diez</v>
          </cell>
          <cell r="P24">
            <v>5491154029877</v>
          </cell>
          <cell r="Q24" t="str">
            <v>San Joaquín</v>
          </cell>
          <cell r="R24">
            <v>135</v>
          </cell>
          <cell r="S24" t="str">
            <v>San Joaquín 135</v>
          </cell>
          <cell r="U24" t="str">
            <v>Turdera</v>
          </cell>
          <cell r="V24">
            <v>1833</v>
          </cell>
          <cell r="W24" t="str">
            <v>Gran Buenos Aires</v>
          </cell>
          <cell r="Y24" t="str">
            <v>ENVÍO SIN CARGO (CABA, GRAN PARTE DE GBA y LA PLATA) TIEMPO: 4 a 6 DÍAS HÁBILES</v>
          </cell>
          <cell r="Z24" t="str">
            <v>Mercado Pago</v>
          </cell>
          <cell r="AD24">
            <v>44468</v>
          </cell>
          <cell r="AE24">
            <v>44473</v>
          </cell>
          <cell r="AF24" t="str">
            <v>ENSALADERA CERAMICA FLORENCIA GRIS E INTERIOR BLANCO 18,5 X 4 CM</v>
          </cell>
          <cell r="AG24" t="str">
            <v>956.99</v>
          </cell>
          <cell r="AH24">
            <v>1</v>
          </cell>
          <cell r="AI24" t="str">
            <v>MS512011  MERCA SEPARADA</v>
          </cell>
          <cell r="AJ24" t="str">
            <v>Móvil</v>
          </cell>
          <cell r="AK24" t="str">
            <v>EL MIERCOLES 06-10 ENTRE 8 Y 18 HORAS!</v>
          </cell>
          <cell r="AL24">
            <v>17232754940</v>
          </cell>
          <cell r="AM24">
            <v>411869930</v>
          </cell>
          <cell r="AN24" t="str">
            <v>Sí</v>
          </cell>
        </row>
        <row r="25">
          <cell r="A25">
            <v>3722</v>
          </cell>
          <cell r="B25" t="str">
            <v>diezlauramonica@hotmail.com</v>
          </cell>
          <cell r="AF25" t="str">
            <v>ENSALADERA CERAMICA FLORENCIA GRIS E INTERIOR BLANCO 20 X 5 CM</v>
          </cell>
          <cell r="AG25" t="str">
            <v>1154.99</v>
          </cell>
          <cell r="AH25">
            <v>1</v>
          </cell>
          <cell r="AI25" t="str">
            <v>MS512014. MERCA SEPARADA</v>
          </cell>
          <cell r="AN25" t="str">
            <v>Sí</v>
          </cell>
        </row>
        <row r="26">
          <cell r="A26">
            <v>3722</v>
          </cell>
          <cell r="B26" t="str">
            <v>diezlauramonica@hotmail.com</v>
          </cell>
          <cell r="AF26" t="str">
            <v>BOWL DE CERAMICA 20 CM DIAM X 8 CM ALTO</v>
          </cell>
          <cell r="AG26" t="str">
            <v>604.99</v>
          </cell>
          <cell r="AH26">
            <v>1</v>
          </cell>
          <cell r="AI26" t="str">
            <v>MS106M53 MERCA SEPARADA</v>
          </cell>
          <cell r="AN26" t="str">
            <v>Sí</v>
          </cell>
        </row>
        <row r="27">
          <cell r="A27">
            <v>3721</v>
          </cell>
          <cell r="B27" t="str">
            <v>anto.castagnaro@gmail.com</v>
          </cell>
          <cell r="C27">
            <v>44467</v>
          </cell>
          <cell r="D27" t="str">
            <v>Abierta</v>
          </cell>
          <cell r="E27" t="str">
            <v>Recibido</v>
          </cell>
          <cell r="F27" t="str">
            <v>Enviado</v>
          </cell>
          <cell r="G27" t="str">
            <v>ARS</v>
          </cell>
          <cell r="H27" t="str">
            <v>2360.59</v>
          </cell>
          <cell r="I27">
            <v>2000</v>
          </cell>
          <cell r="J27">
            <v>0</v>
          </cell>
          <cell r="K27" t="str">
            <v>360.59</v>
          </cell>
          <cell r="L27" t="str">
            <v>Antonella Castagnaro</v>
          </cell>
          <cell r="M27">
            <v>36948085</v>
          </cell>
          <cell r="N27">
            <v>541165791700</v>
          </cell>
          <cell r="O27" t="str">
            <v>Antonella Castagnaro</v>
          </cell>
          <cell r="T27" t="str">
            <v>Villa del Parque / Agronomía / Monte Castro / Paternal / Villa del Parque / Villa Santa Rita / Villa Real / Villa General Mitre / Villa Devoto</v>
          </cell>
          <cell r="U27" t="str">
            <v>Capital Federal</v>
          </cell>
          <cell r="V27">
            <v>1417</v>
          </cell>
          <cell r="W27" t="str">
            <v>Capital Federal</v>
          </cell>
          <cell r="Y27" t="str">
            <v>Retiras en SHOWROOM ( CON CITA PREVIA)</v>
          </cell>
          <cell r="Z27" t="str">
            <v>Mercado Pago</v>
          </cell>
          <cell r="AA27" t="str">
            <v>ANTONELACASTAGNARO</v>
          </cell>
          <cell r="AB27" t="str">
            <v>Gracias por el regalo! ?</v>
          </cell>
          <cell r="AD27">
            <v>44467</v>
          </cell>
          <cell r="AE27">
            <v>44484</v>
          </cell>
          <cell r="AF27" t="str">
            <v>BOTELLA MILK 1L TAPA SILICONA</v>
          </cell>
          <cell r="AG27" t="str">
            <v>677.6</v>
          </cell>
          <cell r="AH27">
            <v>1</v>
          </cell>
          <cell r="AI27" t="str">
            <v>019BO5572</v>
          </cell>
          <cell r="AJ27" t="str">
            <v>Móvil</v>
          </cell>
          <cell r="AK27" t="str">
            <v/>
          </cell>
          <cell r="AL27">
            <v>3328134327</v>
          </cell>
          <cell r="AM27">
            <v>481116032</v>
          </cell>
          <cell r="AN27" t="str">
            <v>Sí</v>
          </cell>
        </row>
        <row r="28">
          <cell r="A28">
            <v>3721</v>
          </cell>
          <cell r="B28" t="str">
            <v>anto.castagnaro@gmail.com</v>
          </cell>
          <cell r="AF28" t="str">
            <v>VASOS BOSTON DISP 6PC 510ML</v>
          </cell>
          <cell r="AG28">
            <v>1023</v>
          </cell>
          <cell r="AH28">
            <v>1</v>
          </cell>
          <cell r="AI28" t="str">
            <v>B1518AF6NEW</v>
          </cell>
          <cell r="AN28" t="str">
            <v>Sí</v>
          </cell>
        </row>
        <row r="29">
          <cell r="A29">
            <v>3721</v>
          </cell>
          <cell r="B29" t="str">
            <v>anto.castagnaro@gmail.com</v>
          </cell>
          <cell r="AF29" t="str">
            <v>VELA 100 % SOJA CON ESENCIAS - DIFERENTES AROMAS 8x8 CM (JAZMIN-GARDENIA)</v>
          </cell>
          <cell r="AG29" t="str">
            <v>659.99</v>
          </cell>
          <cell r="AH29">
            <v>1</v>
          </cell>
          <cell r="AI29" t="str">
            <v>BA6340VELA MERCA SEPARADA COSTO TEORICO MAS IVA</v>
          </cell>
          <cell r="AN29" t="str">
            <v>Sí</v>
          </cell>
        </row>
        <row r="30">
          <cell r="A30">
            <v>3720</v>
          </cell>
          <cell r="B30" t="str">
            <v>vayilimon@gmail.com</v>
          </cell>
          <cell r="C30">
            <v>44467</v>
          </cell>
          <cell r="D30" t="str">
            <v>Abierta</v>
          </cell>
          <cell r="E30" t="str">
            <v>Recibido</v>
          </cell>
          <cell r="F30" t="str">
            <v>Enviado</v>
          </cell>
          <cell r="G30" t="str">
            <v>ARS</v>
          </cell>
          <cell r="H30" t="str">
            <v>1869.99</v>
          </cell>
          <cell r="I30" t="str">
            <v>280.5</v>
          </cell>
          <cell r="J30">
            <v>0</v>
          </cell>
          <cell r="K30" t="str">
            <v>1589.49</v>
          </cell>
          <cell r="L30" t="str">
            <v>María Laura Mina</v>
          </cell>
          <cell r="M30">
            <v>31423499</v>
          </cell>
          <cell r="N30">
            <v>541144049201</v>
          </cell>
          <cell r="O30" t="str">
            <v>María Laura Mina</v>
          </cell>
          <cell r="P30">
            <v>541144049201</v>
          </cell>
          <cell r="Q30" t="str">
            <v>Donizetti</v>
          </cell>
          <cell r="R30">
            <v>41</v>
          </cell>
          <cell r="S30" t="str">
            <v>Torre C piso 8° A</v>
          </cell>
          <cell r="T30" t="str">
            <v>Villa luro</v>
          </cell>
          <cell r="U30" t="str">
            <v>Capital Federal</v>
          </cell>
          <cell r="V30">
            <v>1407</v>
          </cell>
          <cell r="W30" t="str">
            <v>Capital Federal</v>
          </cell>
          <cell r="Y30" t="str">
            <v>ENVÍO SIN CARGO (CABA, GRAN PARTE DE GBA y LA PLATA) TIEMPO: 4 a 6 DÍAS HÁBILES</v>
          </cell>
          <cell r="Z30" t="str">
            <v>Mercado Pago</v>
          </cell>
          <cell r="AA30" t="str">
            <v>JUEGOBIGDECO</v>
          </cell>
          <cell r="AB30" t="str">
            <v>Por favor verificar que se entregue en torre C. Dia miercoles 6 hasta 17 hs hay quien reciba</v>
          </cell>
          <cell r="AD30">
            <v>44467</v>
          </cell>
          <cell r="AE30">
            <v>44473</v>
          </cell>
          <cell r="AF30" t="str">
            <v>CAJA DE TE 3 DIVISIONES 24X7,5X9 CM</v>
          </cell>
          <cell r="AG30" t="str">
            <v>1869.99</v>
          </cell>
          <cell r="AH30">
            <v>1</v>
          </cell>
          <cell r="AI30" t="str">
            <v>CX7191</v>
          </cell>
          <cell r="AJ30" t="str">
            <v>Móvil</v>
          </cell>
          <cell r="AK30" t="str">
            <v>EL MIERCOLES 06-10 ENTRE 8 Y 17 HORAS!</v>
          </cell>
          <cell r="AL30">
            <v>3327044755</v>
          </cell>
          <cell r="AM30">
            <v>481337262</v>
          </cell>
          <cell r="AN30" t="str">
            <v>Sí</v>
          </cell>
        </row>
        <row r="31">
          <cell r="A31">
            <v>3719</v>
          </cell>
          <cell r="B31" t="str">
            <v>milagrosbranch@hotmail.com</v>
          </cell>
          <cell r="C31">
            <v>44467</v>
          </cell>
          <cell r="D31" t="str">
            <v>Abierta</v>
          </cell>
          <cell r="E31" t="str">
            <v>Recibido</v>
          </cell>
          <cell r="F31" t="str">
            <v>Enviado</v>
          </cell>
          <cell r="G31" t="str">
            <v>ARS</v>
          </cell>
          <cell r="H31" t="str">
            <v>2089.99</v>
          </cell>
          <cell r="I31">
            <v>1500</v>
          </cell>
          <cell r="J31">
            <v>0</v>
          </cell>
          <cell r="K31" t="str">
            <v>589.99</v>
          </cell>
          <cell r="L31" t="str">
            <v>Milagros Rocío Rama</v>
          </cell>
          <cell r="M31">
            <v>42113258</v>
          </cell>
          <cell r="N31">
            <v>541124631709</v>
          </cell>
          <cell r="O31" t="str">
            <v>Milagros Rocío Rama</v>
          </cell>
          <cell r="P31">
            <v>541124631709</v>
          </cell>
          <cell r="Q31" t="str">
            <v>Luis Saenz Peña</v>
          </cell>
          <cell r="R31">
            <v>1915</v>
          </cell>
          <cell r="U31" t="str">
            <v>Lomas de Zamora</v>
          </cell>
          <cell r="V31">
            <v>1832</v>
          </cell>
          <cell r="W31" t="str">
            <v>Gran Buenos Aires</v>
          </cell>
          <cell r="Y31" t="str">
            <v>ENVÍO SIN CARGO (CABA, GRAN PARTE DE GBA y LA PLATA) TIEMPO: 4 a 6 DÍAS HÁBILES</v>
          </cell>
          <cell r="Z31" t="str">
            <v>Mercado Pago</v>
          </cell>
          <cell r="AA31" t="str">
            <v>MILAGROSRRAMA</v>
          </cell>
          <cell r="AD31">
            <v>44467</v>
          </cell>
          <cell r="AE31">
            <v>44473</v>
          </cell>
          <cell r="AF31" t="str">
            <v>CAFETERA EMBOLO 800ML</v>
          </cell>
          <cell r="AG31" t="str">
            <v>2089.99</v>
          </cell>
          <cell r="AH31">
            <v>1</v>
          </cell>
          <cell r="AI31" t="str">
            <v>046BA8051</v>
          </cell>
          <cell r="AJ31" t="str">
            <v>Móvil</v>
          </cell>
          <cell r="AK31" t="str">
            <v>EL MIERCOLES 06-10 ENTRE 8 Y 18 HORAS!</v>
          </cell>
          <cell r="AL31">
            <v>3326992416</v>
          </cell>
          <cell r="AM31">
            <v>481335329</v>
          </cell>
          <cell r="AN31" t="str">
            <v>Sí</v>
          </cell>
        </row>
        <row r="32">
          <cell r="A32">
            <v>3718</v>
          </cell>
          <cell r="B32" t="str">
            <v>lanterolola@hotmail.com</v>
          </cell>
          <cell r="C32">
            <v>44467</v>
          </cell>
          <cell r="D32" t="str">
            <v>Abierta</v>
          </cell>
          <cell r="E32" t="str">
            <v>Recibido</v>
          </cell>
          <cell r="F32" t="str">
            <v>Enviado</v>
          </cell>
          <cell r="G32" t="str">
            <v>ARS</v>
          </cell>
          <cell r="H32" t="str">
            <v>703.99</v>
          </cell>
          <cell r="I32">
            <v>0</v>
          </cell>
          <cell r="J32">
            <v>0</v>
          </cell>
          <cell r="K32" t="str">
            <v>703.99</v>
          </cell>
          <cell r="L32" t="str">
            <v>Lola Lantero</v>
          </cell>
          <cell r="M32">
            <v>41564055</v>
          </cell>
          <cell r="N32">
            <v>541131179169</v>
          </cell>
          <cell r="O32" t="str">
            <v>Lola Lantero</v>
          </cell>
          <cell r="P32">
            <v>541131179169</v>
          </cell>
          <cell r="Q32" t="str">
            <v>Bombero sanchez</v>
          </cell>
          <cell r="R32">
            <v>535</v>
          </cell>
          <cell r="T32" t="str">
            <v>Quilmes</v>
          </cell>
          <cell r="U32" t="str">
            <v>Gran buenos aires</v>
          </cell>
          <cell r="V32">
            <v>1878</v>
          </cell>
          <cell r="W32" t="str">
            <v>Gran Buenos Aires</v>
          </cell>
          <cell r="Y32" t="str">
            <v>ENVÍO SIN CARGO (CABA, GRAN PARTE DE GBA y LA PLATA) TIEMPO: 4 a 6 DÍAS HÁBILES</v>
          </cell>
          <cell r="Z32" t="str">
            <v>TRANSFERENCIA BANCARIA</v>
          </cell>
          <cell r="AD32">
            <v>44467</v>
          </cell>
          <cell r="AE32">
            <v>44473</v>
          </cell>
          <cell r="AF32" t="str">
            <v>BOTELLA VIDRIO MY BOTTLE FUNDA GRIS 400 ML</v>
          </cell>
          <cell r="AG32" t="str">
            <v>703.99</v>
          </cell>
          <cell r="AH32">
            <v>1</v>
          </cell>
          <cell r="AI32" t="str">
            <v>MS126817</v>
          </cell>
          <cell r="AJ32" t="str">
            <v>Móvil</v>
          </cell>
          <cell r="AK32" t="str">
            <v>EL MIERCOLES 06-10 ENTRE 8 Y 18 HORAS!</v>
          </cell>
          <cell r="AM32">
            <v>481177926</v>
          </cell>
          <cell r="AN32" t="str">
            <v>Sí</v>
          </cell>
        </row>
        <row r="33">
          <cell r="A33">
            <v>3717</v>
          </cell>
          <cell r="B33" t="str">
            <v>pilarvieytes1@gmail.com</v>
          </cell>
          <cell r="C33">
            <v>44466</v>
          </cell>
          <cell r="D33" t="str">
            <v>Abierta</v>
          </cell>
          <cell r="E33" t="str">
            <v>Recibido</v>
          </cell>
          <cell r="F33" t="str">
            <v>Enviado</v>
          </cell>
          <cell r="G33" t="str">
            <v>ARS</v>
          </cell>
          <cell r="H33">
            <v>2937</v>
          </cell>
          <cell r="I33">
            <v>0</v>
          </cell>
          <cell r="J33">
            <v>0</v>
          </cell>
          <cell r="K33">
            <v>2937</v>
          </cell>
          <cell r="L33" t="str">
            <v>Pilar Vieytes</v>
          </cell>
          <cell r="M33">
            <v>41557208</v>
          </cell>
          <cell r="N33">
            <v>541121755331</v>
          </cell>
          <cell r="O33" t="str">
            <v>Pilar Vieytes</v>
          </cell>
          <cell r="P33">
            <v>541121755331</v>
          </cell>
          <cell r="Q33" t="str">
            <v xml:space="preserve">Avenida piedrabuena </v>
          </cell>
          <cell r="R33">
            <v>4334</v>
          </cell>
          <cell r="U33" t="str">
            <v>Capital Federal</v>
          </cell>
          <cell r="V33">
            <v>1439</v>
          </cell>
          <cell r="W33" t="str">
            <v>Capital Federal</v>
          </cell>
          <cell r="Y33" t="str">
            <v>ENVÍO SIN CARGO (CABA, GRAN PARTE DE GBA y LA PLATA) TIEMPO: 4 a 6 DÍAS HÁBILES</v>
          </cell>
          <cell r="Z33" t="str">
            <v>Mercado Pago</v>
          </cell>
          <cell r="AD33">
            <v>44466</v>
          </cell>
          <cell r="AE33">
            <v>44469</v>
          </cell>
          <cell r="AF33" t="str">
            <v>MATE PAMPA BOCA ANGOSTO CON BOMBILLA COLOR BORDO</v>
          </cell>
          <cell r="AG33">
            <v>979</v>
          </cell>
          <cell r="AH33">
            <v>1</v>
          </cell>
          <cell r="AI33" t="str">
            <v>MATE PAMPA 20 MERCA SEPA</v>
          </cell>
          <cell r="AJ33" t="str">
            <v>Móvil</v>
          </cell>
          <cell r="AK33" t="str">
            <v>EL VIERNES 01-10 ENTRE 8 Y 18 HORAS!</v>
          </cell>
          <cell r="AL33">
            <v>3324075809</v>
          </cell>
          <cell r="AM33">
            <v>481139003</v>
          </cell>
          <cell r="AN33" t="str">
            <v>Sí</v>
          </cell>
        </row>
        <row r="34">
          <cell r="A34">
            <v>3717</v>
          </cell>
          <cell r="B34" t="str">
            <v>pilarvieytes1@gmail.com</v>
          </cell>
          <cell r="AF34" t="str">
            <v>MATE PAMPA BOCA ANGOSTA CON BOMBILLA COLOR BLANCO</v>
          </cell>
          <cell r="AG34">
            <v>979</v>
          </cell>
          <cell r="AH34">
            <v>1</v>
          </cell>
          <cell r="AI34" t="str">
            <v>MERCA SEPA</v>
          </cell>
          <cell r="AN34" t="str">
            <v>Sí</v>
          </cell>
        </row>
        <row r="35">
          <cell r="A35">
            <v>3717</v>
          </cell>
          <cell r="B35" t="str">
            <v>pilarvieytes1@gmail.com</v>
          </cell>
          <cell r="AF35" t="str">
            <v>MATE PAMPA BOCA ANGOSTA CON BOMBILLA COLOR LILA</v>
          </cell>
          <cell r="AG35">
            <v>979</v>
          </cell>
          <cell r="AH35">
            <v>1</v>
          </cell>
          <cell r="AI35" t="str">
            <v>MATE PAMPA 21 MERCA SEOA</v>
          </cell>
          <cell r="AN35" t="str">
            <v>Sí</v>
          </cell>
        </row>
        <row r="36">
          <cell r="A36">
            <v>3716</v>
          </cell>
          <cell r="B36" t="str">
            <v>encinaponcec@gmail.com</v>
          </cell>
          <cell r="C36">
            <v>44466</v>
          </cell>
          <cell r="D36" t="str">
            <v>Abierta</v>
          </cell>
          <cell r="E36" t="str">
            <v>Recibido</v>
          </cell>
          <cell r="F36" t="str">
            <v>Enviado</v>
          </cell>
          <cell r="G36" t="str">
            <v>ARS</v>
          </cell>
          <cell r="H36">
            <v>979</v>
          </cell>
          <cell r="I36">
            <v>0</v>
          </cell>
          <cell r="J36">
            <v>0</v>
          </cell>
          <cell r="K36">
            <v>979</v>
          </cell>
          <cell r="L36" t="str">
            <v>Carolina Belen Encina Ponce</v>
          </cell>
          <cell r="M36">
            <v>38619114</v>
          </cell>
          <cell r="N36">
            <v>541162772696</v>
          </cell>
          <cell r="O36" t="str">
            <v>Carolina Belen Encina Ponce</v>
          </cell>
          <cell r="P36">
            <v>541162772696</v>
          </cell>
          <cell r="Q36" t="str">
            <v>Primo Tricotti</v>
          </cell>
          <cell r="R36">
            <v>1970</v>
          </cell>
          <cell r="T36" t="str">
            <v>Luis Guillon</v>
          </cell>
          <cell r="U36" t="str">
            <v>Luis Guillon</v>
          </cell>
          <cell r="V36">
            <v>1838</v>
          </cell>
          <cell r="W36" t="str">
            <v>Gran Buenos Aires</v>
          </cell>
          <cell r="Y36" t="str">
            <v>ENVÍO SIN CARGO (CABA, GRAN PARTE DE GBA y LA PLATA) TIEMPO: 4 a 6 DÍAS HÁBILES</v>
          </cell>
          <cell r="Z36" t="str">
            <v>Mercado Pago</v>
          </cell>
          <cell r="AD36">
            <v>44466</v>
          </cell>
          <cell r="AE36">
            <v>44469</v>
          </cell>
          <cell r="AF36" t="str">
            <v>MATE PAMPA BOCA ANGOSTA CON BOMBILLA COLOR NEGRO</v>
          </cell>
          <cell r="AG36">
            <v>979</v>
          </cell>
          <cell r="AH36">
            <v>1</v>
          </cell>
          <cell r="AI36" t="str">
            <v>MERCA SEPA</v>
          </cell>
          <cell r="AJ36" t="str">
            <v>Web</v>
          </cell>
          <cell r="AK36" t="str">
            <v>EL VIERNES 01-10 ENTRE 8 Y 18 HORAS!</v>
          </cell>
          <cell r="AL36">
            <v>3322792131</v>
          </cell>
          <cell r="AM36">
            <v>481038628</v>
          </cell>
          <cell r="AN36" t="str">
            <v>Sí</v>
          </cell>
        </row>
        <row r="37">
          <cell r="A37">
            <v>3713</v>
          </cell>
          <cell r="B37" t="str">
            <v>karyy_79@hotmail.com</v>
          </cell>
          <cell r="C37">
            <v>44466</v>
          </cell>
          <cell r="D37" t="str">
            <v>Abierta</v>
          </cell>
          <cell r="E37" t="str">
            <v>Recibido</v>
          </cell>
          <cell r="F37" t="str">
            <v>Enviado</v>
          </cell>
          <cell r="G37" t="str">
            <v>ARS</v>
          </cell>
          <cell r="H37">
            <v>1958</v>
          </cell>
          <cell r="I37">
            <v>0</v>
          </cell>
          <cell r="J37" t="str">
            <v>415.83</v>
          </cell>
          <cell r="K37" t="str">
            <v>2373.83</v>
          </cell>
          <cell r="L37" t="str">
            <v>Karina Quintero</v>
          </cell>
          <cell r="M37">
            <v>27154484</v>
          </cell>
          <cell r="N37">
            <v>542966630153</v>
          </cell>
          <cell r="O37" t="str">
            <v>Karina Quintero</v>
          </cell>
          <cell r="P37">
            <v>542966630153</v>
          </cell>
          <cell r="Q37" t="str">
            <v>Rio gallegos</v>
          </cell>
          <cell r="R37">
            <v>616</v>
          </cell>
          <cell r="T37" t="str">
            <v>B los ñires 616</v>
          </cell>
          <cell r="U37" t="str">
            <v>Rio turbio</v>
          </cell>
          <cell r="V37">
            <v>9407</v>
          </cell>
          <cell r="W37" t="str">
            <v>Santa Cruz</v>
          </cell>
          <cell r="Y37" t="str">
            <v>Correo Argentino - Envio a domicilio</v>
          </cell>
          <cell r="Z37" t="str">
            <v>Mercado Pago</v>
          </cell>
          <cell r="AD37">
            <v>44466</v>
          </cell>
          <cell r="AE37">
            <v>44476</v>
          </cell>
          <cell r="AF37" t="str">
            <v>MATE PAMPA BOCA ANGOSTO CON BOMBILLA COLOR ROJO</v>
          </cell>
          <cell r="AG37">
            <v>979</v>
          </cell>
          <cell r="AH37">
            <v>1</v>
          </cell>
          <cell r="AI37" t="str">
            <v>MATEPAMPA 18 MERCA SEPA</v>
          </cell>
          <cell r="AJ37" t="str">
            <v>Móvil</v>
          </cell>
          <cell r="AK37" t="str">
            <v>POR MEDIO DEL CORREO ARGENTINO Y TU CODIGO DE SEGUIMIENTO SERA 00007943045399LIM0CC201</v>
          </cell>
          <cell r="AL37">
            <v>17197445640</v>
          </cell>
          <cell r="AM37">
            <v>480954643</v>
          </cell>
          <cell r="AN37" t="str">
            <v>Sí</v>
          </cell>
        </row>
        <row r="38">
          <cell r="A38">
            <v>3713</v>
          </cell>
          <cell r="B38" t="str">
            <v>karyy_79@hotmail.com</v>
          </cell>
          <cell r="AF38" t="str">
            <v>MATE PAMPA BOCA ANCHO CON BOMBILLA COLOR ROJO</v>
          </cell>
          <cell r="AG38">
            <v>979</v>
          </cell>
          <cell r="AH38">
            <v>1</v>
          </cell>
          <cell r="AI38" t="str">
            <v>MATEPAMPA08 MERCA SEPA</v>
          </cell>
          <cell r="AN38" t="str">
            <v>Sí</v>
          </cell>
        </row>
        <row r="39">
          <cell r="A39">
            <v>3712</v>
          </cell>
          <cell r="B39" t="str">
            <v>puchalskiandrea@gmail.com</v>
          </cell>
          <cell r="C39">
            <v>44466</v>
          </cell>
          <cell r="D39" t="str">
            <v>Abierta</v>
          </cell>
          <cell r="E39" t="str">
            <v>Recibido</v>
          </cell>
          <cell r="F39" t="str">
            <v>Enviado</v>
          </cell>
          <cell r="G39" t="str">
            <v>ARS</v>
          </cell>
          <cell r="H39" t="str">
            <v>8779.61</v>
          </cell>
          <cell r="I39">
            <v>0</v>
          </cell>
          <cell r="J39">
            <v>0</v>
          </cell>
          <cell r="K39" t="str">
            <v>8779.61</v>
          </cell>
          <cell r="L39" t="str">
            <v>Andrea Elisabeth Puchalski</v>
          </cell>
          <cell r="M39">
            <v>32743370</v>
          </cell>
          <cell r="N39">
            <v>541135797393</v>
          </cell>
          <cell r="O39" t="str">
            <v>Andrea Elisabeth Puchalski</v>
          </cell>
          <cell r="P39">
            <v>541135797393</v>
          </cell>
          <cell r="Q39" t="str">
            <v>Esquel</v>
          </cell>
          <cell r="R39">
            <v>1475</v>
          </cell>
          <cell r="S39" t="str">
            <v>lacar 2b</v>
          </cell>
          <cell r="T39" t="str">
            <v>Ezpeleta</v>
          </cell>
          <cell r="U39" t="str">
            <v>Quilmes</v>
          </cell>
          <cell r="V39">
            <v>1882</v>
          </cell>
          <cell r="W39" t="str">
            <v>Gran Buenos Aires</v>
          </cell>
          <cell r="Y39" t="str">
            <v>ENVÍO SIN CARGO (CABA, GRAN PARTE DE GBA y LA PLATA) TIEMPO: 4 a 6 DÍAS HÁBILES</v>
          </cell>
          <cell r="Z39" t="str">
            <v>Mercado Pago</v>
          </cell>
          <cell r="AD39">
            <v>44466</v>
          </cell>
          <cell r="AE39">
            <v>44469</v>
          </cell>
          <cell r="AF39" t="str">
            <v>PORTA UTENSILIOS ROSA PVC SIN UTENSILIOS 15,5X12CM</v>
          </cell>
          <cell r="AG39" t="str">
            <v>774.99</v>
          </cell>
          <cell r="AH39">
            <v>1</v>
          </cell>
          <cell r="AI39" t="str">
            <v>BA1201L</v>
          </cell>
          <cell r="AJ39" t="str">
            <v>Web</v>
          </cell>
          <cell r="AK39" t="str">
            <v>EL VIERNES 01-10 ENTRE 8 Y 18 HORAS!</v>
          </cell>
          <cell r="AL39">
            <v>17197426793</v>
          </cell>
          <cell r="AM39">
            <v>480731367</v>
          </cell>
          <cell r="AN39" t="str">
            <v>Sí</v>
          </cell>
        </row>
        <row r="40">
          <cell r="A40">
            <v>3712</v>
          </cell>
          <cell r="B40" t="str">
            <v>puchalskiandrea@gmail.com</v>
          </cell>
          <cell r="AF40" t="str">
            <v>JABONERA PVC 10 X 7,8 CM</v>
          </cell>
          <cell r="AG40">
            <v>429</v>
          </cell>
          <cell r="AH40">
            <v>1</v>
          </cell>
          <cell r="AI40" t="str">
            <v>AB6993</v>
          </cell>
          <cell r="AN40" t="str">
            <v>Sí</v>
          </cell>
        </row>
        <row r="41">
          <cell r="A41">
            <v>3712</v>
          </cell>
          <cell r="B41" t="str">
            <v>puchalskiandrea@gmail.com</v>
          </cell>
          <cell r="AF41" t="str">
            <v>BOWL GRANDE CLASICO 18,5 DIAM X 7,5 CM (Gris)</v>
          </cell>
          <cell r="AG41" t="str">
            <v>289.99</v>
          </cell>
          <cell r="AH41">
            <v>1</v>
          </cell>
          <cell r="AI41" t="str">
            <v>BA86079 COSTO TEORICO</v>
          </cell>
          <cell r="AN41" t="str">
            <v>Sí</v>
          </cell>
        </row>
        <row r="42">
          <cell r="A42">
            <v>3712</v>
          </cell>
          <cell r="B42" t="str">
            <v>puchalskiandrea@gmail.com</v>
          </cell>
          <cell r="AF42" t="str">
            <v>BOWL CHICO CLASICO 11,5 DIAM X4,5 (Gris)</v>
          </cell>
          <cell r="AG42" t="str">
            <v>129.99</v>
          </cell>
          <cell r="AH42">
            <v>2</v>
          </cell>
          <cell r="AI42" t="str">
            <v>BA86077. COSTO TEORICO MAS IVA</v>
          </cell>
          <cell r="AN42" t="str">
            <v>Sí</v>
          </cell>
        </row>
        <row r="43">
          <cell r="A43">
            <v>3712</v>
          </cell>
          <cell r="B43" t="str">
            <v>puchalskiandrea@gmail.com</v>
          </cell>
          <cell r="AF43" t="str">
            <v>CAJA DE TE 3 DIVISIONES 24X7,5X9 CM</v>
          </cell>
          <cell r="AG43" t="str">
            <v>1869.99</v>
          </cell>
          <cell r="AH43">
            <v>1</v>
          </cell>
          <cell r="AI43" t="str">
            <v>CX7191</v>
          </cell>
          <cell r="AN43" t="str">
            <v>Sí</v>
          </cell>
        </row>
        <row r="44">
          <cell r="A44">
            <v>3712</v>
          </cell>
          <cell r="B44" t="str">
            <v>puchalskiandrea@gmail.com</v>
          </cell>
          <cell r="AF44" t="str">
            <v>CUCHARA PLANA DE SILICONA MANGO DE MADERA SIMIL MARMOL 31X7CM</v>
          </cell>
          <cell r="AG44" t="str">
            <v>951.49</v>
          </cell>
          <cell r="AH44">
            <v>2</v>
          </cell>
          <cell r="AI44" t="str">
            <v>101A24</v>
          </cell>
          <cell r="AN44" t="str">
            <v>Sí</v>
          </cell>
        </row>
        <row r="45">
          <cell r="A45">
            <v>3712</v>
          </cell>
          <cell r="B45" t="str">
            <v>puchalskiandrea@gmail.com</v>
          </cell>
          <cell r="AF45" t="str">
            <v>DIFUSOR DE VIDRIO EN 4 COLORES DE 10CM (Rosa)</v>
          </cell>
          <cell r="AG45" t="str">
            <v>438.9</v>
          </cell>
          <cell r="AH45">
            <v>1</v>
          </cell>
          <cell r="AI45" t="str">
            <v>BO7484</v>
          </cell>
          <cell r="AN45" t="str">
            <v>Sí</v>
          </cell>
        </row>
        <row r="46">
          <cell r="A46">
            <v>3712</v>
          </cell>
          <cell r="B46" t="str">
            <v>puchalskiandrea@gmail.com</v>
          </cell>
          <cell r="AF46" t="str">
            <v>ORGANIZADOR DE PLATOS METAL BLANCO 11,5 X12X14 CM</v>
          </cell>
          <cell r="AG46" t="str">
            <v>1406.89</v>
          </cell>
          <cell r="AH46">
            <v>2</v>
          </cell>
          <cell r="AI46" t="str">
            <v>SILORG7 MERCA SEPARADA</v>
          </cell>
          <cell r="AN46" t="str">
            <v>Sí</v>
          </cell>
        </row>
        <row r="47">
          <cell r="A47">
            <v>3711</v>
          </cell>
          <cell r="B47" t="str">
            <v>faustaac331@gmail.com</v>
          </cell>
          <cell r="C47">
            <v>44466</v>
          </cell>
          <cell r="D47" t="str">
            <v>Abierta</v>
          </cell>
          <cell r="E47" t="str">
            <v>Pendiente</v>
          </cell>
          <cell r="F47" t="str">
            <v>No está empaquetado</v>
          </cell>
          <cell r="G47" t="str">
            <v>ARS</v>
          </cell>
          <cell r="H47" t="str">
            <v>22021.96</v>
          </cell>
          <cell r="I47" t="str">
            <v>3303.29</v>
          </cell>
          <cell r="J47">
            <v>0</v>
          </cell>
          <cell r="K47" t="str">
            <v>18718.67</v>
          </cell>
          <cell r="L47" t="str">
            <v>Jorgelina Chancel</v>
          </cell>
          <cell r="M47">
            <v>2738602467</v>
          </cell>
          <cell r="N47">
            <v>542241537996</v>
          </cell>
          <cell r="O47" t="str">
            <v>Ricardo Flores</v>
          </cell>
          <cell r="T47" t="str">
            <v>Espartillar</v>
          </cell>
          <cell r="U47" t="str">
            <v>General Paz</v>
          </cell>
          <cell r="V47">
            <v>1987</v>
          </cell>
          <cell r="W47" t="str">
            <v>Buenos Aires</v>
          </cell>
          <cell r="Y47" t="str">
            <v>Retiras en SHOWROOM ( CON CITA PREVIA)</v>
          </cell>
          <cell r="Z47" t="str">
            <v>TRANSFERENCIA BANCARIA</v>
          </cell>
          <cell r="AA47" t="str">
            <v>MATEPAMPA</v>
          </cell>
          <cell r="AF47" t="str">
            <v>MATE SILVER BOCON CERAMICA CON BOMBILLA</v>
          </cell>
          <cell r="AG47" t="str">
            <v>1099.99</v>
          </cell>
          <cell r="AH47">
            <v>2</v>
          </cell>
          <cell r="AI47" t="str">
            <v>SC12004 MERCA SEPARADA. MARQUE CON UN 74%</v>
          </cell>
          <cell r="AJ47" t="str">
            <v>Móvil</v>
          </cell>
          <cell r="AK47" t="str">
            <v/>
          </cell>
          <cell r="AM47">
            <v>480905176</v>
          </cell>
          <cell r="AN47" t="str">
            <v>Sí</v>
          </cell>
        </row>
        <row r="48">
          <cell r="A48">
            <v>3711</v>
          </cell>
          <cell r="B48" t="str">
            <v>faustaac331@gmail.com</v>
          </cell>
          <cell r="AF48" t="str">
            <v>MATE ROSA BOCON CERAMICA CON BOMBILLA</v>
          </cell>
          <cell r="AG48" t="str">
            <v>1099.99</v>
          </cell>
          <cell r="AH48">
            <v>2</v>
          </cell>
          <cell r="AI48" t="str">
            <v>SC12001 MERCA SEPARADA MARQUE CON UN 74%</v>
          </cell>
          <cell r="AN48" t="str">
            <v>Sí</v>
          </cell>
        </row>
        <row r="49">
          <cell r="A49">
            <v>3711</v>
          </cell>
          <cell r="B49" t="str">
            <v>faustaac331@gmail.com</v>
          </cell>
          <cell r="AF49" t="str">
            <v>MATE PAMPA BOCA ANGOSTA CON BOMBILLA COLOR NARANJA FLUOR</v>
          </cell>
          <cell r="AG49">
            <v>979</v>
          </cell>
          <cell r="AH49">
            <v>2</v>
          </cell>
          <cell r="AI49" t="str">
            <v>MATEPAMPA16</v>
          </cell>
          <cell r="AN49" t="str">
            <v>Sí</v>
          </cell>
        </row>
        <row r="50">
          <cell r="A50">
            <v>3711</v>
          </cell>
          <cell r="B50" t="str">
            <v>faustaac331@gmail.com</v>
          </cell>
          <cell r="AF50" t="str">
            <v>MATE PAMPA BOCA ANGOSTA CON BOMBILLA COLOR ROSA</v>
          </cell>
          <cell r="AG50">
            <v>979</v>
          </cell>
          <cell r="AH50">
            <v>1</v>
          </cell>
          <cell r="AI50" t="str">
            <v>matepampa13 MERCA SEPA</v>
          </cell>
          <cell r="AN50" t="str">
            <v>Sí</v>
          </cell>
        </row>
        <row r="51">
          <cell r="A51">
            <v>3711</v>
          </cell>
          <cell r="B51" t="str">
            <v>faustaac331@gmail.com</v>
          </cell>
          <cell r="AF51" t="str">
            <v>MATE PAMPA BOCA ANGOSTA CON BOMBILLA COLOR TURQUESA</v>
          </cell>
          <cell r="AG51">
            <v>979</v>
          </cell>
          <cell r="AH51">
            <v>2</v>
          </cell>
          <cell r="AI51" t="str">
            <v>MATEPAMPA17 MERCA SEPA</v>
          </cell>
          <cell r="AN51" t="str">
            <v>Sí</v>
          </cell>
        </row>
        <row r="52">
          <cell r="A52">
            <v>3711</v>
          </cell>
          <cell r="B52" t="str">
            <v>faustaac331@gmail.com</v>
          </cell>
          <cell r="AF52" t="str">
            <v>MATE PAMPA BOCA ANCHA CON BOMBILLA COLOR NEGRO</v>
          </cell>
          <cell r="AG52">
            <v>979</v>
          </cell>
          <cell r="AH52">
            <v>2</v>
          </cell>
          <cell r="AI52" t="str">
            <v>MERCA SEPA</v>
          </cell>
          <cell r="AN52" t="str">
            <v>Sí</v>
          </cell>
        </row>
        <row r="53">
          <cell r="A53">
            <v>3711</v>
          </cell>
          <cell r="B53" t="str">
            <v>faustaac331@gmail.com</v>
          </cell>
          <cell r="AF53" t="str">
            <v>MATE PAMPA BOCA ANCHO CON BOMBILLA COLOR ROJO</v>
          </cell>
          <cell r="AG53">
            <v>979</v>
          </cell>
          <cell r="AH53">
            <v>2</v>
          </cell>
          <cell r="AI53" t="str">
            <v>MATEPAMPA08 MERCA SEPA</v>
          </cell>
          <cell r="AN53" t="str">
            <v>Sí</v>
          </cell>
        </row>
        <row r="54">
          <cell r="A54">
            <v>3711</v>
          </cell>
          <cell r="B54" t="str">
            <v>faustaac331@gmail.com</v>
          </cell>
          <cell r="AF54" t="str">
            <v>MATE PAMPA BOCA ANCHA CON BOMBILLA COLOR BEIGE</v>
          </cell>
          <cell r="AG54">
            <v>979</v>
          </cell>
          <cell r="AH54">
            <v>1</v>
          </cell>
          <cell r="AI54" t="str">
            <v>MERCA SEPA</v>
          </cell>
          <cell r="AN54" t="str">
            <v>Sí</v>
          </cell>
        </row>
        <row r="55">
          <cell r="A55">
            <v>3711</v>
          </cell>
          <cell r="B55" t="str">
            <v>faustaac331@gmail.com</v>
          </cell>
          <cell r="AF55" t="str">
            <v>MATE PAMPA BOCA ANCHA CON BOMBILLA COLOR BORDO</v>
          </cell>
          <cell r="AG55">
            <v>979</v>
          </cell>
          <cell r="AH55">
            <v>2</v>
          </cell>
          <cell r="AI55" t="str">
            <v>MATE PAMPA 010. MERCA SEPA</v>
          </cell>
          <cell r="AN55" t="str">
            <v>Sí</v>
          </cell>
        </row>
        <row r="56">
          <cell r="A56">
            <v>3711</v>
          </cell>
          <cell r="B56" t="str">
            <v>faustaac331@gmail.com</v>
          </cell>
          <cell r="AF56" t="str">
            <v>MATE PAMPA BOCA ANCHA CON BOMBILLA COLOR LILA</v>
          </cell>
          <cell r="AG56">
            <v>979</v>
          </cell>
          <cell r="AH56">
            <v>2</v>
          </cell>
          <cell r="AI56" t="str">
            <v>mate pampa 22 MERCA SEPA</v>
          </cell>
          <cell r="AN56" t="str">
            <v>Sí</v>
          </cell>
        </row>
        <row r="57">
          <cell r="A57">
            <v>3711</v>
          </cell>
          <cell r="B57" t="str">
            <v>faustaac331@gmail.com</v>
          </cell>
          <cell r="AF57" t="str">
            <v>MATE PAMPA BOCA ANCHA CON BOMBILLA COLOR BLANCO</v>
          </cell>
          <cell r="AG57">
            <v>979</v>
          </cell>
          <cell r="AH57">
            <v>4</v>
          </cell>
          <cell r="AI57" t="str">
            <v>matepampa01  MERCA SEPA</v>
          </cell>
          <cell r="AN57" t="str">
            <v>Sí</v>
          </cell>
        </row>
        <row r="58">
          <cell r="A58">
            <v>3710</v>
          </cell>
          <cell r="B58" t="str">
            <v>sofiapallares98@gmail.com</v>
          </cell>
          <cell r="C58">
            <v>44466</v>
          </cell>
          <cell r="D58" t="str">
            <v>Abierta</v>
          </cell>
          <cell r="E58" t="str">
            <v>Recibido</v>
          </cell>
          <cell r="F58" t="str">
            <v>Enviado</v>
          </cell>
          <cell r="G58" t="str">
            <v>ARS</v>
          </cell>
          <cell r="H58">
            <v>979</v>
          </cell>
          <cell r="I58">
            <v>0</v>
          </cell>
          <cell r="J58">
            <v>0</v>
          </cell>
          <cell r="K58">
            <v>979</v>
          </cell>
          <cell r="L58" t="str">
            <v>Sofia Pallares</v>
          </cell>
          <cell r="M58">
            <v>41703528</v>
          </cell>
          <cell r="N58">
            <v>541138654300</v>
          </cell>
          <cell r="O58" t="str">
            <v>Sofia Pallares</v>
          </cell>
          <cell r="P58">
            <v>541138654300</v>
          </cell>
          <cell r="Q58" t="str">
            <v xml:space="preserve">Pueyrredon </v>
          </cell>
          <cell r="R58">
            <v>4701</v>
          </cell>
          <cell r="T58" t="str">
            <v xml:space="preserve">San martin </v>
          </cell>
          <cell r="U58" t="str">
            <v>Buenos Aires</v>
          </cell>
          <cell r="V58">
            <v>1651</v>
          </cell>
          <cell r="W58" t="str">
            <v>Gran Buenos Aires</v>
          </cell>
          <cell r="Y58" t="str">
            <v>ENVÍO SIN CARGO (CABA, GRAN PARTE DE GBA y LA PLATA) TIEMPO: 4 a 6 DÍAS HÁBILES</v>
          </cell>
          <cell r="Z58" t="str">
            <v>Mercado Pago</v>
          </cell>
          <cell r="AC58" t="str">
            <v>En el domicilio de SAN MARTIN ES LA DIRECCION DEL TRABAJO Y ESTA LUNES A VIERNES HASTA LAS 17 HS</v>
          </cell>
          <cell r="AD58">
            <v>44466</v>
          </cell>
          <cell r="AE58">
            <v>44469</v>
          </cell>
          <cell r="AF58" t="str">
            <v>MATE PAMPA BOCA ANCHA CON BOMBILLA COLOR BLANCO</v>
          </cell>
          <cell r="AG58">
            <v>979</v>
          </cell>
          <cell r="AH58">
            <v>1</v>
          </cell>
          <cell r="AI58" t="str">
            <v>matepampa01  MERCA SEPA</v>
          </cell>
          <cell r="AJ58" t="str">
            <v>Móvil</v>
          </cell>
          <cell r="AK58" t="str">
            <v>EL VIERNES 01-10 ENTRE 8 Y 17 HORAS!</v>
          </cell>
          <cell r="AL58">
            <v>3321367284</v>
          </cell>
          <cell r="AM58">
            <v>480944571</v>
          </cell>
          <cell r="AN58" t="str">
            <v>Sí</v>
          </cell>
        </row>
        <row r="59">
          <cell r="A59">
            <v>3709</v>
          </cell>
          <cell r="B59" t="str">
            <v>lourdesundem@hotmail.com</v>
          </cell>
          <cell r="C59">
            <v>44466</v>
          </cell>
          <cell r="D59" t="str">
            <v>Abierta</v>
          </cell>
          <cell r="E59" t="str">
            <v>Recibido</v>
          </cell>
          <cell r="F59" t="str">
            <v>Enviado</v>
          </cell>
          <cell r="G59" t="str">
            <v>ARS</v>
          </cell>
          <cell r="H59" t="str">
            <v>6599.99</v>
          </cell>
          <cell r="I59">
            <v>0</v>
          </cell>
          <cell r="J59">
            <v>0</v>
          </cell>
          <cell r="K59" t="str">
            <v>6599.99</v>
          </cell>
          <cell r="L59" t="str">
            <v>Lourdes Francine Undem</v>
          </cell>
          <cell r="M59">
            <v>42103093</v>
          </cell>
          <cell r="N59">
            <v>541140676871</v>
          </cell>
          <cell r="O59" t="str">
            <v>Dolores Suarez Gilligan</v>
          </cell>
          <cell r="P59">
            <v>541156979772</v>
          </cell>
          <cell r="Q59" t="str">
            <v>José Hernandez</v>
          </cell>
          <cell r="R59">
            <v>2045</v>
          </cell>
          <cell r="S59" t="str">
            <v>13 B</v>
          </cell>
          <cell r="T59" t="str">
            <v>Belgrano</v>
          </cell>
          <cell r="U59" t="str">
            <v>Capital Federal</v>
          </cell>
          <cell r="V59">
            <v>1426</v>
          </cell>
          <cell r="W59" t="str">
            <v>Capital Federal</v>
          </cell>
          <cell r="Y59" t="str">
            <v>ENVÍO SIN CARGO (CABA, GRAN PARTE DE GBA y LA PLATA) TIEMPO: 4 a 6 DÍAS HÁBILES</v>
          </cell>
          <cell r="Z59" t="str">
            <v>Mercado Pago</v>
          </cell>
          <cell r="AD59">
            <v>44466</v>
          </cell>
          <cell r="AE59">
            <v>44469</v>
          </cell>
          <cell r="AF59" t="str">
            <v>PERCHERO DE PIE EXHIBIDOR NORDICO ESCANDINAVO</v>
          </cell>
          <cell r="AG59" t="str">
            <v>6599.99</v>
          </cell>
          <cell r="AH59">
            <v>1</v>
          </cell>
          <cell r="AI59" t="str">
            <v>ML0001</v>
          </cell>
          <cell r="AJ59" t="str">
            <v>Web</v>
          </cell>
          <cell r="AK59" t="str">
            <v>EL VIERNES 01-10 ENTRE 8 Y 18 HORAS!</v>
          </cell>
          <cell r="AL59">
            <v>17195784810</v>
          </cell>
          <cell r="AM59">
            <v>480927948</v>
          </cell>
          <cell r="AN59" t="str">
            <v>Sí</v>
          </cell>
        </row>
        <row r="60">
          <cell r="A60">
            <v>3708</v>
          </cell>
          <cell r="B60" t="str">
            <v>florfelman@gmail.com</v>
          </cell>
          <cell r="C60">
            <v>44466</v>
          </cell>
          <cell r="D60" t="str">
            <v>Abierta</v>
          </cell>
          <cell r="E60" t="str">
            <v>Recibido</v>
          </cell>
          <cell r="F60" t="str">
            <v>Enviado</v>
          </cell>
          <cell r="G60" t="str">
            <v>ARS</v>
          </cell>
          <cell r="H60" t="str">
            <v>2554.18</v>
          </cell>
          <cell r="I60">
            <v>2000</v>
          </cell>
          <cell r="J60">
            <v>0</v>
          </cell>
          <cell r="K60" t="str">
            <v>554.18</v>
          </cell>
          <cell r="L60" t="str">
            <v>Florencia Felman</v>
          </cell>
          <cell r="M60">
            <v>34739847</v>
          </cell>
          <cell r="N60">
            <v>5491144083234</v>
          </cell>
          <cell r="O60" t="str">
            <v>Florencia Felman</v>
          </cell>
          <cell r="P60">
            <v>5491144083234</v>
          </cell>
          <cell r="Q60" t="str">
            <v>Hugo del carril</v>
          </cell>
          <cell r="R60">
            <v>8668</v>
          </cell>
          <cell r="S60" t="str">
            <v>Pla alta</v>
          </cell>
          <cell r="T60" t="str">
            <v>Pablo podés</v>
          </cell>
          <cell r="U60" t="str">
            <v>Tres de febrero</v>
          </cell>
          <cell r="V60">
            <v>1657</v>
          </cell>
          <cell r="W60" t="str">
            <v>Gran Buenos Aires</v>
          </cell>
          <cell r="Y60" t="str">
            <v>ENVÍO SIN CARGO (CABA, GRAN PARTE DE GBA y LA PLATA) TIEMPO: 4 a 6 DÍAS HÁBILES</v>
          </cell>
          <cell r="Z60" t="str">
            <v>Mercado Pago</v>
          </cell>
          <cell r="AA60" t="str">
            <v>FLORENCIAFELMAN</v>
          </cell>
          <cell r="AD60">
            <v>44466</v>
          </cell>
          <cell r="AE60">
            <v>44469</v>
          </cell>
          <cell r="AF60" t="str">
            <v>KIT NRO.2 ** 6 HERMETICOS ** 3 VERDES + 3 FUCSIA 13X9X6,5 CM</v>
          </cell>
          <cell r="AG60" t="str">
            <v>1047.19</v>
          </cell>
          <cell r="AH60">
            <v>1</v>
          </cell>
          <cell r="AI60" t="str">
            <v>3 UNID BA4018//3 UNID BA4019 MERCA SEPA</v>
          </cell>
          <cell r="AJ60" t="str">
            <v>Móvil</v>
          </cell>
          <cell r="AK60" t="str">
            <v>EL VIERNES 01-10 ENTRE 8 Y 18 HORAS!</v>
          </cell>
          <cell r="AL60">
            <v>3319835848</v>
          </cell>
          <cell r="AM60">
            <v>480175923</v>
          </cell>
          <cell r="AN60" t="str">
            <v>Sí</v>
          </cell>
        </row>
        <row r="61">
          <cell r="A61">
            <v>3708</v>
          </cell>
          <cell r="B61" t="str">
            <v>florfelman@gmail.com</v>
          </cell>
          <cell r="AF61" t="str">
            <v>BATIDOR SILICONA C/MANGO ACERO 25CM (Rojo)</v>
          </cell>
          <cell r="AG61" t="str">
            <v>494.99</v>
          </cell>
          <cell r="AH61">
            <v>1</v>
          </cell>
          <cell r="AI61" t="str">
            <v>SILBAT MERCA SEPARADA</v>
          </cell>
          <cell r="AN61" t="str">
            <v>Sí</v>
          </cell>
        </row>
        <row r="62">
          <cell r="A62">
            <v>3708</v>
          </cell>
          <cell r="B62" t="str">
            <v>florfelman@gmail.com</v>
          </cell>
          <cell r="AF62" t="str">
            <v>BUDINERA SILICONA GRIS 26X14X 6 CM</v>
          </cell>
          <cell r="AG62">
            <v>1012</v>
          </cell>
          <cell r="AH62">
            <v>1</v>
          </cell>
          <cell r="AI62" t="str">
            <v>133014 merca sepa</v>
          </cell>
          <cell r="AN62" t="str">
            <v>Sí</v>
          </cell>
        </row>
        <row r="63">
          <cell r="A63">
            <v>3707</v>
          </cell>
          <cell r="B63" t="str">
            <v>gab79c83@gmail.com</v>
          </cell>
          <cell r="C63">
            <v>44466</v>
          </cell>
          <cell r="D63" t="str">
            <v>Abierta</v>
          </cell>
          <cell r="E63" t="str">
            <v>Recibido</v>
          </cell>
          <cell r="F63" t="str">
            <v>Enviado</v>
          </cell>
          <cell r="G63" t="str">
            <v>ARS</v>
          </cell>
          <cell r="H63" t="str">
            <v>5807.94</v>
          </cell>
          <cell r="I63">
            <v>0</v>
          </cell>
          <cell r="J63">
            <v>0</v>
          </cell>
          <cell r="K63" t="str">
            <v>5807.94</v>
          </cell>
          <cell r="L63" t="str">
            <v>María Belén Martínez Deibe</v>
          </cell>
          <cell r="M63">
            <v>29975271</v>
          </cell>
          <cell r="N63">
            <v>5491169098089</v>
          </cell>
          <cell r="O63" t="str">
            <v>María Belén Martínez Deibe</v>
          </cell>
          <cell r="P63">
            <v>5491169098089</v>
          </cell>
          <cell r="Q63" t="str">
            <v>11 De Septiembre</v>
          </cell>
          <cell r="R63">
            <v>418</v>
          </cell>
          <cell r="T63" t="str">
            <v>Ramos Mejía</v>
          </cell>
          <cell r="U63" t="str">
            <v>Ramos Mejía</v>
          </cell>
          <cell r="V63">
            <v>1704</v>
          </cell>
          <cell r="W63" t="str">
            <v>Gran Buenos Aires</v>
          </cell>
          <cell r="Y63" t="str">
            <v>ENVÍO SIN CARGO (CABA, GRAN PARTE DE GBA y LA PLATA) TIEMPO: 4 a 6 DÍAS HÁBILES</v>
          </cell>
          <cell r="Z63" t="str">
            <v>Mercado Pago</v>
          </cell>
          <cell r="AD63">
            <v>44466</v>
          </cell>
          <cell r="AE63">
            <v>44466</v>
          </cell>
          <cell r="AF63" t="str">
            <v>PLATO DE POSTRE DE PORCELANA 19 CM</v>
          </cell>
          <cell r="AG63" t="str">
            <v>967.99</v>
          </cell>
          <cell r="AH63">
            <v>6</v>
          </cell>
          <cell r="AI63" t="str">
            <v>021BA5632.  POR UNIDAD.</v>
          </cell>
          <cell r="AJ63" t="str">
            <v>Móvil</v>
          </cell>
          <cell r="AK63" t="str">
            <v>EL MARTES 28-09 ENTRE 8 Y 18 HORAS!</v>
          </cell>
          <cell r="AL63">
            <v>17191310478</v>
          </cell>
          <cell r="AM63">
            <v>480680007</v>
          </cell>
          <cell r="AN63" t="str">
            <v>Sí</v>
          </cell>
        </row>
        <row r="64">
          <cell r="A64">
            <v>3706</v>
          </cell>
          <cell r="B64" t="str">
            <v>micaelasz@hotmail.com</v>
          </cell>
          <cell r="C64">
            <v>44465</v>
          </cell>
          <cell r="D64" t="str">
            <v>Abierta</v>
          </cell>
          <cell r="E64" t="str">
            <v>Recibido</v>
          </cell>
          <cell r="F64" t="str">
            <v>Enviado</v>
          </cell>
          <cell r="G64" t="str">
            <v>ARS</v>
          </cell>
          <cell r="H64" t="str">
            <v>1513.18</v>
          </cell>
          <cell r="I64">
            <v>0</v>
          </cell>
          <cell r="J64">
            <v>0</v>
          </cell>
          <cell r="K64" t="str">
            <v>1513.18</v>
          </cell>
          <cell r="L64" t="str">
            <v>Micaela Silva Zarate</v>
          </cell>
          <cell r="M64">
            <v>38200601</v>
          </cell>
          <cell r="N64">
            <v>541160087974</v>
          </cell>
          <cell r="O64" t="str">
            <v>Micaela Silva Zarate</v>
          </cell>
          <cell r="P64">
            <v>541160087974</v>
          </cell>
          <cell r="Q64" t="str">
            <v>Cochabamba</v>
          </cell>
          <cell r="R64">
            <v>370</v>
          </cell>
          <cell r="S64" t="str">
            <v>Piso 6 departamento B</v>
          </cell>
          <cell r="U64" t="str">
            <v>Banfield</v>
          </cell>
          <cell r="V64">
            <v>1828</v>
          </cell>
          <cell r="W64" t="str">
            <v>Gran Buenos Aires</v>
          </cell>
          <cell r="Y64" t="str">
            <v>ENVÍO SIN CARGO (CABA, GRAN PARTE DE GBA y LA PLATA) TIEMPO: 4 a 6 DÍAS HÁBILES</v>
          </cell>
          <cell r="Z64" t="str">
            <v>Mercado Pago</v>
          </cell>
          <cell r="AD64">
            <v>44465</v>
          </cell>
          <cell r="AE64">
            <v>44467</v>
          </cell>
          <cell r="AF64" t="str">
            <v>FANAL DE MADERA GRIS CLARO C/PORTA VELA VIDRIO 16X7X10 CM</v>
          </cell>
          <cell r="AG64" t="str">
            <v>937.19</v>
          </cell>
          <cell r="AH64">
            <v>1</v>
          </cell>
          <cell r="AI64" t="str">
            <v>FA7401</v>
          </cell>
          <cell r="AJ64" t="str">
            <v>Móvil</v>
          </cell>
          <cell r="AK64" t="str">
            <v>EL JUEVES 30-09 ENTRE 8 Y 18 HORAS!</v>
          </cell>
          <cell r="AL64">
            <v>3318789652</v>
          </cell>
          <cell r="AM64">
            <v>480547618</v>
          </cell>
          <cell r="AN64" t="str">
            <v>Sí</v>
          </cell>
        </row>
        <row r="65">
          <cell r="A65">
            <v>3706</v>
          </cell>
          <cell r="B65" t="str">
            <v>micaelasz@hotmail.com</v>
          </cell>
          <cell r="AF65" t="str">
            <v>TRAPO DE PISO CON FRASE MEDIA STANTARD 50 X 60 CM</v>
          </cell>
          <cell r="AG65">
            <v>286</v>
          </cell>
          <cell r="AH65">
            <v>1</v>
          </cell>
          <cell r="AI65" t="str">
            <v>AL8219</v>
          </cell>
          <cell r="AN65" t="str">
            <v>Sí</v>
          </cell>
        </row>
        <row r="66">
          <cell r="A66">
            <v>3706</v>
          </cell>
          <cell r="B66" t="str">
            <v>micaelasz@hotmail.com</v>
          </cell>
          <cell r="AF66" t="str">
            <v>BOWL GRANDE CLASICO 18,5 DIAM X 7,5 CM (Blanco)</v>
          </cell>
          <cell r="AG66" t="str">
            <v>289.99</v>
          </cell>
          <cell r="AH66">
            <v>1</v>
          </cell>
          <cell r="AI66" t="str">
            <v>BA86079 COSTO TEORICO</v>
          </cell>
          <cell r="AN66" t="str">
            <v>Sí</v>
          </cell>
        </row>
        <row r="67">
          <cell r="A67">
            <v>3705</v>
          </cell>
          <cell r="B67" t="str">
            <v>msanz@senasa.gob.ar</v>
          </cell>
          <cell r="C67">
            <v>44465</v>
          </cell>
          <cell r="D67" t="str">
            <v>Abierta</v>
          </cell>
          <cell r="E67" t="str">
            <v>Recibido</v>
          </cell>
          <cell r="F67" t="str">
            <v>Enviado</v>
          </cell>
          <cell r="G67" t="str">
            <v>ARS</v>
          </cell>
          <cell r="H67">
            <v>979</v>
          </cell>
          <cell r="I67">
            <v>0</v>
          </cell>
          <cell r="J67">
            <v>0</v>
          </cell>
          <cell r="K67">
            <v>979</v>
          </cell>
          <cell r="L67" t="str">
            <v>María de Guadalupe Sanz</v>
          </cell>
          <cell r="M67">
            <v>30467984</v>
          </cell>
          <cell r="N67">
            <v>541168559148</v>
          </cell>
          <cell r="O67" t="str">
            <v>María de Guadalupe Sanz</v>
          </cell>
          <cell r="P67">
            <v>541168559148</v>
          </cell>
          <cell r="Q67" t="str">
            <v>Avenida paseo colon</v>
          </cell>
          <cell r="R67">
            <v>367</v>
          </cell>
          <cell r="U67" t="str">
            <v>Capital Federal</v>
          </cell>
          <cell r="V67">
            <v>1063</v>
          </cell>
          <cell r="W67" t="str">
            <v>Capital Federal</v>
          </cell>
          <cell r="Y67" t="str">
            <v>ENVÍO SIN CARGO (CABA, GRAN PARTE DE GBA y LA PLATA) TIEMPO: 4 a 6 DÍAS HÁBILES</v>
          </cell>
          <cell r="Z67" t="str">
            <v>Mercado Pago</v>
          </cell>
          <cell r="AB67" t="str">
            <v>Horario de 8 a 15:30</v>
          </cell>
          <cell r="AD67">
            <v>44465</v>
          </cell>
          <cell r="AE67">
            <v>44467</v>
          </cell>
          <cell r="AF67" t="str">
            <v>MATE PAMPA BOCA ANGOSTA CON BOMBILLA COLOR BLANCO</v>
          </cell>
          <cell r="AG67">
            <v>979</v>
          </cell>
          <cell r="AH67">
            <v>1</v>
          </cell>
          <cell r="AI67" t="str">
            <v>MERCA SEPA</v>
          </cell>
          <cell r="AJ67" t="str">
            <v>Móvil</v>
          </cell>
          <cell r="AK67" t="str">
            <v>EL JUEVES 30-09 ENTRE 8 Y 1530 HORAS!</v>
          </cell>
          <cell r="AL67">
            <v>3317097051</v>
          </cell>
          <cell r="AM67">
            <v>480628864</v>
          </cell>
          <cell r="AN67" t="str">
            <v>Sí</v>
          </cell>
        </row>
        <row r="68">
          <cell r="A68">
            <v>3704</v>
          </cell>
          <cell r="B68" t="str">
            <v>Camila.ponce133@gmail.com</v>
          </cell>
          <cell r="C68">
            <v>44464</v>
          </cell>
          <cell r="D68" t="str">
            <v>Abierta</v>
          </cell>
          <cell r="E68" t="str">
            <v>Recibido</v>
          </cell>
          <cell r="F68" t="str">
            <v>Enviado</v>
          </cell>
          <cell r="G68" t="str">
            <v>ARS</v>
          </cell>
          <cell r="H68" t="str">
            <v>703.99</v>
          </cell>
          <cell r="I68" t="str">
            <v>105.6</v>
          </cell>
          <cell r="J68">
            <v>0</v>
          </cell>
          <cell r="K68" t="str">
            <v>598.39</v>
          </cell>
          <cell r="L68" t="str">
            <v>Camila Ponce</v>
          </cell>
          <cell r="M68">
            <v>39673133</v>
          </cell>
          <cell r="N68">
            <v>541126633711</v>
          </cell>
          <cell r="O68" t="str">
            <v>Camila Ponce</v>
          </cell>
          <cell r="P68">
            <v>541126633711</v>
          </cell>
          <cell r="Q68" t="str">
            <v xml:space="preserve">Hooke </v>
          </cell>
          <cell r="R68">
            <v>3488</v>
          </cell>
          <cell r="S68" t="str">
            <v>PB Depto C</v>
          </cell>
          <cell r="T68" t="str">
            <v>Los Olivos</v>
          </cell>
          <cell r="U68" t="str">
            <v>Grand Bourg</v>
          </cell>
          <cell r="V68">
            <v>1615</v>
          </cell>
          <cell r="W68" t="str">
            <v>Gran Buenos Aires</v>
          </cell>
          <cell r="Y68" t="str">
            <v>ENVÍO SIN CARGO (CABA, GRAN PARTE DE GBA y LA PLATA) TIEMPO: 4 a 6 DÍAS HÁBILES</v>
          </cell>
          <cell r="Z68" t="str">
            <v>Mercado Pago</v>
          </cell>
          <cell r="AA68" t="str">
            <v>FINDEBIGDECO</v>
          </cell>
          <cell r="AB68" t="str">
            <v>Complejo de departamentos a la vista con portero para llamar. Entre calles: Republica Argentina y America.</v>
          </cell>
          <cell r="AD68">
            <v>44464</v>
          </cell>
          <cell r="AE68">
            <v>44467</v>
          </cell>
          <cell r="AF68" t="str">
            <v>BOTELLA VIDRIO MY BOTTLE FUNDA GRIS 400 ML</v>
          </cell>
          <cell r="AG68" t="str">
            <v>703.99</v>
          </cell>
          <cell r="AH68">
            <v>1</v>
          </cell>
          <cell r="AI68" t="str">
            <v>MS126817</v>
          </cell>
          <cell r="AJ68" t="str">
            <v>Móvil</v>
          </cell>
          <cell r="AK68" t="str">
            <v>EL JUEVES 30-09 ENTRE 8 Y 18 HORAS!</v>
          </cell>
          <cell r="AL68">
            <v>17168489898</v>
          </cell>
          <cell r="AM68">
            <v>468581346</v>
          </cell>
          <cell r="AN68" t="str">
            <v>Sí</v>
          </cell>
        </row>
        <row r="69">
          <cell r="A69">
            <v>3703</v>
          </cell>
          <cell r="B69" t="str">
            <v>rominagarcia87@hotmail.com</v>
          </cell>
          <cell r="C69">
            <v>44464</v>
          </cell>
          <cell r="D69" t="str">
            <v>Abierta</v>
          </cell>
          <cell r="E69" t="str">
            <v>Recibido</v>
          </cell>
          <cell r="F69" t="str">
            <v>Enviado</v>
          </cell>
          <cell r="G69" t="str">
            <v>ARS</v>
          </cell>
          <cell r="H69" t="str">
            <v>5995.58</v>
          </cell>
          <cell r="I69">
            <v>0</v>
          </cell>
          <cell r="J69">
            <v>0</v>
          </cell>
          <cell r="K69" t="str">
            <v>5995.58</v>
          </cell>
          <cell r="L69" t="str">
            <v>Romina Garcia</v>
          </cell>
          <cell r="M69">
            <v>30261915</v>
          </cell>
          <cell r="N69">
            <v>541532018854</v>
          </cell>
          <cell r="O69" t="str">
            <v>Romina Garcia</v>
          </cell>
          <cell r="P69">
            <v>541532018854</v>
          </cell>
          <cell r="Q69" t="str">
            <v xml:space="preserve">Ingeniero Mitre </v>
          </cell>
          <cell r="R69">
            <v>546</v>
          </cell>
          <cell r="U69" t="str">
            <v xml:space="preserve">Temperley </v>
          </cell>
          <cell r="V69">
            <v>1834</v>
          </cell>
          <cell r="W69" t="str">
            <v>Gran Buenos Aires</v>
          </cell>
          <cell r="Y69" t="str">
            <v>ENVÍO SIN CARGO (CABA, GRAN PARTE DE GBA y LA PLATA) TIEMPO: 4 a 6 DÍAS HÁBILES</v>
          </cell>
          <cell r="Z69" t="str">
            <v>Mercado Pago</v>
          </cell>
          <cell r="AD69">
            <v>44464</v>
          </cell>
          <cell r="AE69">
            <v>44467</v>
          </cell>
          <cell r="AF69" t="str">
            <v>BOMBONERA VIDRIO C/TAPA 3 PISOS APILABLES 37 CM X 14 CM</v>
          </cell>
          <cell r="AG69" t="str">
            <v>3008.49</v>
          </cell>
          <cell r="AH69">
            <v>1</v>
          </cell>
          <cell r="AI69" t="str">
            <v>BA6609</v>
          </cell>
          <cell r="AJ69" t="str">
            <v>Móvil</v>
          </cell>
          <cell r="AK69" t="str">
            <v>EL JUEVES 30-09 ENTRE 8 Y 18 HORAS!</v>
          </cell>
          <cell r="AL69">
            <v>3313787556</v>
          </cell>
          <cell r="AM69">
            <v>480028484</v>
          </cell>
          <cell r="AN69" t="str">
            <v>Sí</v>
          </cell>
        </row>
        <row r="70">
          <cell r="A70">
            <v>3703</v>
          </cell>
          <cell r="B70" t="str">
            <v>rominagarcia87@hotmail.com</v>
          </cell>
          <cell r="AF70" t="str">
            <v>ESPATULA DE SILICONA VERDE MANGO DE MADERA 31X8CM</v>
          </cell>
          <cell r="AG70" t="str">
            <v>934.99</v>
          </cell>
          <cell r="AH70">
            <v>1</v>
          </cell>
          <cell r="AI70" t="str">
            <v>BA1202I MERCA SEPA</v>
          </cell>
          <cell r="AN70" t="str">
            <v>Sí</v>
          </cell>
        </row>
        <row r="71">
          <cell r="A71">
            <v>3703</v>
          </cell>
          <cell r="B71" t="str">
            <v>rominagarcia87@hotmail.com</v>
          </cell>
          <cell r="AF71" t="str">
            <v>CUCHARA PLANA DE SILICONA VERDE MANGO DE MADERA 31X6,5CM</v>
          </cell>
          <cell r="AG71" t="str">
            <v>934.99</v>
          </cell>
          <cell r="AH71">
            <v>1</v>
          </cell>
          <cell r="AI71" t="str">
            <v>BA1202F MERCA SEPA</v>
          </cell>
          <cell r="AN71" t="str">
            <v>Sí</v>
          </cell>
        </row>
        <row r="72">
          <cell r="A72">
            <v>3703</v>
          </cell>
          <cell r="B72" t="str">
            <v>rominagarcia87@hotmail.com</v>
          </cell>
          <cell r="AF72" t="str">
            <v>KIT NEGRO ** Set x 3 Bowls Aptos par Microondas y Freezer</v>
          </cell>
          <cell r="AG72" t="str">
            <v>1117.11</v>
          </cell>
          <cell r="AH72">
            <v>1</v>
          </cell>
          <cell r="AI72" t="str">
            <v>BP01002/26002/02002</v>
          </cell>
          <cell r="AN72" t="str">
            <v>Sí</v>
          </cell>
        </row>
        <row r="73">
          <cell r="A73">
            <v>3702</v>
          </cell>
          <cell r="B73" t="str">
            <v>nacha9_@hotmail.com</v>
          </cell>
          <cell r="C73">
            <v>44464</v>
          </cell>
          <cell r="D73" t="str">
            <v>Abierta</v>
          </cell>
          <cell r="E73" t="str">
            <v>Recibido</v>
          </cell>
          <cell r="F73" t="str">
            <v>Enviado</v>
          </cell>
          <cell r="G73" t="str">
            <v>ARS</v>
          </cell>
          <cell r="H73" t="str">
            <v>1402.49</v>
          </cell>
          <cell r="I73" t="str">
            <v>210.37</v>
          </cell>
          <cell r="J73">
            <v>0</v>
          </cell>
          <cell r="K73" t="str">
            <v>1192.12</v>
          </cell>
          <cell r="L73" t="str">
            <v>Natacha Rossi</v>
          </cell>
          <cell r="M73">
            <v>36664304</v>
          </cell>
          <cell r="N73">
            <v>541123499511</v>
          </cell>
          <cell r="O73" t="str">
            <v>Natacha Rossi</v>
          </cell>
          <cell r="P73">
            <v>541123499511</v>
          </cell>
          <cell r="Q73">
            <v>113</v>
          </cell>
          <cell r="R73">
            <v>1912</v>
          </cell>
          <cell r="T73" t="str">
            <v>Primavera</v>
          </cell>
          <cell r="U73" t="str">
            <v xml:space="preserve">Berazategui </v>
          </cell>
          <cell r="V73">
            <v>1884</v>
          </cell>
          <cell r="W73" t="str">
            <v>Gran Buenos Aires</v>
          </cell>
          <cell r="Y73" t="str">
            <v>ENVÍO SIN CARGO (CABA, GRAN PARTE DE GBA y LA PLATA) TIEMPO: 4 a 6 DÍAS HÁBILES</v>
          </cell>
          <cell r="Z73" t="str">
            <v>Mercado Pago</v>
          </cell>
          <cell r="AA73" t="str">
            <v>FINDEBIGDECO</v>
          </cell>
          <cell r="AD73">
            <v>44464</v>
          </cell>
          <cell r="AE73">
            <v>44467</v>
          </cell>
          <cell r="AF73" t="str">
            <v>MOLDE DE SILICONA PARA BUDIN CHICO 12X8CM (Beige)</v>
          </cell>
          <cell r="AG73">
            <v>396</v>
          </cell>
          <cell r="AH73">
            <v>1</v>
          </cell>
          <cell r="AJ73" t="str">
            <v>Móvil</v>
          </cell>
          <cell r="AK73" t="str">
            <v>EL JUEVES 30-09 ENTRE 8 Y 18 HORAS!</v>
          </cell>
          <cell r="AL73">
            <v>17165533626</v>
          </cell>
          <cell r="AM73">
            <v>480358287</v>
          </cell>
          <cell r="AN73" t="str">
            <v>Sí</v>
          </cell>
        </row>
        <row r="74">
          <cell r="A74">
            <v>3702</v>
          </cell>
          <cell r="B74" t="str">
            <v>nacha9_@hotmail.com</v>
          </cell>
          <cell r="AF74" t="str">
            <v>BUDINERA SILICONA GRIS 26X14X 6 CM</v>
          </cell>
          <cell r="AG74" t="str">
            <v>1006.49</v>
          </cell>
          <cell r="AH74">
            <v>1</v>
          </cell>
          <cell r="AI74" t="str">
            <v>MS133014</v>
          </cell>
          <cell r="AN74" t="str">
            <v>Sí</v>
          </cell>
        </row>
        <row r="75">
          <cell r="A75">
            <v>3701</v>
          </cell>
          <cell r="B75" t="str">
            <v>stephanie.troilo@hotmail.com</v>
          </cell>
          <cell r="C75">
            <v>44464</v>
          </cell>
          <cell r="D75" t="str">
            <v>Abierta</v>
          </cell>
          <cell r="E75" t="str">
            <v>Recibido</v>
          </cell>
          <cell r="F75" t="str">
            <v>Enviado</v>
          </cell>
          <cell r="G75" t="str">
            <v>ARS</v>
          </cell>
          <cell r="H75" t="str">
            <v>5946.55</v>
          </cell>
          <cell r="I75">
            <v>0</v>
          </cell>
          <cell r="J75">
            <v>0</v>
          </cell>
          <cell r="K75" t="str">
            <v>5946.55</v>
          </cell>
          <cell r="L75" t="str">
            <v>Stephanie Troilo</v>
          </cell>
          <cell r="M75">
            <v>27361584266</v>
          </cell>
          <cell r="N75">
            <v>541154621960</v>
          </cell>
          <cell r="O75" t="str">
            <v>Stephanie Troilo</v>
          </cell>
          <cell r="P75">
            <v>541154621960</v>
          </cell>
          <cell r="Q75" t="str">
            <v xml:space="preserve">Av Juan Bautista Alberdi </v>
          </cell>
          <cell r="R75">
            <v>6502</v>
          </cell>
          <cell r="U75" t="str">
            <v>Capital Federal</v>
          </cell>
          <cell r="V75">
            <v>1440</v>
          </cell>
          <cell r="W75" t="str">
            <v>Capital Federal</v>
          </cell>
          <cell r="Y75" t="str">
            <v>ENVÍO SIN CARGO (CABA, GRAN PARTE DE GBA y LA PLATA) TIEMPO: 4 a 6 DÍAS HÁBILES</v>
          </cell>
          <cell r="Z75" t="str">
            <v>Mercado Pago</v>
          </cell>
          <cell r="AB75" t="str">
            <v>Sucursal BANCO NACION</v>
          </cell>
          <cell r="AD75">
            <v>44464</v>
          </cell>
          <cell r="AE75">
            <v>44467</v>
          </cell>
          <cell r="AF75" t="str">
            <v>COLADOR ACERO INOXIDABLE DIAM 24CM X 8.5CM ALTO</v>
          </cell>
          <cell r="AG75" t="str">
            <v>1316.69</v>
          </cell>
          <cell r="AH75">
            <v>1</v>
          </cell>
          <cell r="AI75" t="str">
            <v>046BA8163</v>
          </cell>
          <cell r="AJ75" t="str">
            <v>Móvil</v>
          </cell>
          <cell r="AK75" t="str">
            <v>EL JUEVES 30-09 ENTRE 8 Y 18 HORAS!</v>
          </cell>
          <cell r="AL75">
            <v>3313193081</v>
          </cell>
          <cell r="AM75">
            <v>480377472</v>
          </cell>
          <cell r="AN75" t="str">
            <v>Sí</v>
          </cell>
        </row>
        <row r="76">
          <cell r="A76">
            <v>3701</v>
          </cell>
          <cell r="B76" t="str">
            <v>stephanie.troilo@hotmail.com</v>
          </cell>
          <cell r="AF76" t="str">
            <v>UNTADOR PASTEL 14.5 CM (Violeta)</v>
          </cell>
          <cell r="AG76" t="str">
            <v>63.79</v>
          </cell>
          <cell r="AH76">
            <v>1</v>
          </cell>
          <cell r="AI76" t="str">
            <v>019BA87503 MERCA SEPA</v>
          </cell>
          <cell r="AN76" t="str">
            <v>Sí</v>
          </cell>
        </row>
        <row r="77">
          <cell r="A77">
            <v>3701</v>
          </cell>
          <cell r="B77" t="str">
            <v>stephanie.troilo@hotmail.com</v>
          </cell>
          <cell r="AF77" t="str">
            <v>UNTADOR PASTEL 14.5 CM (Celeste)</v>
          </cell>
          <cell r="AG77" t="str">
            <v>63.79</v>
          </cell>
          <cell r="AH77">
            <v>1</v>
          </cell>
          <cell r="AI77" t="str">
            <v>019BA87503 MERCA SEPA</v>
          </cell>
          <cell r="AN77" t="str">
            <v>Sí</v>
          </cell>
        </row>
        <row r="78">
          <cell r="A78">
            <v>3701</v>
          </cell>
          <cell r="B78" t="str">
            <v>stephanie.troilo@hotmail.com</v>
          </cell>
          <cell r="AF78" t="str">
            <v>RALLADOR 4 LADOS ACERO INOX. - 23 CM</v>
          </cell>
          <cell r="AG78" t="str">
            <v>1878.8</v>
          </cell>
          <cell r="AH78">
            <v>1</v>
          </cell>
          <cell r="AI78" t="str">
            <v>BA6441</v>
          </cell>
          <cell r="AN78" t="str">
            <v>Sí</v>
          </cell>
        </row>
        <row r="79">
          <cell r="A79">
            <v>3701</v>
          </cell>
          <cell r="B79" t="str">
            <v>stephanie.troilo@hotmail.com</v>
          </cell>
          <cell r="AF79" t="str">
            <v>PINZA DE ACERO PUNTA NEGRA 23 CM</v>
          </cell>
          <cell r="AG79" t="str">
            <v>687.49</v>
          </cell>
          <cell r="AH79">
            <v>1</v>
          </cell>
          <cell r="AI79" t="str">
            <v>MS101A64 MERCA SEPA</v>
          </cell>
          <cell r="AN79" t="str">
            <v>Sí</v>
          </cell>
        </row>
        <row r="80">
          <cell r="A80">
            <v>3701</v>
          </cell>
          <cell r="B80" t="str">
            <v>stephanie.troilo@hotmail.com</v>
          </cell>
          <cell r="AF80" t="str">
            <v>MANTEL RECTANGULAR ANTIMANCHA 1.40x1.85 mtrs</v>
          </cell>
          <cell r="AG80" t="str">
            <v>1935.99</v>
          </cell>
          <cell r="AH80">
            <v>1</v>
          </cell>
          <cell r="AI80" t="str">
            <v>CHUR14 MERCA SEPA</v>
          </cell>
          <cell r="AN80" t="str">
            <v>Sí</v>
          </cell>
        </row>
        <row r="81">
          <cell r="A81">
            <v>3699</v>
          </cell>
          <cell r="B81" t="str">
            <v>caroladelprado2002@yahoo.com.ar</v>
          </cell>
          <cell r="C81">
            <v>44464</v>
          </cell>
          <cell r="D81" t="str">
            <v>Abierta</v>
          </cell>
          <cell r="E81" t="str">
            <v>Recibido</v>
          </cell>
          <cell r="F81" t="str">
            <v>Enviado</v>
          </cell>
          <cell r="G81" t="str">
            <v>ARS</v>
          </cell>
          <cell r="H81" t="str">
            <v>1704.99</v>
          </cell>
          <cell r="I81" t="str">
            <v>255.75</v>
          </cell>
          <cell r="J81">
            <v>0</v>
          </cell>
          <cell r="K81" t="str">
            <v>1449.24</v>
          </cell>
          <cell r="L81" t="str">
            <v>Carolina Del prado</v>
          </cell>
          <cell r="M81">
            <v>24366089</v>
          </cell>
          <cell r="N81">
            <v>541140230892</v>
          </cell>
          <cell r="O81" t="str">
            <v>Carolina Del prado</v>
          </cell>
          <cell r="P81">
            <v>541140230892</v>
          </cell>
          <cell r="Q81" t="str">
            <v xml:space="preserve">Los robles </v>
          </cell>
          <cell r="R81">
            <v>1911</v>
          </cell>
          <cell r="S81" t="str">
            <v xml:space="preserve">Esquina los cedros </v>
          </cell>
          <cell r="U81" t="str">
            <v xml:space="preserve">Ingeniero maschwitz </v>
          </cell>
          <cell r="V81">
            <v>1623</v>
          </cell>
          <cell r="W81" t="str">
            <v>Gran Buenos Aires</v>
          </cell>
          <cell r="Y81" t="str">
            <v>ENVÍO SIN CARGO (CABA, GRAN PARTE DE GBA y LA PLATA) TIEMPO: 4 a 6 DÍAS HÁBILES</v>
          </cell>
          <cell r="Z81" t="str">
            <v>Mercado Pago</v>
          </cell>
          <cell r="AA81" t="str">
            <v>FINDEBIGDECO</v>
          </cell>
          <cell r="AD81">
            <v>44464</v>
          </cell>
          <cell r="AE81">
            <v>44467</v>
          </cell>
          <cell r="AF81" t="str">
            <v>ORGANIZADOR DE UTENSILLOS</v>
          </cell>
          <cell r="AG81" t="str">
            <v>1704.99</v>
          </cell>
          <cell r="AH81">
            <v>1</v>
          </cell>
          <cell r="AI81" t="str">
            <v>SILORG8</v>
          </cell>
          <cell r="AJ81" t="str">
            <v>Móvil</v>
          </cell>
          <cell r="AK81" t="str">
            <v>EL JUEVES 30-09 ENTRE 8 Y 18 HORAS!</v>
          </cell>
          <cell r="AL81">
            <v>17160312828</v>
          </cell>
          <cell r="AM81">
            <v>480324000</v>
          </cell>
          <cell r="AN81" t="str">
            <v>Sí</v>
          </cell>
        </row>
        <row r="82">
          <cell r="A82">
            <v>3698</v>
          </cell>
          <cell r="B82" t="str">
            <v>paulavestiteconestilo@gmail.com</v>
          </cell>
          <cell r="C82">
            <v>44463</v>
          </cell>
          <cell r="D82" t="str">
            <v>Abierta</v>
          </cell>
          <cell r="E82" t="str">
            <v>Recibido</v>
          </cell>
          <cell r="F82" t="str">
            <v>Enviado</v>
          </cell>
          <cell r="G82" t="str">
            <v>ARS</v>
          </cell>
          <cell r="H82" t="str">
            <v>6642.35</v>
          </cell>
          <cell r="I82">
            <v>0</v>
          </cell>
          <cell r="J82">
            <v>0</v>
          </cell>
          <cell r="K82" t="str">
            <v>6642.35</v>
          </cell>
          <cell r="L82" t="str">
            <v>Paula Mogg</v>
          </cell>
          <cell r="M82">
            <v>28649384</v>
          </cell>
          <cell r="N82">
            <v>541156515808</v>
          </cell>
          <cell r="O82" t="str">
            <v>Paula Mogg</v>
          </cell>
          <cell r="P82">
            <v>541156515808</v>
          </cell>
          <cell r="Q82" t="str">
            <v xml:space="preserve">Avenida Independencia </v>
          </cell>
          <cell r="R82">
            <v>466</v>
          </cell>
          <cell r="S82" t="str">
            <v>4E</v>
          </cell>
          <cell r="T82" t="str">
            <v>Ciudad Autónoma de Buenos Aires</v>
          </cell>
          <cell r="U82" t="str">
            <v>Capital Federal</v>
          </cell>
          <cell r="V82">
            <v>1099</v>
          </cell>
          <cell r="W82" t="str">
            <v>Capital Federal</v>
          </cell>
          <cell r="Y82" t="str">
            <v>ENVÍO SIN CARGO (CABA, GRAN PARTE DE GBA y LA PLATA) TIEMPO: 4 a 6 DÍAS HÁBILES</v>
          </cell>
          <cell r="Z82" t="str">
            <v>Mercado Pago</v>
          </cell>
          <cell r="AD82">
            <v>44463</v>
          </cell>
          <cell r="AE82">
            <v>44466</v>
          </cell>
          <cell r="AF82" t="str">
            <v>COMBO NRO.6 ** COCINA **3 ARTICULOS ANTIADHERENTES</v>
          </cell>
          <cell r="AG82" t="str">
            <v>1962.39</v>
          </cell>
          <cell r="AH82">
            <v>1</v>
          </cell>
          <cell r="AI82" t="str">
            <v>BA4836-4829-4825</v>
          </cell>
          <cell r="AJ82" t="str">
            <v>Web</v>
          </cell>
          <cell r="AK82" t="str">
            <v>EL MIERCOLES 29-09 ENTRE 8 Y 18 HORAS!</v>
          </cell>
          <cell r="AL82">
            <v>3310474202</v>
          </cell>
          <cell r="AM82">
            <v>480215729</v>
          </cell>
          <cell r="AN82" t="str">
            <v>Sí</v>
          </cell>
        </row>
        <row r="83">
          <cell r="A83">
            <v>3698</v>
          </cell>
          <cell r="B83" t="str">
            <v>paulavestiteconestilo@gmail.com</v>
          </cell>
          <cell r="AF83" t="str">
            <v>FRASCO HERMETICO CIERRE NEGRO TAPA MADERA OLD FASHION 1000ML</v>
          </cell>
          <cell r="AG83" t="str">
            <v>1169.99</v>
          </cell>
          <cell r="AH83">
            <v>4</v>
          </cell>
          <cell r="AI83" t="str">
            <v>MS117781 MERCA SEPA</v>
          </cell>
          <cell r="AN83" t="str">
            <v>Sí</v>
          </cell>
        </row>
        <row r="84">
          <cell r="A84">
            <v>3697</v>
          </cell>
          <cell r="B84" t="str">
            <v>florencia.maddaloni@gmail.com</v>
          </cell>
          <cell r="C84">
            <v>44463</v>
          </cell>
          <cell r="D84" t="str">
            <v>Abierta</v>
          </cell>
          <cell r="E84" t="str">
            <v>Recibido</v>
          </cell>
          <cell r="F84" t="str">
            <v>Enviado</v>
          </cell>
          <cell r="G84" t="str">
            <v>ARS</v>
          </cell>
          <cell r="H84" t="str">
            <v>1885.39</v>
          </cell>
          <cell r="I84" t="str">
            <v>282.81</v>
          </cell>
          <cell r="J84">
            <v>0</v>
          </cell>
          <cell r="K84" t="str">
            <v>1602.58</v>
          </cell>
          <cell r="L84" t="str">
            <v>Maria Florencia Maddaloni</v>
          </cell>
          <cell r="M84">
            <v>37680195</v>
          </cell>
          <cell r="N84">
            <v>541153883145</v>
          </cell>
          <cell r="O84" t="str">
            <v>Maria Florencia Maddaloni</v>
          </cell>
          <cell r="P84">
            <v>541153883145</v>
          </cell>
          <cell r="Q84" t="str">
            <v xml:space="preserve">Av Ada Elflein </v>
          </cell>
          <cell r="R84">
            <v>3773</v>
          </cell>
          <cell r="S84" t="str">
            <v>6D</v>
          </cell>
          <cell r="U84" t="str">
            <v>La Lucila</v>
          </cell>
          <cell r="V84">
            <v>1637</v>
          </cell>
          <cell r="W84" t="str">
            <v>Gran Buenos Aires</v>
          </cell>
          <cell r="Y84" t="str">
            <v>ENVÍO SIN CARGO (CABA, GRAN PARTE DE GBA y LA PLATA) TIEMPO: 4 a 6 DÍAS HÁBILES</v>
          </cell>
          <cell r="Z84" t="str">
            <v>Mercado Pago</v>
          </cell>
          <cell r="AA84" t="str">
            <v>FINDEBIGDECO</v>
          </cell>
          <cell r="AB84" t="str">
            <v>La cafetera es para regalo!</v>
          </cell>
          <cell r="AC84" t="str">
            <v>AGREGAR CAMBIO DE 2 PLATOS QUE LE LLEGARON ROTOSO DEL PEDIDO 3687</v>
          </cell>
          <cell r="AD84">
            <v>44463</v>
          </cell>
          <cell r="AE84">
            <v>44466</v>
          </cell>
          <cell r="AF84" t="str">
            <v>PINCEL DE SILICONA 20 CM (Rosa)</v>
          </cell>
          <cell r="AG84" t="str">
            <v>274.99</v>
          </cell>
          <cell r="AH84">
            <v>1</v>
          </cell>
          <cell r="AI84" t="str">
            <v>SILPIN MERCA SEPARADA COSTO TEORICO MAS IVA</v>
          </cell>
          <cell r="AJ84" t="str">
            <v>Web</v>
          </cell>
          <cell r="AK84" t="str">
            <v>EL MARTES 28-09 ENTRE 8 Y 18 HORAS!</v>
          </cell>
          <cell r="AL84">
            <v>3310336028</v>
          </cell>
          <cell r="AM84">
            <v>480207389</v>
          </cell>
          <cell r="AN84" t="str">
            <v>Sí</v>
          </cell>
        </row>
        <row r="85">
          <cell r="A85">
            <v>3697</v>
          </cell>
          <cell r="B85" t="str">
            <v>florencia.maddaloni@gmail.com</v>
          </cell>
          <cell r="AF85" t="str">
            <v>CAFETERA EMBOLO 600ML M1</v>
          </cell>
          <cell r="AG85" t="str">
            <v>1610.4</v>
          </cell>
          <cell r="AH85">
            <v>1</v>
          </cell>
          <cell r="AI85" t="str">
            <v>BA8038</v>
          </cell>
          <cell r="AN85" t="str">
            <v>Sí</v>
          </cell>
        </row>
        <row r="86">
          <cell r="A86">
            <v>3695</v>
          </cell>
          <cell r="B86" t="str">
            <v>lilisolt@hotmail.com</v>
          </cell>
          <cell r="C86">
            <v>44463</v>
          </cell>
          <cell r="D86" t="str">
            <v>Abierta</v>
          </cell>
          <cell r="E86" t="str">
            <v>Anulado</v>
          </cell>
          <cell r="F86" t="str">
            <v>No está empaquetado</v>
          </cell>
          <cell r="G86" t="str">
            <v>ARS</v>
          </cell>
          <cell r="H86">
            <v>979</v>
          </cell>
          <cell r="I86">
            <v>0</v>
          </cell>
          <cell r="J86" t="str">
            <v>413.09</v>
          </cell>
          <cell r="K86" t="str">
            <v>1392.09</v>
          </cell>
          <cell r="L86" t="str">
            <v>María Liliana Sandoval</v>
          </cell>
          <cell r="M86">
            <v>16370800</v>
          </cell>
          <cell r="N86">
            <v>543426121942</v>
          </cell>
          <cell r="O86" t="str">
            <v>María Liliana Sandoval</v>
          </cell>
          <cell r="P86">
            <v>543426121942</v>
          </cell>
          <cell r="Q86" t="str">
            <v xml:space="preserve">Rivadavia </v>
          </cell>
          <cell r="R86">
            <v>1514</v>
          </cell>
          <cell r="U86" t="str">
            <v xml:space="preserve">Coronda </v>
          </cell>
          <cell r="V86">
            <v>2240</v>
          </cell>
          <cell r="W86" t="str">
            <v>Santa Fe</v>
          </cell>
          <cell r="Y86" t="str">
            <v>Correo Argentino - Envio a domicilio</v>
          </cell>
          <cell r="Z86" t="str">
            <v>Mercado Pago</v>
          </cell>
          <cell r="AF86" t="str">
            <v>MATE PAMPA BOCA ANCHA CON BOMBILLA COLOR ROSA</v>
          </cell>
          <cell r="AG86">
            <v>979</v>
          </cell>
          <cell r="AH86">
            <v>1</v>
          </cell>
          <cell r="AI86" t="str">
            <v>MATE PAMPA02. MERCA SEPARADA</v>
          </cell>
          <cell r="AJ86" t="str">
            <v>Móvil</v>
          </cell>
          <cell r="AK86" t="str">
            <v/>
          </cell>
          <cell r="AL86">
            <v>17147027031</v>
          </cell>
          <cell r="AM86">
            <v>480131266</v>
          </cell>
          <cell r="AN86" t="str">
            <v>Sí</v>
          </cell>
        </row>
        <row r="87">
          <cell r="A87">
            <v>3694</v>
          </cell>
          <cell r="B87" t="str">
            <v>agosquin_clo@hotmail.com</v>
          </cell>
          <cell r="C87">
            <v>44462</v>
          </cell>
          <cell r="D87" t="str">
            <v>Abierta</v>
          </cell>
          <cell r="E87" t="str">
            <v>Recibido</v>
          </cell>
          <cell r="F87" t="str">
            <v>Enviado</v>
          </cell>
          <cell r="G87" t="str">
            <v>ARS</v>
          </cell>
          <cell r="H87" t="str">
            <v>15259.39</v>
          </cell>
          <cell r="I87">
            <v>15000</v>
          </cell>
          <cell r="J87" t="str">
            <v>450.73</v>
          </cell>
          <cell r="K87" t="str">
            <v>710.12</v>
          </cell>
          <cell r="L87" t="str">
            <v>Agostina Quintana</v>
          </cell>
          <cell r="M87">
            <v>36024703</v>
          </cell>
          <cell r="N87">
            <v>541134208107</v>
          </cell>
          <cell r="O87" t="str">
            <v>Agostina Quintana</v>
          </cell>
          <cell r="P87">
            <v>541134208107</v>
          </cell>
          <cell r="Q87" t="str">
            <v>Av constitucion</v>
          </cell>
          <cell r="R87">
            <v>1595</v>
          </cell>
          <cell r="T87" t="str">
            <v>Princess</v>
          </cell>
          <cell r="U87" t="str">
            <v>Buenos aires</v>
          </cell>
          <cell r="V87">
            <v>1669</v>
          </cell>
          <cell r="W87" t="str">
            <v>Gran Buenos Aires</v>
          </cell>
          <cell r="Y87" t="str">
            <v>Correo Argentino - Envio a domicilio</v>
          </cell>
          <cell r="Z87" t="str">
            <v>Mercado Pago</v>
          </cell>
          <cell r="AA87" t="str">
            <v>AGOSTINA</v>
          </cell>
          <cell r="AC87" t="str">
            <v>27-09 EL DESCUENTO ERA DE 13000 - NO DE 15000 - ABONA DIFERENCIA POR MP</v>
          </cell>
          <cell r="AD87">
            <v>44462</v>
          </cell>
          <cell r="AE87">
            <v>44467</v>
          </cell>
          <cell r="AF87" t="str">
            <v>ALMOHADON AZUL PANA 36X36CM C/RELLENO VELLON SILICONADO</v>
          </cell>
          <cell r="AG87" t="str">
            <v>494.99</v>
          </cell>
          <cell r="AH87">
            <v>1</v>
          </cell>
          <cell r="AI87" t="str">
            <v>02AL7765</v>
          </cell>
          <cell r="AJ87" t="str">
            <v>Móvil</v>
          </cell>
          <cell r="AK87" t="str">
            <v xml:space="preserve">POR MEDIO DEL CORREO ARGENTINO Y TU CODIGO DE SEGUIMIENTO SERA 00007943040G2A019LX0601            </v>
          </cell>
          <cell r="AL87">
            <v>17135857302</v>
          </cell>
          <cell r="AM87">
            <v>479848255</v>
          </cell>
          <cell r="AN87" t="str">
            <v>Sí</v>
          </cell>
        </row>
        <row r="88">
          <cell r="A88">
            <v>3694</v>
          </cell>
          <cell r="B88" t="str">
            <v>agosquin_clo@hotmail.com</v>
          </cell>
          <cell r="AF88" t="str">
            <v>DISPENSER 600ML 12X10,5X18CM COLOR MADERA</v>
          </cell>
          <cell r="AG88" t="str">
            <v>1065.48</v>
          </cell>
          <cell r="AH88">
            <v>1</v>
          </cell>
          <cell r="AI88" t="str">
            <v>Q40837 QUO MERCA SEPARADA/COSTO.COSTO TEORICO MAS IVA</v>
          </cell>
          <cell r="AN88" t="str">
            <v>Sí</v>
          </cell>
        </row>
        <row r="89">
          <cell r="A89">
            <v>3694</v>
          </cell>
          <cell r="B89" t="str">
            <v>agosquin_clo@hotmail.com</v>
          </cell>
          <cell r="AF89" t="str">
            <v>COMBO NRO 10 ** 3 FRASCOS DE VIDRIO HERMETICOS</v>
          </cell>
          <cell r="AG89" t="str">
            <v>2670.36</v>
          </cell>
          <cell r="AH89">
            <v>1</v>
          </cell>
          <cell r="AI89" t="str">
            <v>BA6430-31-32 MERCA SEPARADA</v>
          </cell>
          <cell r="AN89" t="str">
            <v>Sí</v>
          </cell>
        </row>
        <row r="90">
          <cell r="A90">
            <v>3694</v>
          </cell>
          <cell r="B90" t="str">
            <v>agosquin_clo@hotmail.com</v>
          </cell>
          <cell r="AF90" t="str">
            <v>JARRON DE VIDRIO FUME</v>
          </cell>
          <cell r="AG90" t="str">
            <v>1715.99</v>
          </cell>
          <cell r="AH90">
            <v>1</v>
          </cell>
          <cell r="AI90" t="str">
            <v>JA7250</v>
          </cell>
          <cell r="AN90" t="str">
            <v>Sí</v>
          </cell>
        </row>
        <row r="91">
          <cell r="A91">
            <v>3694</v>
          </cell>
          <cell r="B91" t="str">
            <v>agosquin_clo@hotmail.com</v>
          </cell>
          <cell r="AF91" t="str">
            <v>SPRAY MOP</v>
          </cell>
          <cell r="AG91">
            <v>2739</v>
          </cell>
          <cell r="AH91">
            <v>1</v>
          </cell>
          <cell r="AI91" t="str">
            <v>LI8211 COSTO TEORICO MAS IVA.1167$  MAS 45...ES PARA PESCAR</v>
          </cell>
          <cell r="AN91" t="str">
            <v>Sí</v>
          </cell>
        </row>
        <row r="92">
          <cell r="A92">
            <v>3694</v>
          </cell>
          <cell r="B92" t="str">
            <v>agosquin_clo@hotmail.com</v>
          </cell>
          <cell r="AF92" t="str">
            <v>BANDEJA SILICONA ANTIDESLIZANTE GRIS</v>
          </cell>
          <cell r="AG92" t="str">
            <v>1403.6</v>
          </cell>
          <cell r="AH92">
            <v>1</v>
          </cell>
          <cell r="AI92" t="str">
            <v>046BI759</v>
          </cell>
          <cell r="AN92" t="str">
            <v>Sí</v>
          </cell>
        </row>
        <row r="93">
          <cell r="A93">
            <v>3694</v>
          </cell>
          <cell r="B93" t="str">
            <v>agosquin_clo@hotmail.com</v>
          </cell>
          <cell r="AF93" t="str">
            <v>FANAL DE VIDRIO PINTADO CHICO 21.5X10.4CM</v>
          </cell>
          <cell r="AG93" t="str">
            <v>2770.9</v>
          </cell>
          <cell r="AH93">
            <v>1</v>
          </cell>
          <cell r="AI93" t="str">
            <v>FA7674</v>
          </cell>
          <cell r="AN93" t="str">
            <v>Sí</v>
          </cell>
        </row>
        <row r="94">
          <cell r="A94">
            <v>3694</v>
          </cell>
          <cell r="B94" t="str">
            <v>agosquin_clo@hotmail.com</v>
          </cell>
          <cell r="AF94" t="str">
            <v>VELA 100 % SOJA CON ESENCIAS - DIFERENTES AROMAS 8x8 CM (JAZMIN-GARDENIA)</v>
          </cell>
          <cell r="AG94" t="str">
            <v>659.99</v>
          </cell>
          <cell r="AH94">
            <v>1</v>
          </cell>
          <cell r="AI94" t="str">
            <v>BA6340VELA MERCA SEPARADA COSTO TEORICO MAS IVA</v>
          </cell>
          <cell r="AN94" t="str">
            <v>Sí</v>
          </cell>
        </row>
        <row r="95">
          <cell r="A95">
            <v>3694</v>
          </cell>
          <cell r="B95" t="str">
            <v>agosquin_clo@hotmail.com</v>
          </cell>
          <cell r="AF95" t="str">
            <v>VELA SOJA C/TAPA AROMA JAZMIN GARDENIA 14X10 CM</v>
          </cell>
          <cell r="AG95" t="str">
            <v>714.99</v>
          </cell>
          <cell r="AH95">
            <v>1</v>
          </cell>
          <cell r="AI95" t="str">
            <v>BA8098VELAMERCA SEPARADA</v>
          </cell>
          <cell r="AN95" t="str">
            <v>Sí</v>
          </cell>
        </row>
        <row r="96">
          <cell r="A96">
            <v>3694</v>
          </cell>
          <cell r="B96" t="str">
            <v>agosquin_clo@hotmail.com</v>
          </cell>
          <cell r="AF96" t="str">
            <v>ALMOHADON PANA BEIGE 36*36 C/RELLENO VELLON SILICONADO</v>
          </cell>
          <cell r="AG96" t="str">
            <v>494.99</v>
          </cell>
          <cell r="AH96">
            <v>1</v>
          </cell>
          <cell r="AI96" t="str">
            <v>AL7770</v>
          </cell>
          <cell r="AN96" t="str">
            <v>Sí</v>
          </cell>
        </row>
        <row r="97">
          <cell r="A97">
            <v>3694</v>
          </cell>
          <cell r="B97" t="str">
            <v>agosquin_clo@hotmail.com</v>
          </cell>
          <cell r="AF97" t="str">
            <v>ALMOHADON CON RELLENO VELLON SILICONADO 30X30 CM</v>
          </cell>
          <cell r="AG97" t="str">
            <v>529.1</v>
          </cell>
          <cell r="AH97">
            <v>1</v>
          </cell>
          <cell r="AI97" t="str">
            <v>CHU419</v>
          </cell>
          <cell r="AN97" t="str">
            <v>Sí</v>
          </cell>
        </row>
        <row r="98">
          <cell r="A98">
            <v>3693</v>
          </cell>
          <cell r="B98" t="str">
            <v>julicarresson@gmail.com</v>
          </cell>
          <cell r="C98">
            <v>44462</v>
          </cell>
          <cell r="D98" t="str">
            <v>Abierta</v>
          </cell>
          <cell r="E98" t="str">
            <v>Recibido</v>
          </cell>
          <cell r="F98" t="str">
            <v>Enviado</v>
          </cell>
          <cell r="G98" t="str">
            <v>ARS</v>
          </cell>
          <cell r="H98" t="str">
            <v>1099.99</v>
          </cell>
          <cell r="I98">
            <v>0</v>
          </cell>
          <cell r="J98">
            <v>0</v>
          </cell>
          <cell r="K98" t="str">
            <v>1099.99</v>
          </cell>
          <cell r="L98" t="str">
            <v>Julieta Marzitelli</v>
          </cell>
          <cell r="M98">
            <v>29422303</v>
          </cell>
          <cell r="N98">
            <v>5491132859286</v>
          </cell>
          <cell r="O98" t="str">
            <v>Julieta marzitelli</v>
          </cell>
          <cell r="P98">
            <v>5491132859286</v>
          </cell>
          <cell r="Q98" t="str">
            <v>Pasaje de las Ciencias</v>
          </cell>
          <cell r="R98">
            <v>100</v>
          </cell>
          <cell r="T98" t="str">
            <v>Nordelta</v>
          </cell>
          <cell r="U98" t="str">
            <v>Rincon de Milberg - Tigre</v>
          </cell>
          <cell r="V98">
            <v>1670</v>
          </cell>
          <cell r="W98" t="str">
            <v>Gran Buenos Aires</v>
          </cell>
          <cell r="Y98" t="str">
            <v>ENVÍO SIN CARGO (CABA, GRAN PARTE DE GBA y LA PLATA) TIEMPO: 4 a 6 DÍAS HÁBILES</v>
          </cell>
          <cell r="Z98" t="str">
            <v>Mercado Pago</v>
          </cell>
          <cell r="AB98" t="str">
            <v>El edificio de entrega es la Asociacion de los Testigos de Jehová. Por favor llamar por telefono para la entrega. Gracias.</v>
          </cell>
          <cell r="AD98">
            <v>44462</v>
          </cell>
          <cell r="AE98">
            <v>44466</v>
          </cell>
          <cell r="AF98" t="str">
            <v>AZUCARERA DE VIDRIO Y ACERO INOXIDABLE 10CM</v>
          </cell>
          <cell r="AG98">
            <v>319</v>
          </cell>
          <cell r="AH98">
            <v>1</v>
          </cell>
          <cell r="AI98" t="str">
            <v>BA8195</v>
          </cell>
          <cell r="AJ98" t="str">
            <v>Web</v>
          </cell>
          <cell r="AK98" t="str">
            <v>EL MARTES 28-09 ENTRE 8 Y 18 HORAS!</v>
          </cell>
          <cell r="AL98">
            <v>3303431951</v>
          </cell>
          <cell r="AM98">
            <v>479708166</v>
          </cell>
          <cell r="AN98" t="str">
            <v>Sí</v>
          </cell>
        </row>
        <row r="99">
          <cell r="A99">
            <v>3693</v>
          </cell>
          <cell r="B99" t="str">
            <v>julicarresson@gmail.com</v>
          </cell>
          <cell r="AF99" t="str">
            <v>DISPENSER SINGLE 500ML COLOR SURT (Negro)</v>
          </cell>
          <cell r="AG99" t="str">
            <v>780.99</v>
          </cell>
          <cell r="AH99">
            <v>1</v>
          </cell>
          <cell r="AI99" t="str">
            <v>Q17008 QUO MERCA SEPARADA COSTO TEORICO MAS IVA</v>
          </cell>
          <cell r="AN99" t="str">
            <v>Sí</v>
          </cell>
        </row>
        <row r="100">
          <cell r="A100">
            <v>3691</v>
          </cell>
          <cell r="B100" t="str">
            <v>andreabertorello23@gmail.com</v>
          </cell>
          <cell r="C100">
            <v>44460</v>
          </cell>
          <cell r="D100" t="str">
            <v>Abierta</v>
          </cell>
          <cell r="E100" t="str">
            <v>Recibido</v>
          </cell>
          <cell r="F100" t="str">
            <v>Enviado</v>
          </cell>
          <cell r="G100" t="str">
            <v>ARS</v>
          </cell>
          <cell r="H100" t="str">
            <v>2419.96</v>
          </cell>
          <cell r="I100">
            <v>0</v>
          </cell>
          <cell r="J100">
            <v>0</v>
          </cell>
          <cell r="K100" t="str">
            <v>2419.96</v>
          </cell>
          <cell r="L100" t="str">
            <v>Andrea bertorello</v>
          </cell>
          <cell r="M100">
            <v>34221004</v>
          </cell>
          <cell r="N100">
            <v>542920487344</v>
          </cell>
          <cell r="O100" t="str">
            <v>Andrea bertorello</v>
          </cell>
          <cell r="P100">
            <v>542920487344</v>
          </cell>
          <cell r="Q100" t="str">
            <v xml:space="preserve">Ortiz de Ocampo </v>
          </cell>
          <cell r="R100">
            <v>2535</v>
          </cell>
          <cell r="S100" t="str">
            <v>6 B</v>
          </cell>
          <cell r="T100" t="str">
            <v>palermo</v>
          </cell>
          <cell r="U100" t="str">
            <v>Capital Federal</v>
          </cell>
          <cell r="V100">
            <v>1425</v>
          </cell>
          <cell r="W100" t="str">
            <v>Capital Federal</v>
          </cell>
          <cell r="Y100" t="str">
            <v>ENVÍO SIN CARGO (CABA, GRAN PARTE DE GBA y LA PLATA) TIEMPO: 4 a 6 DÍAS HÁBILES</v>
          </cell>
          <cell r="Z100" t="str">
            <v>Mercado Pago</v>
          </cell>
          <cell r="AD100">
            <v>44460</v>
          </cell>
          <cell r="AE100">
            <v>44466</v>
          </cell>
          <cell r="AF100" t="str">
            <v>INDIVIDUAL NEGRO KHULNA 38CM</v>
          </cell>
          <cell r="AG100" t="str">
            <v>604.99</v>
          </cell>
          <cell r="AH100">
            <v>4</v>
          </cell>
          <cell r="AI100">
            <v>115336</v>
          </cell>
          <cell r="AJ100" t="str">
            <v>Web</v>
          </cell>
          <cell r="AK100" t="str">
            <v>EL MIERCOLES 29-09 ENTRE 8 Y 18 HORAS!</v>
          </cell>
          <cell r="AL100">
            <v>17094043838</v>
          </cell>
          <cell r="AM100">
            <v>479050979</v>
          </cell>
          <cell r="AN100" t="str">
            <v>Sí</v>
          </cell>
        </row>
        <row r="101">
          <cell r="A101">
            <v>3690</v>
          </cell>
          <cell r="B101" t="str">
            <v>andreabertorello23@gmail.com</v>
          </cell>
          <cell r="C101">
            <v>44460</v>
          </cell>
          <cell r="D101" t="str">
            <v>Abierta</v>
          </cell>
          <cell r="E101" t="str">
            <v>Recibido</v>
          </cell>
          <cell r="F101" t="str">
            <v>Enviado</v>
          </cell>
          <cell r="G101" t="str">
            <v>ARS</v>
          </cell>
          <cell r="H101" t="str">
            <v>2419.96</v>
          </cell>
          <cell r="I101">
            <v>0</v>
          </cell>
          <cell r="J101">
            <v>0</v>
          </cell>
          <cell r="K101" t="str">
            <v>2419.96</v>
          </cell>
          <cell r="L101" t="str">
            <v>Andrea bertorello</v>
          </cell>
          <cell r="M101">
            <v>34221004</v>
          </cell>
          <cell r="N101">
            <v>542920487344</v>
          </cell>
          <cell r="O101" t="str">
            <v>Andrea bertorello</v>
          </cell>
          <cell r="P101">
            <v>542920487344</v>
          </cell>
          <cell r="Q101" t="str">
            <v xml:space="preserve">Ortiz de Ocampo </v>
          </cell>
          <cell r="R101">
            <v>2535</v>
          </cell>
          <cell r="S101" t="str">
            <v>6 B</v>
          </cell>
          <cell r="T101" t="str">
            <v>palermo</v>
          </cell>
          <cell r="U101" t="str">
            <v>Capital Federal</v>
          </cell>
          <cell r="V101">
            <v>1425</v>
          </cell>
          <cell r="W101" t="str">
            <v>Capital Federal</v>
          </cell>
          <cell r="Y101" t="str">
            <v>ENVÍO SIN CARGO (CABA, GRAN PARTE DE GBA y LA PLATA) TIEMPO: 4 a 6 DÍAS HÁBILES</v>
          </cell>
          <cell r="Z101" t="str">
            <v>Mercado Pago</v>
          </cell>
          <cell r="AD101">
            <v>44460</v>
          </cell>
          <cell r="AE101">
            <v>44466</v>
          </cell>
          <cell r="AF101" t="str">
            <v>INDIVIDUAL BEIGE CLARO 38 CM</v>
          </cell>
          <cell r="AG101" t="str">
            <v>604.99</v>
          </cell>
          <cell r="AH101">
            <v>4</v>
          </cell>
          <cell r="AI101" t="str">
            <v>MS115310 MERCA SEPARADA</v>
          </cell>
          <cell r="AJ101" t="str">
            <v>Web</v>
          </cell>
          <cell r="AK101" t="str">
            <v>EL MIERCOLES 29-09 ENTRE 8 Y 18 HORAS!</v>
          </cell>
          <cell r="AL101">
            <v>17093968135</v>
          </cell>
          <cell r="AM101">
            <v>479049628</v>
          </cell>
          <cell r="AN101" t="str">
            <v>Sí</v>
          </cell>
        </row>
        <row r="102">
          <cell r="A102">
            <v>3689</v>
          </cell>
          <cell r="B102" t="str">
            <v>paula.grosskopf@yahoo.com.ar</v>
          </cell>
          <cell r="C102">
            <v>44460</v>
          </cell>
          <cell r="D102" t="str">
            <v>Abierta</v>
          </cell>
          <cell r="E102" t="str">
            <v>Recibido</v>
          </cell>
          <cell r="F102" t="str">
            <v>Enviado</v>
          </cell>
          <cell r="G102" t="str">
            <v>ARS</v>
          </cell>
          <cell r="H102" t="str">
            <v>4629.38</v>
          </cell>
          <cell r="I102" t="str">
            <v>236.44</v>
          </cell>
          <cell r="J102">
            <v>0</v>
          </cell>
          <cell r="K102" t="str">
            <v>4392.94</v>
          </cell>
          <cell r="L102" t="str">
            <v>Paula Grosskopf</v>
          </cell>
          <cell r="M102">
            <v>31315748</v>
          </cell>
          <cell r="N102">
            <v>5491157306945</v>
          </cell>
          <cell r="O102" t="str">
            <v>Paula Grosskopf</v>
          </cell>
          <cell r="P102">
            <v>5491157306945</v>
          </cell>
          <cell r="Q102" t="str">
            <v>Juana de arco</v>
          </cell>
          <cell r="R102">
            <v>7300</v>
          </cell>
          <cell r="T102" t="str">
            <v>Santa Inés, lote 19</v>
          </cell>
          <cell r="U102" t="str">
            <v xml:space="preserve">Esteban Echeverria </v>
          </cell>
          <cell r="V102">
            <v>1807</v>
          </cell>
          <cell r="W102" t="str">
            <v>Gran Buenos Aires</v>
          </cell>
          <cell r="Y102" t="str">
            <v>ENVÍO SIN CARGO (CABA, GRAN PARTE DE GBA y LA PLATA) TIEMPO: 4 a 6 DÍAS HÁBILES</v>
          </cell>
          <cell r="Z102" t="str">
            <v>Mercado Pago</v>
          </cell>
          <cell r="AA102" t="str">
            <v>PRIMAVERA</v>
          </cell>
          <cell r="AD102">
            <v>44460</v>
          </cell>
          <cell r="AE102">
            <v>44466</v>
          </cell>
          <cell r="AF102" t="str">
            <v>KIT NEGRO ** Set x 3 Bowls Aptos par Microondas y Freezer</v>
          </cell>
          <cell r="AG102" t="str">
            <v>1117.11</v>
          </cell>
          <cell r="AH102">
            <v>1</v>
          </cell>
          <cell r="AI102" t="str">
            <v>BP01002/26002/02002</v>
          </cell>
          <cell r="AJ102" t="str">
            <v>Móvil</v>
          </cell>
          <cell r="AK102" t="str">
            <v>EL MARTES 28-09 ENTRE 8 Y 18 HORAS!</v>
          </cell>
          <cell r="AL102">
            <v>17092771699</v>
          </cell>
          <cell r="AM102">
            <v>478982858</v>
          </cell>
          <cell r="AN102" t="str">
            <v>Sí</v>
          </cell>
        </row>
        <row r="103">
          <cell r="A103">
            <v>3689</v>
          </cell>
          <cell r="B103" t="str">
            <v>paula.grosskopf@yahoo.com.ar</v>
          </cell>
          <cell r="AF103" t="str">
            <v>MANTEL ANTIMANCHA RAYAS GRIS Y BLANCO 1.40 X 1.85</v>
          </cell>
          <cell r="AG103" t="str">
            <v>1935.99</v>
          </cell>
          <cell r="AH103">
            <v>1</v>
          </cell>
          <cell r="AI103" t="str">
            <v>CHURGRISBCO MERCASEPA</v>
          </cell>
          <cell r="AN103" t="str">
            <v>Sí</v>
          </cell>
        </row>
        <row r="104">
          <cell r="A104">
            <v>3689</v>
          </cell>
          <cell r="B104" t="str">
            <v>paula.grosskopf@yahoo.com.ar</v>
          </cell>
          <cell r="AF104" t="str">
            <v>ENSALADERA BEIGE 9CM X 25CM DIAM</v>
          </cell>
          <cell r="AG104" t="str">
            <v>432.29</v>
          </cell>
          <cell r="AH104">
            <v>1</v>
          </cell>
          <cell r="AI104" t="str">
            <v>DIM1402BE</v>
          </cell>
          <cell r="AN104" t="str">
            <v>Sí</v>
          </cell>
        </row>
        <row r="105">
          <cell r="A105">
            <v>3689</v>
          </cell>
          <cell r="B105" t="str">
            <v>paula.grosskopf@yahoo.com.ar</v>
          </cell>
          <cell r="AF105" t="str">
            <v>FRASCO DE VIDRIO LINEA CUNA COBRE MEDIANO - 2 L 15.2X10X16.5CM</v>
          </cell>
          <cell r="AG105" t="str">
            <v>1143.99</v>
          </cell>
          <cell r="AH105">
            <v>1</v>
          </cell>
          <cell r="AI105" t="str">
            <v>M117A25</v>
          </cell>
          <cell r="AN105" t="str">
            <v>Sí</v>
          </cell>
        </row>
        <row r="106">
          <cell r="A106">
            <v>3688</v>
          </cell>
          <cell r="B106" t="str">
            <v>leturs@hotmail.com</v>
          </cell>
          <cell r="C106">
            <v>44460</v>
          </cell>
          <cell r="D106" t="str">
            <v>Abierta</v>
          </cell>
          <cell r="E106" t="str">
            <v>Recibido</v>
          </cell>
          <cell r="G106" t="str">
            <v>ARS</v>
          </cell>
          <cell r="H106">
            <v>2000</v>
          </cell>
          <cell r="I106">
            <v>0</v>
          </cell>
          <cell r="J106">
            <v>0</v>
          </cell>
          <cell r="K106">
            <v>2000</v>
          </cell>
          <cell r="L106" t="str">
            <v>Leticia Svampa</v>
          </cell>
          <cell r="M106">
            <v>35253054</v>
          </cell>
          <cell r="N106">
            <v>541161394660</v>
          </cell>
          <cell r="Z106" t="str">
            <v>Mercado Pago</v>
          </cell>
          <cell r="AB106" t="str">
            <v>La gift card es para Florencia Felman, pero puede decir en lugar del nombre Madri</v>
          </cell>
          <cell r="AD106">
            <v>44460</v>
          </cell>
          <cell r="AF106" t="str">
            <v>GIFT CARD SILVER</v>
          </cell>
          <cell r="AG106">
            <v>2000</v>
          </cell>
          <cell r="AH106">
            <v>1</v>
          </cell>
          <cell r="AJ106" t="str">
            <v>Móvil</v>
          </cell>
          <cell r="AK106" t="str">
            <v/>
          </cell>
          <cell r="AL106">
            <v>17088165603</v>
          </cell>
          <cell r="AM106">
            <v>478954857</v>
          </cell>
          <cell r="AN106" t="str">
            <v>No</v>
          </cell>
        </row>
        <row r="107">
          <cell r="A107">
            <v>3687</v>
          </cell>
          <cell r="B107" t="str">
            <v>florencia.maddaloni@gmail.com</v>
          </cell>
          <cell r="C107">
            <v>44458</v>
          </cell>
          <cell r="D107" t="str">
            <v>Abierta</v>
          </cell>
          <cell r="E107" t="str">
            <v>Recibido</v>
          </cell>
          <cell r="F107" t="str">
            <v>Enviado</v>
          </cell>
          <cell r="G107" t="str">
            <v>ARS</v>
          </cell>
          <cell r="H107" t="str">
            <v>5943.23</v>
          </cell>
          <cell r="I107">
            <v>0</v>
          </cell>
          <cell r="J107">
            <v>0</v>
          </cell>
          <cell r="K107" t="str">
            <v>5943.23</v>
          </cell>
          <cell r="L107" t="str">
            <v>Maria Florencia Maddaloni</v>
          </cell>
          <cell r="M107">
            <v>37680195</v>
          </cell>
          <cell r="N107">
            <v>541153883145</v>
          </cell>
          <cell r="O107" t="str">
            <v>Maria Florencia Maddaloni</v>
          </cell>
          <cell r="P107">
            <v>541153883145</v>
          </cell>
          <cell r="Q107" t="str">
            <v>Av Ada Elflein 3773</v>
          </cell>
          <cell r="R107">
            <v>3773</v>
          </cell>
          <cell r="S107" t="str">
            <v>6D</v>
          </cell>
          <cell r="U107" t="str">
            <v>La Lucila</v>
          </cell>
          <cell r="V107">
            <v>1637</v>
          </cell>
          <cell r="W107" t="str">
            <v>Gran Buenos Aires</v>
          </cell>
          <cell r="Y107" t="str">
            <v>ENVÍO SIN CARGO (CABA, GRAN PARTE DE GBA y LA PLATA) TIEMPO: 4 a 6 DÍAS HÁBILES</v>
          </cell>
          <cell r="Z107" t="str">
            <v>Mercado Pago</v>
          </cell>
          <cell r="AD107">
            <v>44458</v>
          </cell>
          <cell r="AE107">
            <v>44462</v>
          </cell>
          <cell r="AF107" t="str">
            <v>CAJA DE TE MADERA GRIS "HOME" 4 DIVISIONES 18X7CM</v>
          </cell>
          <cell r="AG107" t="str">
            <v>1778.69</v>
          </cell>
          <cell r="AH107">
            <v>1</v>
          </cell>
          <cell r="AI107" t="str">
            <v>046CX7195</v>
          </cell>
          <cell r="AJ107" t="str">
            <v>Web</v>
          </cell>
          <cell r="AK107" t="str">
            <v>EL VIERNES 24-09 ENTRE 8 Y 18 HORAS!</v>
          </cell>
          <cell r="AL107">
            <v>3285563762</v>
          </cell>
          <cell r="AM107">
            <v>472461766</v>
          </cell>
          <cell r="AN107" t="str">
            <v>Sí</v>
          </cell>
        </row>
        <row r="108">
          <cell r="A108">
            <v>3687</v>
          </cell>
          <cell r="B108" t="str">
            <v>florencia.maddaloni@gmail.com</v>
          </cell>
          <cell r="AF108" t="str">
            <v>PLATO HONDO CERAMICA ROSA 22 CM PARTHENON</v>
          </cell>
          <cell r="AG108" t="str">
            <v>694.09</v>
          </cell>
          <cell r="AH108">
            <v>6</v>
          </cell>
          <cell r="AI108" t="str">
            <v>PO378473 POR UNIDAD</v>
          </cell>
          <cell r="AN108" t="str">
            <v>Sí</v>
          </cell>
        </row>
        <row r="109">
          <cell r="A109">
            <v>3686</v>
          </cell>
          <cell r="B109" t="str">
            <v>tm.eliizabeth@gmail.com</v>
          </cell>
          <cell r="C109">
            <v>44458</v>
          </cell>
          <cell r="D109" t="str">
            <v>Abierta</v>
          </cell>
          <cell r="E109" t="str">
            <v>Recibido</v>
          </cell>
          <cell r="F109" t="str">
            <v>Enviado</v>
          </cell>
          <cell r="G109" t="str">
            <v>ARS</v>
          </cell>
          <cell r="H109" t="str">
            <v>373.98</v>
          </cell>
          <cell r="I109">
            <v>0</v>
          </cell>
          <cell r="J109">
            <v>0</v>
          </cell>
          <cell r="K109" t="str">
            <v>373.98</v>
          </cell>
          <cell r="L109" t="str">
            <v>Elizabeth Taño Meza</v>
          </cell>
          <cell r="M109">
            <v>35267994</v>
          </cell>
          <cell r="N109">
            <v>541135625204</v>
          </cell>
          <cell r="O109" t="str">
            <v>Elizabeth Taño Meza</v>
          </cell>
          <cell r="P109">
            <v>541135625204</v>
          </cell>
          <cell r="Q109" t="str">
            <v>Santiago del Estero</v>
          </cell>
          <cell r="R109">
            <v>1509</v>
          </cell>
          <cell r="T109" t="str">
            <v>Zapiola</v>
          </cell>
          <cell r="U109" t="str">
            <v>Paso del rey</v>
          </cell>
          <cell r="V109">
            <v>1742</v>
          </cell>
          <cell r="W109" t="str">
            <v>Gran Buenos Aires</v>
          </cell>
          <cell r="Y109" t="str">
            <v>ENVÍO SIN CARGO (CABA, GRAN PARTE DE GBA y LA PLATA) TIEMPO: 4 a 6 DÍAS HÁBILES</v>
          </cell>
          <cell r="Z109" t="str">
            <v>Mercado Pago</v>
          </cell>
          <cell r="AD109">
            <v>44458</v>
          </cell>
          <cell r="AE109">
            <v>44462</v>
          </cell>
          <cell r="AF109" t="str">
            <v>ENSALADERA DE VIDRIO AMBAR 1750 ML. 23 CM X 6,5 CM RIGOLLEAU LINEA ANTILLAS</v>
          </cell>
          <cell r="AG109" t="str">
            <v>186.99</v>
          </cell>
          <cell r="AH109">
            <v>2</v>
          </cell>
          <cell r="AI109" t="str">
            <v>MLRI37508. CON EL 10%</v>
          </cell>
          <cell r="AJ109" t="str">
            <v>Móvil</v>
          </cell>
          <cell r="AK109" t="str">
            <v>EL VIERNES 24-09 ENTRE 8 Y 18 HORAS!</v>
          </cell>
          <cell r="AL109">
            <v>17059671893</v>
          </cell>
          <cell r="AM109">
            <v>478404825</v>
          </cell>
          <cell r="AN109" t="str">
            <v>Sí</v>
          </cell>
        </row>
        <row r="110">
          <cell r="A110">
            <v>3685</v>
          </cell>
          <cell r="B110" t="str">
            <v>tm.eliizabeth@gmail.com</v>
          </cell>
          <cell r="C110">
            <v>44458</v>
          </cell>
          <cell r="D110" t="str">
            <v>Abierta</v>
          </cell>
          <cell r="E110" t="str">
            <v>Recibido</v>
          </cell>
          <cell r="F110" t="str">
            <v>Enviado</v>
          </cell>
          <cell r="G110" t="str">
            <v>ARS</v>
          </cell>
          <cell r="H110" t="str">
            <v>1255.09</v>
          </cell>
          <cell r="I110" t="str">
            <v>188.26</v>
          </cell>
          <cell r="J110">
            <v>0</v>
          </cell>
          <cell r="K110" t="str">
            <v>1066.83</v>
          </cell>
          <cell r="L110" t="str">
            <v>Elizabeth Taño Meza</v>
          </cell>
          <cell r="M110">
            <v>35267994</v>
          </cell>
          <cell r="N110">
            <v>541135625204</v>
          </cell>
          <cell r="O110" t="str">
            <v>Elizabeth Taño Meza</v>
          </cell>
          <cell r="P110">
            <v>541135625204</v>
          </cell>
          <cell r="Q110" t="str">
            <v>Santiago del Estero</v>
          </cell>
          <cell r="R110">
            <v>1509</v>
          </cell>
          <cell r="T110" t="str">
            <v>Zapiola</v>
          </cell>
          <cell r="U110" t="str">
            <v>Paso del rey</v>
          </cell>
          <cell r="V110">
            <v>1742</v>
          </cell>
          <cell r="W110" t="str">
            <v>Gran Buenos Aires</v>
          </cell>
          <cell r="Y110" t="str">
            <v>ENVÍO SIN CARGO (CABA, GRAN PARTE DE GBA y LA PLATA) TIEMPO: 4 a 6 DÍAS HÁBILES</v>
          </cell>
          <cell r="Z110" t="str">
            <v>Mercado Pago</v>
          </cell>
          <cell r="AA110" t="str">
            <v>FINDEBIGDECO</v>
          </cell>
          <cell r="AD110">
            <v>44458</v>
          </cell>
          <cell r="AE110">
            <v>44462</v>
          </cell>
          <cell r="AF110" t="str">
            <v>REL. PARED DISCO VINILO VIDRIO TEMPLADO 30CM (GOLD)</v>
          </cell>
          <cell r="AG110" t="str">
            <v>1255.09</v>
          </cell>
          <cell r="AH110">
            <v>1</v>
          </cell>
          <cell r="AI110" t="str">
            <v>046RE6395</v>
          </cell>
          <cell r="AJ110" t="str">
            <v>Web</v>
          </cell>
          <cell r="AK110" t="str">
            <v>EL VIERNES 24-09 ENTRE 8 Y 18 HORAS!</v>
          </cell>
          <cell r="AL110">
            <v>17058028285</v>
          </cell>
          <cell r="AM110">
            <v>478402122</v>
          </cell>
          <cell r="AN110" t="str">
            <v>Sí</v>
          </cell>
        </row>
        <row r="111">
          <cell r="A111">
            <v>3684</v>
          </cell>
          <cell r="B111" t="str">
            <v>silviacristina70@hotmail.com</v>
          </cell>
          <cell r="C111">
            <v>44457</v>
          </cell>
          <cell r="D111" t="str">
            <v>Abierta</v>
          </cell>
          <cell r="E111" t="str">
            <v>Recibido</v>
          </cell>
          <cell r="F111" t="str">
            <v>Enviado</v>
          </cell>
          <cell r="G111" t="str">
            <v>ARS</v>
          </cell>
          <cell r="H111" t="str">
            <v>1935.99</v>
          </cell>
          <cell r="I111">
            <v>0</v>
          </cell>
          <cell r="J111" t="str">
            <v>413.96</v>
          </cell>
          <cell r="K111" t="str">
            <v>2349.95</v>
          </cell>
          <cell r="L111" t="str">
            <v>Silvia Cristina Saldaña</v>
          </cell>
          <cell r="M111">
            <v>21618447</v>
          </cell>
          <cell r="N111">
            <v>543764694425</v>
          </cell>
          <cell r="O111" t="str">
            <v>Silvia Cristina Saldaña</v>
          </cell>
          <cell r="P111">
            <v>543764694425</v>
          </cell>
          <cell r="Q111" t="str">
            <v>Buenos Aires</v>
          </cell>
          <cell r="R111">
            <v>2021</v>
          </cell>
          <cell r="S111" t="str">
            <v>capital</v>
          </cell>
          <cell r="T111" t="str">
            <v>centro</v>
          </cell>
          <cell r="U111" t="str">
            <v>Posadas</v>
          </cell>
          <cell r="V111">
            <v>3300</v>
          </cell>
          <cell r="W111" t="str">
            <v>Misiones</v>
          </cell>
          <cell r="Y111" t="str">
            <v>Correo Argentino - Envio a domicilio</v>
          </cell>
          <cell r="Z111" t="str">
            <v>Mercado Pago</v>
          </cell>
          <cell r="AB111" t="str">
            <v>mantel de 1.40 x 2.00 mehtros</v>
          </cell>
          <cell r="AD111">
            <v>44457</v>
          </cell>
          <cell r="AE111">
            <v>44466</v>
          </cell>
          <cell r="AF111" t="str">
            <v>MANTEL RECTANGULAR ANTIMANCHA 1.40x1,85 mtrs</v>
          </cell>
          <cell r="AG111" t="str">
            <v>1935.99</v>
          </cell>
          <cell r="AH111">
            <v>1</v>
          </cell>
          <cell r="AI111" t="str">
            <v>CHUR3</v>
          </cell>
          <cell r="AJ111" t="str">
            <v>Móvil</v>
          </cell>
          <cell r="AK111" t="str">
            <v xml:space="preserve">POR MEDIO DEL CORREO ARGENTINO Y TU CODIGO DE SEGUIMIENTO SERA 000079430487TI7G35AC901            </v>
          </cell>
          <cell r="AL111">
            <v>3279825905</v>
          </cell>
          <cell r="AM111">
            <v>478020320</v>
          </cell>
          <cell r="AN111" t="str">
            <v>Sí</v>
          </cell>
        </row>
        <row r="112">
          <cell r="A112">
            <v>3683</v>
          </cell>
          <cell r="B112" t="str">
            <v>nacha9_@hotmail.com</v>
          </cell>
          <cell r="C112">
            <v>44457</v>
          </cell>
          <cell r="D112" t="str">
            <v>Abierta</v>
          </cell>
          <cell r="E112" t="str">
            <v>Recibido</v>
          </cell>
          <cell r="F112" t="str">
            <v>Enviado</v>
          </cell>
          <cell r="G112" t="str">
            <v>ARS</v>
          </cell>
          <cell r="H112" t="str">
            <v>2448.08</v>
          </cell>
          <cell r="I112" t="str">
            <v>199.65</v>
          </cell>
          <cell r="J112">
            <v>0</v>
          </cell>
          <cell r="K112" t="str">
            <v>2248.43</v>
          </cell>
          <cell r="L112" t="str">
            <v>Natacha Rossi</v>
          </cell>
          <cell r="M112">
            <v>36664304</v>
          </cell>
          <cell r="N112">
            <v>541123499511</v>
          </cell>
          <cell r="O112" t="str">
            <v>Natacha Rossi</v>
          </cell>
          <cell r="P112">
            <v>541123499511</v>
          </cell>
          <cell r="Q112">
            <v>113</v>
          </cell>
          <cell r="R112">
            <v>1912</v>
          </cell>
          <cell r="T112" t="str">
            <v>Primavera</v>
          </cell>
          <cell r="U112" t="str">
            <v xml:space="preserve">Berazategui </v>
          </cell>
          <cell r="V112">
            <v>1884</v>
          </cell>
          <cell r="W112" t="str">
            <v>Gran Buenos Aires</v>
          </cell>
          <cell r="Y112" t="str">
            <v>ENVÍO SIN CARGO (CABA, GRAN PARTE DE GBA y LA PLATA) TIEMPO: 4 a 6 DÍAS HÁBILES</v>
          </cell>
          <cell r="Z112" t="str">
            <v>Mercado Pago</v>
          </cell>
          <cell r="AA112" t="str">
            <v>FINDEBIGDECO</v>
          </cell>
          <cell r="AD112">
            <v>44457</v>
          </cell>
          <cell r="AE112">
            <v>44463</v>
          </cell>
          <cell r="AF112" t="str">
            <v>SET X 3 ESPATULAS (Verde)</v>
          </cell>
          <cell r="AG112" t="str">
            <v>351.99</v>
          </cell>
          <cell r="AH112">
            <v>1</v>
          </cell>
          <cell r="AI112" t="str">
            <v>BA1901 MERCA SEPA</v>
          </cell>
          <cell r="AJ112" t="str">
            <v>Móvil</v>
          </cell>
          <cell r="AK112" t="str">
            <v>EL LUNES 27-09 ENTRE 8 Y 18 HORAS!</v>
          </cell>
          <cell r="AL112">
            <v>17035044950</v>
          </cell>
          <cell r="AM112">
            <v>477980699</v>
          </cell>
          <cell r="AN112" t="str">
            <v>Sí</v>
          </cell>
        </row>
        <row r="113">
          <cell r="A113">
            <v>3683</v>
          </cell>
          <cell r="B113" t="str">
            <v>nacha9_@hotmail.com</v>
          </cell>
          <cell r="AF113" t="str">
            <v>PINCEL DE SILICONA 20 CM (Celeste)</v>
          </cell>
          <cell r="AG113" t="str">
            <v>274.99</v>
          </cell>
          <cell r="AH113">
            <v>1</v>
          </cell>
          <cell r="AI113" t="str">
            <v>SILPIN MERCA SEPARADA COSTO TEORICO MAS IVA</v>
          </cell>
          <cell r="AN113" t="str">
            <v>Sí</v>
          </cell>
        </row>
        <row r="114">
          <cell r="A114">
            <v>3683</v>
          </cell>
          <cell r="B114" t="str">
            <v>nacha9_@hotmail.com</v>
          </cell>
          <cell r="AF114" t="str">
            <v>ESPATULA REPOSTERA CURVA DE SILICONA CREAM</v>
          </cell>
          <cell r="AG114" t="str">
            <v>703.99</v>
          </cell>
          <cell r="AH114">
            <v>1</v>
          </cell>
          <cell r="AI114" t="str">
            <v>MS101A61</v>
          </cell>
          <cell r="AN114" t="str">
            <v>Sí</v>
          </cell>
        </row>
        <row r="115">
          <cell r="A115">
            <v>3683</v>
          </cell>
          <cell r="B115" t="str">
            <v>nacha9_@hotmail.com</v>
          </cell>
          <cell r="AF115" t="str">
            <v>KIT AQUA ** Set x 3 Bowls Aptos par Microondas y Freezer</v>
          </cell>
          <cell r="AG115" t="str">
            <v>1117.11</v>
          </cell>
          <cell r="AH115">
            <v>1</v>
          </cell>
          <cell r="AI115" t="str">
            <v>BP01019/26019/02019</v>
          </cell>
          <cell r="AN115" t="str">
            <v>Sí</v>
          </cell>
        </row>
        <row r="116">
          <cell r="A116">
            <v>3682</v>
          </cell>
          <cell r="B116" t="str">
            <v>gerine.imei@gmail.com</v>
          </cell>
          <cell r="C116">
            <v>44457</v>
          </cell>
          <cell r="D116" t="str">
            <v>Abierta</v>
          </cell>
          <cell r="E116" t="str">
            <v>Recibido</v>
          </cell>
          <cell r="F116" t="str">
            <v>Enviado</v>
          </cell>
          <cell r="G116" t="str">
            <v>ARS</v>
          </cell>
          <cell r="H116" t="str">
            <v>1935.99</v>
          </cell>
          <cell r="I116">
            <v>0</v>
          </cell>
          <cell r="J116" t="str">
            <v>413.96</v>
          </cell>
          <cell r="K116" t="str">
            <v>2349.95</v>
          </cell>
          <cell r="L116" t="str">
            <v>Graciela Manzano</v>
          </cell>
          <cell r="M116">
            <v>2741967268</v>
          </cell>
          <cell r="N116">
            <v>542616576286</v>
          </cell>
          <cell r="O116" t="str">
            <v>Graciela Manzano</v>
          </cell>
          <cell r="P116">
            <v>542616576286</v>
          </cell>
          <cell r="Q116" t="str">
            <v>Torrontes</v>
          </cell>
          <cell r="R116">
            <v>2440</v>
          </cell>
          <cell r="T116" t="str">
            <v>Viejo Tonel 1</v>
          </cell>
          <cell r="U116" t="str">
            <v>Maipu</v>
          </cell>
          <cell r="V116">
            <v>5515</v>
          </cell>
          <cell r="W116" t="str">
            <v>Mendoza</v>
          </cell>
          <cell r="Y116" t="str">
            <v>Correo Argentino - Envio a domicilio</v>
          </cell>
          <cell r="Z116" t="str">
            <v>Mercado Pago</v>
          </cell>
          <cell r="AD116">
            <v>44457</v>
          </cell>
          <cell r="AE116">
            <v>44466</v>
          </cell>
          <cell r="AF116" t="str">
            <v>MANTEL ANTIMANCHA RAYAS BEIGE Y BLANCO 1.40 X 1.85</v>
          </cell>
          <cell r="AG116" t="str">
            <v>1935.99</v>
          </cell>
          <cell r="AH116">
            <v>1</v>
          </cell>
          <cell r="AI116" t="str">
            <v>CHURBEIGEBCO MERCA SEPA</v>
          </cell>
          <cell r="AJ116" t="str">
            <v>Móvil</v>
          </cell>
          <cell r="AK116" t="str">
            <v xml:space="preserve">POR MEDIO DEL CORREO ARGENTINO Y TU CODIGO DE SEGUIMIENTO SERA 00007943045P447G3LAC801            </v>
          </cell>
          <cell r="AL116">
            <v>17033552797</v>
          </cell>
          <cell r="AM116">
            <v>477985853</v>
          </cell>
          <cell r="AN116" t="str">
            <v>Sí</v>
          </cell>
        </row>
        <row r="117">
          <cell r="A117">
            <v>3681</v>
          </cell>
          <cell r="B117" t="str">
            <v>niny1259@gmail.com</v>
          </cell>
          <cell r="C117">
            <v>44457</v>
          </cell>
          <cell r="D117" t="str">
            <v>Abierta</v>
          </cell>
          <cell r="E117" t="str">
            <v>Recibido</v>
          </cell>
          <cell r="F117" t="str">
            <v>Enviado</v>
          </cell>
          <cell r="G117" t="str">
            <v>ARS</v>
          </cell>
          <cell r="H117" t="str">
            <v>1935.99</v>
          </cell>
          <cell r="I117">
            <v>0</v>
          </cell>
          <cell r="J117">
            <v>0</v>
          </cell>
          <cell r="K117" t="str">
            <v>1935.99</v>
          </cell>
          <cell r="L117" t="str">
            <v>María Susana Lagomarsino Pisani</v>
          </cell>
          <cell r="M117">
            <v>12988667</v>
          </cell>
          <cell r="N117">
            <v>541165253535</v>
          </cell>
          <cell r="O117" t="str">
            <v>María Susana Lagomarsino Pisani</v>
          </cell>
          <cell r="P117">
            <v>541165253535</v>
          </cell>
          <cell r="Q117" t="str">
            <v>Jacinto calvo</v>
          </cell>
          <cell r="R117">
            <v>1151</v>
          </cell>
          <cell r="U117" t="str">
            <v>Jose marmol</v>
          </cell>
          <cell r="V117">
            <v>1846</v>
          </cell>
          <cell r="W117" t="str">
            <v>Gran Buenos Aires</v>
          </cell>
          <cell r="Y117" t="str">
            <v>ENVÍO SIN CARGO (CABA, GRAN PARTE DE GBA y LA PLATA) TIEMPO: 4 a 6 DÍAS HÁBILES</v>
          </cell>
          <cell r="Z117" t="str">
            <v>Mercado Pago</v>
          </cell>
          <cell r="AB117" t="str">
            <v>Mantel anti manchas rayado gris y blanco de 1,40 x 2 Mts</v>
          </cell>
          <cell r="AD117">
            <v>44457</v>
          </cell>
          <cell r="AE117">
            <v>44462</v>
          </cell>
          <cell r="AF117" t="str">
            <v>MANTEL ANTIMANCHA RAYAS GRIS Y BLANCO 1.40 X 1.85</v>
          </cell>
          <cell r="AG117" t="str">
            <v>1935.99</v>
          </cell>
          <cell r="AH117">
            <v>1</v>
          </cell>
          <cell r="AI117" t="str">
            <v>CHURGRISBCO MERCASEPA</v>
          </cell>
          <cell r="AJ117" t="str">
            <v>Móvil</v>
          </cell>
          <cell r="AK117" t="str">
            <v>EL VIERNES 24-09 ENTRE 8 Y 18 HORAS!</v>
          </cell>
          <cell r="AL117">
            <v>17033040694</v>
          </cell>
          <cell r="AM117">
            <v>477979666</v>
          </cell>
          <cell r="AN117" t="str">
            <v>Sí</v>
          </cell>
        </row>
        <row r="118">
          <cell r="A118">
            <v>3680</v>
          </cell>
          <cell r="B118" t="str">
            <v>elsitapuertomadryn@hotmail.com</v>
          </cell>
          <cell r="C118">
            <v>44457</v>
          </cell>
          <cell r="D118" t="str">
            <v>Abierta</v>
          </cell>
          <cell r="E118" t="str">
            <v>Recibido</v>
          </cell>
          <cell r="F118" t="str">
            <v>Enviado</v>
          </cell>
          <cell r="G118" t="str">
            <v>ARS</v>
          </cell>
          <cell r="H118" t="str">
            <v>3656.39</v>
          </cell>
          <cell r="I118">
            <v>0</v>
          </cell>
          <cell r="J118">
            <v>0</v>
          </cell>
          <cell r="K118" t="str">
            <v>3656.39</v>
          </cell>
          <cell r="L118" t="str">
            <v>Florencia Segui</v>
          </cell>
          <cell r="M118">
            <v>13138662</v>
          </cell>
          <cell r="N118">
            <v>541133546730</v>
          </cell>
          <cell r="O118" t="str">
            <v>Florencia Segui</v>
          </cell>
          <cell r="P118">
            <v>541133546730</v>
          </cell>
          <cell r="Q118" t="str">
            <v xml:space="preserve">Arenales </v>
          </cell>
          <cell r="R118">
            <v>2464</v>
          </cell>
          <cell r="S118" t="str">
            <v>"9" "C"</v>
          </cell>
          <cell r="T118" t="str">
            <v>Palermo</v>
          </cell>
          <cell r="U118" t="str">
            <v>Capital Federal</v>
          </cell>
          <cell r="V118">
            <v>1124</v>
          </cell>
          <cell r="W118" t="str">
            <v>Capital Federal</v>
          </cell>
          <cell r="Y118" t="str">
            <v>ENVÍO SIN CARGO (CABA, GRAN PARTE DE GBA y LA PLATA) TIEMPO: 4 a 6 DÍAS HÁBILES</v>
          </cell>
          <cell r="Z118" t="str">
            <v>Mercado Pago</v>
          </cell>
          <cell r="AB118" t="str">
            <v xml:space="preserve">Solo por favor avisar cuando vayan así nos aseguramos que haya gente en el dpto. gracias  </v>
          </cell>
          <cell r="AD118">
            <v>44457</v>
          </cell>
          <cell r="AE118">
            <v>44462</v>
          </cell>
          <cell r="AF118" t="str">
            <v>MANTEL ANTIMANCHA RAYAS GRIS Y BLANCO 1.40 X 1.85</v>
          </cell>
          <cell r="AG118" t="str">
            <v>1935.99</v>
          </cell>
          <cell r="AH118">
            <v>1</v>
          </cell>
          <cell r="AI118" t="str">
            <v>CHURGRISBCO MERCASEPA</v>
          </cell>
          <cell r="AJ118" t="str">
            <v>Móvil</v>
          </cell>
          <cell r="AK118" t="str">
            <v>EL VIERNES 24-09 ENTRE 8 Y 18 HORAS!</v>
          </cell>
          <cell r="AL118">
            <v>17030290890</v>
          </cell>
          <cell r="AM118">
            <v>477945023</v>
          </cell>
          <cell r="AN118" t="str">
            <v>Sí</v>
          </cell>
        </row>
        <row r="119">
          <cell r="A119">
            <v>3680</v>
          </cell>
          <cell r="B119" t="str">
            <v>elsitapuertomadryn@hotmail.com</v>
          </cell>
          <cell r="AF119" t="str">
            <v>MANTEL MOSTAZA RECTANGULAR TELA TROPICAL PESADO 150 X 250 CM</v>
          </cell>
          <cell r="AG119" t="str">
            <v>1720.4</v>
          </cell>
          <cell r="AH119">
            <v>1</v>
          </cell>
          <cell r="AI119" t="str">
            <v>CHUMANMOS MERCA SEPA</v>
          </cell>
          <cell r="AN119" t="str">
            <v>Sí</v>
          </cell>
        </row>
        <row r="120">
          <cell r="A120">
            <v>3679</v>
          </cell>
          <cell r="B120" t="str">
            <v>maga_ol_88@hotmail.com</v>
          </cell>
          <cell r="C120">
            <v>44455</v>
          </cell>
          <cell r="D120" t="str">
            <v>Abierta</v>
          </cell>
          <cell r="E120" t="str">
            <v>Recibido</v>
          </cell>
          <cell r="F120" t="str">
            <v>Enviado</v>
          </cell>
          <cell r="G120" t="str">
            <v>ARS</v>
          </cell>
          <cell r="H120" t="str">
            <v>1099.99</v>
          </cell>
          <cell r="I120">
            <v>0</v>
          </cell>
          <cell r="J120" t="str">
            <v>413.09</v>
          </cell>
          <cell r="K120" t="str">
            <v>1513.08</v>
          </cell>
          <cell r="L120" t="str">
            <v>Magali Olite</v>
          </cell>
          <cell r="M120">
            <v>29126108</v>
          </cell>
          <cell r="N120">
            <v>542323555540</v>
          </cell>
          <cell r="O120" t="str">
            <v>Magali Olite</v>
          </cell>
          <cell r="P120">
            <v>542323555540</v>
          </cell>
          <cell r="Q120" t="str">
            <v xml:space="preserve">125 Bis </v>
          </cell>
          <cell r="R120">
            <v>551</v>
          </cell>
          <cell r="T120" t="str">
            <v xml:space="preserve">Hosteria </v>
          </cell>
          <cell r="U120" t="str">
            <v xml:space="preserve">Lujan </v>
          </cell>
          <cell r="V120">
            <v>6700</v>
          </cell>
          <cell r="W120" t="str">
            <v>Buenos Aires</v>
          </cell>
          <cell r="Y120" t="str">
            <v>Correo Argentino - Envio a domicilio</v>
          </cell>
          <cell r="Z120" t="str">
            <v>Mercado Pago</v>
          </cell>
          <cell r="AD120">
            <v>44455</v>
          </cell>
          <cell r="AE120">
            <v>44456</v>
          </cell>
          <cell r="AF120" t="str">
            <v>MATE GOLD BOCON CERAMICA CON BOMBILLA</v>
          </cell>
          <cell r="AG120" t="str">
            <v>1099.99</v>
          </cell>
          <cell r="AH120">
            <v>1</v>
          </cell>
          <cell r="AI120" t="str">
            <v>SC12002 MERCA SEPARADA MARQUE CON UN 74%</v>
          </cell>
          <cell r="AJ120" t="str">
            <v>Móvil</v>
          </cell>
          <cell r="AK120" t="str">
            <v xml:space="preserve">POR MEDIO DEL CORREO ARGENTINO Y TU CODIGO DE SEGUIMIENTO SERA 00007943043PPML01IP1501            </v>
          </cell>
          <cell r="AL120">
            <v>17005180066</v>
          </cell>
          <cell r="AM120">
            <v>477562931</v>
          </cell>
          <cell r="AN120" t="str">
            <v>Sí</v>
          </cell>
        </row>
        <row r="121">
          <cell r="A121">
            <v>3678</v>
          </cell>
          <cell r="B121" t="str">
            <v>melinacapuzzi@gmail.com</v>
          </cell>
          <cell r="C121">
            <v>44455</v>
          </cell>
          <cell r="D121" t="str">
            <v>Abierta</v>
          </cell>
          <cell r="E121" t="str">
            <v>Recibido</v>
          </cell>
          <cell r="F121" t="str">
            <v>Enviado</v>
          </cell>
          <cell r="G121" t="str">
            <v>ARS</v>
          </cell>
          <cell r="H121" t="str">
            <v>1170.38</v>
          </cell>
          <cell r="I121">
            <v>0</v>
          </cell>
          <cell r="J121">
            <v>0</v>
          </cell>
          <cell r="K121" t="str">
            <v>1170.38</v>
          </cell>
          <cell r="L121" t="str">
            <v>Melina Capuzzi</v>
          </cell>
          <cell r="M121">
            <v>40308328</v>
          </cell>
          <cell r="N121">
            <v>5491153143576</v>
          </cell>
          <cell r="O121" t="str">
            <v>Melina Capuzzi</v>
          </cell>
          <cell r="P121">
            <v>5491153143576</v>
          </cell>
          <cell r="Q121" t="str">
            <v>Marcos sastre</v>
          </cell>
          <cell r="R121">
            <v>961</v>
          </cell>
          <cell r="U121" t="str">
            <v xml:space="preserve">San miguel </v>
          </cell>
          <cell r="V121">
            <v>1663</v>
          </cell>
          <cell r="W121" t="str">
            <v>Gran Buenos Aires</v>
          </cell>
          <cell r="Y121" t="str">
            <v>ENVÍO SIN CARGO (CABA, GRAN PARTE DE GBA y LA PLATA) TIEMPO: 4 a 6 DÍAS HÁBILES</v>
          </cell>
          <cell r="Z121" t="str">
            <v>Mercado Pago</v>
          </cell>
          <cell r="AD121">
            <v>44455</v>
          </cell>
          <cell r="AE121">
            <v>44456</v>
          </cell>
          <cell r="AF121" t="str">
            <v>POSA FUENTE PASTEL PANAL 30.5X0.4X20.5CM (Verde)</v>
          </cell>
          <cell r="AG121" t="str">
            <v>585.19</v>
          </cell>
          <cell r="AH121">
            <v>2</v>
          </cell>
          <cell r="AI121" t="str">
            <v>BA87519F MERCA SEPARADA</v>
          </cell>
          <cell r="AJ121" t="str">
            <v>Móvil</v>
          </cell>
          <cell r="AK121" t="str">
            <v>EL MARTES 21-09 ENTRE 8 Y 18 HORAS!</v>
          </cell>
          <cell r="AL121">
            <v>3271148230</v>
          </cell>
          <cell r="AM121">
            <v>477502548</v>
          </cell>
          <cell r="AN121" t="str">
            <v>Sí</v>
          </cell>
        </row>
        <row r="122">
          <cell r="A122">
            <v>3677</v>
          </cell>
          <cell r="B122" t="str">
            <v>ori_trigueros@hotmail.com.ar</v>
          </cell>
          <cell r="C122">
            <v>44455</v>
          </cell>
          <cell r="D122" t="str">
            <v>Abierta</v>
          </cell>
          <cell r="E122" t="str">
            <v>Recibido</v>
          </cell>
          <cell r="F122" t="str">
            <v>Enviado</v>
          </cell>
          <cell r="G122" t="str">
            <v>ARS</v>
          </cell>
          <cell r="H122" t="str">
            <v>8568.45</v>
          </cell>
          <cell r="I122">
            <v>0</v>
          </cell>
          <cell r="J122" t="str">
            <v>305.14</v>
          </cell>
          <cell r="K122" t="str">
            <v>8873.59</v>
          </cell>
          <cell r="L122" t="str">
            <v>Oriana Trigueros</v>
          </cell>
          <cell r="M122">
            <v>41601431</v>
          </cell>
          <cell r="N122">
            <v>543492319000</v>
          </cell>
          <cell r="O122" t="str">
            <v>Oriana Trigueros</v>
          </cell>
          <cell r="T122" t="str">
            <v>Colonia Bella Italia</v>
          </cell>
          <cell r="U122" t="str">
            <v>Castellanos</v>
          </cell>
          <cell r="V122">
            <v>2300</v>
          </cell>
          <cell r="W122" t="str">
            <v>Santa Fe</v>
          </cell>
          <cell r="Y122" t="str">
            <v>Punto de retiro</v>
          </cell>
          <cell r="Z122" t="str">
            <v>Mercado Pago</v>
          </cell>
          <cell r="AC122" t="str">
            <v>29-09 se envia una taza faltante 510090 - pagamos correo nosotros</v>
          </cell>
          <cell r="AD122">
            <v>44455</v>
          </cell>
          <cell r="AE122">
            <v>44456</v>
          </cell>
          <cell r="AF122" t="str">
            <v>MUG CERAMICA AQUAMARINE DEGRADÉ 300 ML</v>
          </cell>
          <cell r="AG122" t="str">
            <v>641.29</v>
          </cell>
          <cell r="AH122">
            <v>6</v>
          </cell>
          <cell r="AI122" t="str">
            <v>MS510090 MERCA SEPAARADA</v>
          </cell>
          <cell r="AJ122" t="str">
            <v>Web</v>
          </cell>
          <cell r="AK122" t="str">
            <v xml:space="preserve">POR MEDIO DEL CORREO ARGENTINO Y TU CODIGO DE SEGUIMIENTO SERA 00007943049GL5L01IP1701            </v>
          </cell>
          <cell r="AL122">
            <v>17002236649</v>
          </cell>
          <cell r="AM122">
            <v>477487367</v>
          </cell>
          <cell r="AN122" t="str">
            <v>Sí</v>
          </cell>
        </row>
        <row r="123">
          <cell r="A123">
            <v>3677</v>
          </cell>
          <cell r="B123" t="str">
            <v>ori_trigueros@hotmail.com.ar</v>
          </cell>
          <cell r="AF123" t="str">
            <v>COMBO NRO.2 ** 6 UTENSILIOS NYLON- COLOR A ELECCION (Menta)</v>
          </cell>
          <cell r="AG123" t="str">
            <v>3603.6</v>
          </cell>
          <cell r="AH123">
            <v>1</v>
          </cell>
          <cell r="AN123" t="str">
            <v>Sí</v>
          </cell>
        </row>
        <row r="124">
          <cell r="A124">
            <v>3677</v>
          </cell>
          <cell r="B124" t="str">
            <v>ori_trigueros@hotmail.com.ar</v>
          </cell>
          <cell r="AF124" t="str">
            <v>KIT AQUA ** Set x 3 Bowls Aptos par Microondas y Freezer</v>
          </cell>
          <cell r="AG124" t="str">
            <v>1117.11</v>
          </cell>
          <cell r="AH124">
            <v>1</v>
          </cell>
          <cell r="AI124" t="str">
            <v>BP01019/26019/02019</v>
          </cell>
          <cell r="AN124" t="str">
            <v>Sí</v>
          </cell>
        </row>
        <row r="125">
          <cell r="A125">
            <v>3676</v>
          </cell>
          <cell r="B125" t="str">
            <v>ignis.recepcion@ignis-arg.com</v>
          </cell>
          <cell r="C125">
            <v>44455</v>
          </cell>
          <cell r="D125" t="str">
            <v>Abierta</v>
          </cell>
          <cell r="E125" t="str">
            <v>Recibido</v>
          </cell>
          <cell r="F125" t="str">
            <v>Enviado</v>
          </cell>
          <cell r="G125" t="str">
            <v>ARS</v>
          </cell>
          <cell r="H125" t="str">
            <v>2969.98</v>
          </cell>
          <cell r="I125">
            <v>0</v>
          </cell>
          <cell r="J125">
            <v>0</v>
          </cell>
          <cell r="K125" t="str">
            <v>2969.98</v>
          </cell>
          <cell r="L125" t="str">
            <v>Gastón Guaymas</v>
          </cell>
          <cell r="M125">
            <v>30708979062</v>
          </cell>
          <cell r="N125">
            <v>541150119876</v>
          </cell>
          <cell r="O125" t="str">
            <v>Gastón Guaymas</v>
          </cell>
          <cell r="P125">
            <v>1150119876</v>
          </cell>
          <cell r="Q125" t="str">
            <v>Bulnes</v>
          </cell>
          <cell r="R125">
            <v>1142</v>
          </cell>
          <cell r="S125">
            <v>1</v>
          </cell>
          <cell r="T125" t="str">
            <v>buenos aires</v>
          </cell>
          <cell r="U125" t="str">
            <v>Capital Federal</v>
          </cell>
          <cell r="V125">
            <v>1176</v>
          </cell>
          <cell r="W125" t="str">
            <v>Capital Federal</v>
          </cell>
          <cell r="Y125" t="str">
            <v>ENVÍO SIN CARGO (CABA, GRAN PARTE DE GBA y LA PLATA) TIEMPO: 4 a 6 DÍAS HÁBILES</v>
          </cell>
          <cell r="Z125" t="str">
            <v>Mercado Pago</v>
          </cell>
          <cell r="AB125" t="str">
            <v>Necesitamos Factura A. Cuit: 30-70897906-2  Mandarla a ignis.recepcion@ignis-arg.com</v>
          </cell>
          <cell r="AD125">
            <v>44455</v>
          </cell>
          <cell r="AE125">
            <v>44456</v>
          </cell>
          <cell r="AF125" t="str">
            <v>ESCURRIDOR DE PLATOS NEGRO CON BANDEJA SINGLE 42.2X17.4X9.4 CM</v>
          </cell>
          <cell r="AG125" t="str">
            <v>1484.99</v>
          </cell>
          <cell r="AH125">
            <v>1</v>
          </cell>
          <cell r="AI125" t="str">
            <v>17013NEG</v>
          </cell>
          <cell r="AJ125" t="str">
            <v>Web</v>
          </cell>
          <cell r="AK125" t="str">
            <v>EL MARTES 21-09 ENTRE 8 Y 18 HORAS!</v>
          </cell>
          <cell r="AL125">
            <v>16999602477</v>
          </cell>
          <cell r="AM125">
            <v>477466107</v>
          </cell>
          <cell r="AN125" t="str">
            <v>Sí</v>
          </cell>
        </row>
        <row r="126">
          <cell r="A126">
            <v>3676</v>
          </cell>
          <cell r="B126" t="str">
            <v>ignis.recepcion@ignis-arg.com</v>
          </cell>
          <cell r="AF126" t="str">
            <v>ESCURRIDOR DE PLATOS ROJO CON BANDEJA 42.2X17.4X9.4 CM</v>
          </cell>
          <cell r="AG126" t="str">
            <v>1484.99</v>
          </cell>
          <cell r="AH126">
            <v>1</v>
          </cell>
          <cell r="AI126" t="str">
            <v>17013ROJO MERCA SEPARADA</v>
          </cell>
          <cell r="AN126" t="str">
            <v>Sí</v>
          </cell>
        </row>
        <row r="127">
          <cell r="A127">
            <v>3675</v>
          </cell>
          <cell r="B127" t="str">
            <v>ceci_lb19@hotmail.com</v>
          </cell>
          <cell r="C127">
            <v>44455</v>
          </cell>
          <cell r="D127" t="str">
            <v>Abierta</v>
          </cell>
          <cell r="E127" t="str">
            <v>Recibido</v>
          </cell>
          <cell r="F127" t="str">
            <v>Enviado</v>
          </cell>
          <cell r="G127" t="str">
            <v>ARS</v>
          </cell>
          <cell r="H127" t="str">
            <v>4838.87</v>
          </cell>
          <cell r="I127">
            <v>0</v>
          </cell>
          <cell r="J127">
            <v>0</v>
          </cell>
          <cell r="K127" t="str">
            <v>4838.87</v>
          </cell>
          <cell r="L127" t="str">
            <v>Cecilia boccacci</v>
          </cell>
          <cell r="M127">
            <v>30184046</v>
          </cell>
          <cell r="N127">
            <v>5491150142245</v>
          </cell>
          <cell r="O127" t="str">
            <v>Cecilia boccacci</v>
          </cell>
          <cell r="P127">
            <v>5491150142245</v>
          </cell>
          <cell r="Q127" t="str">
            <v>Campana</v>
          </cell>
          <cell r="R127">
            <v>5227</v>
          </cell>
          <cell r="T127" t="str">
            <v xml:space="preserve"> Villa Pueyrredón</v>
          </cell>
          <cell r="U127" t="str">
            <v>Capital Federal</v>
          </cell>
          <cell r="V127">
            <v>1419</v>
          </cell>
          <cell r="W127" t="str">
            <v>Capital Federal</v>
          </cell>
          <cell r="Y127" t="str">
            <v>ENVÍO SIN CARGO (CABA, GRAN PARTE DE GBA y LA PLATA) TIEMPO: 4 a 6 DÍAS HÁBILES</v>
          </cell>
          <cell r="Z127" t="str">
            <v>Mercado Pago</v>
          </cell>
          <cell r="AD127">
            <v>44455</v>
          </cell>
          <cell r="AE127">
            <v>44456</v>
          </cell>
          <cell r="AF127" t="str">
            <v>COMBO NRO.17 ** 5 ARTS.// YERBERO-AZUCARERO-MATE-INDIVIDUAL-PAÑO HOME SWEET</v>
          </cell>
          <cell r="AG127" t="str">
            <v>1726.99</v>
          </cell>
          <cell r="AH127">
            <v>1</v>
          </cell>
          <cell r="AI127" t="str">
            <v>CL62BCO-CHUIN194R-CHPACK13(SOLO1) COSTO TEORICO</v>
          </cell>
          <cell r="AJ127" t="str">
            <v>Web</v>
          </cell>
          <cell r="AK127" t="str">
            <v>EL MARTES 21-09 ENTRE 8 Y 18 HORAS!</v>
          </cell>
          <cell r="AL127">
            <v>16987395003</v>
          </cell>
          <cell r="AM127">
            <v>477259008</v>
          </cell>
          <cell r="AN127" t="str">
            <v>Sí</v>
          </cell>
        </row>
        <row r="128">
          <cell r="A128">
            <v>3675</v>
          </cell>
          <cell r="B128" t="str">
            <v>ceci_lb19@hotmail.com</v>
          </cell>
          <cell r="AF128" t="str">
            <v>ORGANIZADOR DE UTENSILLOS</v>
          </cell>
          <cell r="AG128" t="str">
            <v>1704.99</v>
          </cell>
          <cell r="AH128">
            <v>1</v>
          </cell>
          <cell r="AI128" t="str">
            <v>SILORG8</v>
          </cell>
          <cell r="AN128" t="str">
            <v>Sí</v>
          </cell>
        </row>
        <row r="129">
          <cell r="A129">
            <v>3675</v>
          </cell>
          <cell r="B129" t="str">
            <v>ceci_lb19@hotmail.com</v>
          </cell>
          <cell r="AF129" t="str">
            <v>ORGANIZADOR DE PLATOS METAL BLANCO 11,5 X12X14 CM</v>
          </cell>
          <cell r="AG129" t="str">
            <v>1406.89</v>
          </cell>
          <cell r="AH129">
            <v>1</v>
          </cell>
          <cell r="AI129" t="str">
            <v>SILORG7 MERCA SEPARADA</v>
          </cell>
          <cell r="AN129" t="str">
            <v>Sí</v>
          </cell>
        </row>
        <row r="130">
          <cell r="A130">
            <v>3674</v>
          </cell>
          <cell r="B130" t="str">
            <v>angie.salum@gmail.com</v>
          </cell>
          <cell r="C130">
            <v>44454</v>
          </cell>
          <cell r="D130" t="str">
            <v>Abierta</v>
          </cell>
          <cell r="E130" t="str">
            <v>Recibido</v>
          </cell>
          <cell r="F130" t="str">
            <v>Enviado</v>
          </cell>
          <cell r="G130" t="str">
            <v>ARS</v>
          </cell>
          <cell r="H130" t="str">
            <v>703.99</v>
          </cell>
          <cell r="I130">
            <v>0</v>
          </cell>
          <cell r="J130">
            <v>0</v>
          </cell>
          <cell r="K130" t="str">
            <v>703.99</v>
          </cell>
          <cell r="L130" t="str">
            <v>Angie Salum</v>
          </cell>
          <cell r="M130">
            <v>23445485</v>
          </cell>
          <cell r="N130">
            <v>541122470137</v>
          </cell>
          <cell r="O130" t="str">
            <v>Angie Salum</v>
          </cell>
          <cell r="P130">
            <v>541122470137</v>
          </cell>
          <cell r="Q130" t="str">
            <v>Juan Bautista Alberdi</v>
          </cell>
          <cell r="R130">
            <v>3935</v>
          </cell>
          <cell r="S130" t="str">
            <v>Frente</v>
          </cell>
          <cell r="T130" t="str">
            <v>Villa Ballester</v>
          </cell>
          <cell r="U130" t="str">
            <v>Villa Ballester</v>
          </cell>
          <cell r="V130">
            <v>1653</v>
          </cell>
          <cell r="W130" t="str">
            <v>Gran Buenos Aires</v>
          </cell>
          <cell r="Y130" t="str">
            <v>ENVÍO SIN CARGO (CABA, GRAN PARTE DE GBA y LA PLATA) TIEMPO: 4 a 6 DÍAS HÁBILES</v>
          </cell>
          <cell r="Z130" t="str">
            <v>Mercado Pago</v>
          </cell>
          <cell r="AD130">
            <v>44454</v>
          </cell>
          <cell r="AE130">
            <v>44456</v>
          </cell>
          <cell r="AF130" t="str">
            <v>BOTELLA VIDRIO MY BOTTLE FUNDA GRIS 400 ML</v>
          </cell>
          <cell r="AG130" t="str">
            <v>703.99</v>
          </cell>
          <cell r="AH130">
            <v>1</v>
          </cell>
          <cell r="AI130" t="str">
            <v>MS126817</v>
          </cell>
          <cell r="AJ130" t="str">
            <v>Móvil</v>
          </cell>
          <cell r="AK130" t="str">
            <v>EL MARTES 21-09 ENTRE 8 Y 18 HORAS!</v>
          </cell>
          <cell r="AL130">
            <v>3266044368</v>
          </cell>
          <cell r="AM130">
            <v>477192485</v>
          </cell>
          <cell r="AN130" t="str">
            <v>Sí</v>
          </cell>
        </row>
        <row r="131">
          <cell r="A131">
            <v>3673</v>
          </cell>
          <cell r="B131" t="str">
            <v>agus.rodri.37@gmail.com</v>
          </cell>
          <cell r="C131">
            <v>44454</v>
          </cell>
          <cell r="D131" t="str">
            <v>Abierta</v>
          </cell>
          <cell r="E131" t="str">
            <v>Recibido</v>
          </cell>
          <cell r="F131" t="str">
            <v>Enviado</v>
          </cell>
          <cell r="G131" t="str">
            <v>ARS</v>
          </cell>
          <cell r="H131" t="str">
            <v>2059.17</v>
          </cell>
          <cell r="I131">
            <v>0</v>
          </cell>
          <cell r="J131">
            <v>0</v>
          </cell>
          <cell r="K131" t="str">
            <v>2059.17</v>
          </cell>
          <cell r="L131" t="str">
            <v>Agustina Rodriguez</v>
          </cell>
          <cell r="M131">
            <v>41779956</v>
          </cell>
          <cell r="N131">
            <v>541134005686</v>
          </cell>
          <cell r="O131" t="str">
            <v>Agustina Rodriguez</v>
          </cell>
          <cell r="P131">
            <v>541134005686</v>
          </cell>
          <cell r="Q131" t="str">
            <v>Calle Rosario</v>
          </cell>
          <cell r="R131">
            <v>4588</v>
          </cell>
          <cell r="U131" t="str">
            <v>Villa Ballester</v>
          </cell>
          <cell r="V131">
            <v>1653</v>
          </cell>
          <cell r="W131" t="str">
            <v>Gran Buenos Aires</v>
          </cell>
          <cell r="Y131" t="str">
            <v>ENVÍO SIN CARGO (CABA, GRAN PARTE DE GBA y LA PLATA) TIEMPO: 4 a 6 DÍAS HÁBILES</v>
          </cell>
          <cell r="Z131" t="str">
            <v>Mercado Pago</v>
          </cell>
          <cell r="AD131">
            <v>44454</v>
          </cell>
          <cell r="AE131">
            <v>44456</v>
          </cell>
          <cell r="AF131" t="str">
            <v>6 VASOS CALDERETA X 350CC</v>
          </cell>
          <cell r="AG131" t="str">
            <v>786.49</v>
          </cell>
          <cell r="AH131">
            <v>1</v>
          </cell>
          <cell r="AI131" t="str">
            <v>TW50640</v>
          </cell>
          <cell r="AJ131" t="str">
            <v>Móvil</v>
          </cell>
          <cell r="AK131" t="str">
            <v>EL MARTES 21-09 ENTRE 8 Y 18 HORAS!</v>
          </cell>
          <cell r="AL131">
            <v>16979558282</v>
          </cell>
          <cell r="AM131">
            <v>477102005</v>
          </cell>
          <cell r="AN131" t="str">
            <v>Sí</v>
          </cell>
        </row>
        <row r="132">
          <cell r="A132">
            <v>3673</v>
          </cell>
          <cell r="B132" t="str">
            <v>agus.rodri.37@gmail.com</v>
          </cell>
          <cell r="AF132" t="str">
            <v>DISPENSER 600ML 12 X10,5X18CM COLORES SURT. (Rojo)</v>
          </cell>
          <cell r="AG132" t="str">
            <v>777.69</v>
          </cell>
          <cell r="AH132">
            <v>1</v>
          </cell>
          <cell r="AI132" t="str">
            <v>Q10837 QUO MERCA SEPA/COSTO TEORICO MAS IVA</v>
          </cell>
          <cell r="AN132" t="str">
            <v>Sí</v>
          </cell>
        </row>
        <row r="133">
          <cell r="A133">
            <v>3673</v>
          </cell>
          <cell r="B133" t="str">
            <v>agus.rodri.37@gmail.com</v>
          </cell>
          <cell r="AF133" t="str">
            <v>BATIDOR SILICONA C/MANGO ACERO 25CM (Rojo)</v>
          </cell>
          <cell r="AG133" t="str">
            <v>494.99</v>
          </cell>
          <cell r="AH133">
            <v>1</v>
          </cell>
          <cell r="AI133" t="str">
            <v>SILBAT MERCA SEPARADA</v>
          </cell>
          <cell r="AN133" t="str">
            <v>Sí</v>
          </cell>
        </row>
        <row r="134">
          <cell r="A134">
            <v>3672</v>
          </cell>
          <cell r="B134" t="str">
            <v>camivillarreal79@gmail.com</v>
          </cell>
          <cell r="C134">
            <v>44454</v>
          </cell>
          <cell r="D134" t="str">
            <v>Abierta</v>
          </cell>
          <cell r="E134" t="str">
            <v>Recibido</v>
          </cell>
          <cell r="F134" t="str">
            <v>Enviado</v>
          </cell>
          <cell r="G134" t="str">
            <v>ARS</v>
          </cell>
          <cell r="H134" t="str">
            <v>6599.99</v>
          </cell>
          <cell r="I134">
            <v>0</v>
          </cell>
          <cell r="J134" t="str">
            <v>496.24</v>
          </cell>
          <cell r="K134" t="str">
            <v>7096.23</v>
          </cell>
          <cell r="L134" t="str">
            <v>Alejandra Camila Villarreal Rocha</v>
          </cell>
          <cell r="M134">
            <v>43882633</v>
          </cell>
          <cell r="N134">
            <v>543535636499</v>
          </cell>
          <cell r="O134" t="str">
            <v>Alejandra Camila Villarreal Rocha</v>
          </cell>
          <cell r="P134">
            <v>543535636499</v>
          </cell>
          <cell r="Q134" t="str">
            <v xml:space="preserve">Gabriela mistral </v>
          </cell>
          <cell r="R134">
            <v>340</v>
          </cell>
          <cell r="U134" t="str">
            <v>James Craik</v>
          </cell>
          <cell r="V134">
            <v>5984</v>
          </cell>
          <cell r="W134" t="str">
            <v>Córdoba</v>
          </cell>
          <cell r="Y134" t="str">
            <v>Correo Argentino - Envio a domicilio</v>
          </cell>
          <cell r="Z134" t="str">
            <v>TRANSFERENCIA BANCARIA</v>
          </cell>
          <cell r="AD134">
            <v>44454</v>
          </cell>
          <cell r="AE134">
            <v>44456</v>
          </cell>
          <cell r="AF134" t="str">
            <v>PERCHERO DE PIE EXHIBIDOR NORDICO ESCANDINAVO</v>
          </cell>
          <cell r="AG134" t="str">
            <v>6599.99</v>
          </cell>
          <cell r="AH134">
            <v>1</v>
          </cell>
          <cell r="AI134" t="str">
            <v>ML0001</v>
          </cell>
          <cell r="AJ134" t="str">
            <v>Móvil</v>
          </cell>
          <cell r="AK134" t="str">
            <v xml:space="preserve">POR MEDIO DEL CORREO ARGENTINO Y TU CODIGO DE SEGUIMIENTO SERA 000079430480A5501IPC501            </v>
          </cell>
          <cell r="AM134">
            <v>474407622</v>
          </cell>
          <cell r="AN134" t="str">
            <v>Sí</v>
          </cell>
        </row>
        <row r="135">
          <cell r="A135">
            <v>3670</v>
          </cell>
          <cell r="B135" t="str">
            <v>dyon@arnet.com.ar</v>
          </cell>
          <cell r="C135">
            <v>44453</v>
          </cell>
          <cell r="D135" t="str">
            <v>Abierta</v>
          </cell>
          <cell r="E135" t="str">
            <v>Recibido</v>
          </cell>
          <cell r="F135" t="str">
            <v>Enviado</v>
          </cell>
          <cell r="G135" t="str">
            <v>ARS</v>
          </cell>
          <cell r="H135" t="str">
            <v>720.49</v>
          </cell>
          <cell r="I135">
            <v>0</v>
          </cell>
          <cell r="J135" t="str">
            <v>413.09</v>
          </cell>
          <cell r="K135" t="str">
            <v>1133.58</v>
          </cell>
          <cell r="L135" t="str">
            <v>Judith Beatriz Koretzky Edelstein</v>
          </cell>
          <cell r="M135">
            <v>16683700</v>
          </cell>
          <cell r="N135">
            <v>5493513115073</v>
          </cell>
          <cell r="O135" t="str">
            <v>Judith Beatriz koretzky edelstein</v>
          </cell>
          <cell r="P135">
            <v>5493513115073</v>
          </cell>
          <cell r="Q135" t="str">
            <v>Curros Enriques</v>
          </cell>
          <cell r="R135">
            <v>85</v>
          </cell>
          <cell r="T135" t="str">
            <v>villa carlos paz</v>
          </cell>
          <cell r="U135" t="str">
            <v>Villa Carlos Paz</v>
          </cell>
          <cell r="V135">
            <v>5152</v>
          </cell>
          <cell r="W135" t="str">
            <v>Córdoba</v>
          </cell>
          <cell r="Y135" t="str">
            <v>Correo Argentino - Envio a domicilio</v>
          </cell>
          <cell r="Z135" t="str">
            <v>Mercado Pago</v>
          </cell>
          <cell r="AD135">
            <v>44453</v>
          </cell>
          <cell r="AE135">
            <v>44456</v>
          </cell>
          <cell r="AF135" t="str">
            <v>TAZA DE TE CON PLATO BLANCO 100 ML ESPARTA</v>
          </cell>
          <cell r="AG135" t="str">
            <v>720.49</v>
          </cell>
          <cell r="AH135">
            <v>1</v>
          </cell>
          <cell r="AI135" t="str">
            <v>PO61586 UNIDAD TAZA Y PLATO MERCA SEPARADA</v>
          </cell>
          <cell r="AJ135" t="str">
            <v>Web</v>
          </cell>
          <cell r="AK135" t="str">
            <v xml:space="preserve">POR MEDIO DEL CORREO ARGENTINO Y TU CODIGO DE SEGUIMIENTO SERA 00007943044G7I50CI71801            </v>
          </cell>
          <cell r="AL135">
            <v>16966462264</v>
          </cell>
          <cell r="AM135">
            <v>476847911</v>
          </cell>
          <cell r="AN135" t="str">
            <v>Sí</v>
          </cell>
        </row>
        <row r="136">
          <cell r="A136">
            <v>3669</v>
          </cell>
          <cell r="B136" t="str">
            <v>pino.natasha@gmail.com</v>
          </cell>
          <cell r="C136">
            <v>44453</v>
          </cell>
          <cell r="D136" t="str">
            <v>Abierta</v>
          </cell>
          <cell r="E136" t="str">
            <v>Recibido</v>
          </cell>
          <cell r="F136" t="str">
            <v>Enviado</v>
          </cell>
          <cell r="G136" t="str">
            <v>ARS</v>
          </cell>
          <cell r="H136" t="str">
            <v>1601.59</v>
          </cell>
          <cell r="I136">
            <v>0</v>
          </cell>
          <cell r="J136">
            <v>0</v>
          </cell>
          <cell r="K136" t="str">
            <v>1601.59</v>
          </cell>
          <cell r="L136" t="str">
            <v>Natasha Pino</v>
          </cell>
          <cell r="M136">
            <v>41891920</v>
          </cell>
          <cell r="N136">
            <v>541168231312</v>
          </cell>
          <cell r="O136" t="str">
            <v>Natasha pino</v>
          </cell>
          <cell r="P136">
            <v>541168231312</v>
          </cell>
          <cell r="Q136" t="str">
            <v>Avenida Del Libertador</v>
          </cell>
          <cell r="R136">
            <v>1265</v>
          </cell>
          <cell r="S136">
            <v>701</v>
          </cell>
          <cell r="U136" t="str">
            <v>Vicente Lopez</v>
          </cell>
          <cell r="V136">
            <v>1638</v>
          </cell>
          <cell r="W136" t="str">
            <v>Gran Buenos Aires</v>
          </cell>
          <cell r="Y136" t="str">
            <v>ENVÍO SIN CARGO (CABA, GRAN PARTE DE GBA y LA PLATA) TIEMPO: 4 a 6 DÍAS HÁBILES</v>
          </cell>
          <cell r="Z136" t="str">
            <v>Mercado Pago</v>
          </cell>
          <cell r="AD136">
            <v>44453</v>
          </cell>
          <cell r="AE136">
            <v>44456</v>
          </cell>
          <cell r="AF136" t="str">
            <v>MATE PAMPA BOCA ANGOSTA CON BOMBILLA COLOR BLANCO</v>
          </cell>
          <cell r="AG136">
            <v>979</v>
          </cell>
          <cell r="AH136">
            <v>1</v>
          </cell>
          <cell r="AI136" t="str">
            <v>MERCA SEPA</v>
          </cell>
          <cell r="AJ136" t="str">
            <v>Web</v>
          </cell>
          <cell r="AK136" t="str">
            <v>EL MARTES 21-09 ENTRE 8 Y 18 HORAS!</v>
          </cell>
          <cell r="AL136">
            <v>3260145393</v>
          </cell>
          <cell r="AM136">
            <v>476786281</v>
          </cell>
          <cell r="AN136" t="str">
            <v>Sí</v>
          </cell>
        </row>
        <row r="137">
          <cell r="A137">
            <v>3669</v>
          </cell>
          <cell r="B137" t="str">
            <v>pino.natasha@gmail.com</v>
          </cell>
          <cell r="AF137" t="str">
            <v>QUESERA DE VIDRIO RETRO TAPA ACERO 13.5X7.5 ML</v>
          </cell>
          <cell r="AG137" t="str">
            <v>622.59</v>
          </cell>
          <cell r="AH137">
            <v>1</v>
          </cell>
          <cell r="AI137" t="str">
            <v>MS107215</v>
          </cell>
          <cell r="AN137" t="str">
            <v>Sí</v>
          </cell>
        </row>
        <row r="138">
          <cell r="A138">
            <v>3667</v>
          </cell>
          <cell r="B138" t="str">
            <v>bertorellocarolina@gmail.com</v>
          </cell>
          <cell r="C138">
            <v>44453</v>
          </cell>
          <cell r="D138" t="str">
            <v>Abierta</v>
          </cell>
          <cell r="E138" t="str">
            <v>Recibido</v>
          </cell>
          <cell r="F138" t="str">
            <v>Enviado</v>
          </cell>
          <cell r="G138" t="str">
            <v>ARS</v>
          </cell>
          <cell r="H138" t="str">
            <v>3629.94</v>
          </cell>
          <cell r="I138">
            <v>0</v>
          </cell>
          <cell r="J138">
            <v>0</v>
          </cell>
          <cell r="K138" t="str">
            <v>3629.94</v>
          </cell>
          <cell r="L138" t="str">
            <v>Carolina Bertorello</v>
          </cell>
          <cell r="M138">
            <v>37662990</v>
          </cell>
          <cell r="N138">
            <v>5492920649614</v>
          </cell>
          <cell r="O138" t="str">
            <v>Cecilia Bertorello</v>
          </cell>
          <cell r="P138">
            <v>542920355603</v>
          </cell>
          <cell r="Q138" t="str">
            <v>Ortiz de ocampo</v>
          </cell>
          <cell r="R138">
            <v>2535</v>
          </cell>
          <cell r="S138" t="str">
            <v>6 B</v>
          </cell>
          <cell r="T138" t="str">
            <v>Palermo</v>
          </cell>
          <cell r="U138" t="str">
            <v>Capital Federal</v>
          </cell>
          <cell r="V138">
            <v>1425</v>
          </cell>
          <cell r="W138" t="str">
            <v>Capital Federal</v>
          </cell>
          <cell r="Y138" t="str">
            <v>ENVÍO SIN CARGO (CABA, GRAN PARTE DE GBA y LA PLATA) TIEMPO: 4 a 6 DÍAS HÁBILES</v>
          </cell>
          <cell r="Z138" t="str">
            <v>Mercado Pago</v>
          </cell>
          <cell r="AD138">
            <v>44453</v>
          </cell>
          <cell r="AE138">
            <v>44456</v>
          </cell>
          <cell r="AF138" t="str">
            <v>INDIVIDUAL RANGPUR GRIS 38CM</v>
          </cell>
          <cell r="AG138" t="str">
            <v>604.99</v>
          </cell>
          <cell r="AH138">
            <v>6</v>
          </cell>
          <cell r="AI138" t="str">
            <v>MS115247 MERCA SEPA</v>
          </cell>
          <cell r="AJ138" t="str">
            <v>Móvil</v>
          </cell>
          <cell r="AK138" t="str">
            <v>EL MARTES 21-09 ENTRE 8 Y 18 HORAS!</v>
          </cell>
          <cell r="AL138">
            <v>16957067332</v>
          </cell>
          <cell r="AM138">
            <v>476551646</v>
          </cell>
          <cell r="AN138" t="str">
            <v>Sí</v>
          </cell>
        </row>
        <row r="139">
          <cell r="A139">
            <v>3666</v>
          </cell>
          <cell r="B139" t="str">
            <v>melinan.gonzalez84@gmail.com</v>
          </cell>
          <cell r="C139">
            <v>44453</v>
          </cell>
          <cell r="D139" t="str">
            <v>Abierta</v>
          </cell>
          <cell r="E139" t="str">
            <v>Recibido</v>
          </cell>
          <cell r="F139" t="str">
            <v>Enviado</v>
          </cell>
          <cell r="G139" t="str">
            <v>ARS</v>
          </cell>
          <cell r="H139" t="str">
            <v>7255.12</v>
          </cell>
          <cell r="I139">
            <v>0</v>
          </cell>
          <cell r="J139">
            <v>0</v>
          </cell>
          <cell r="K139" t="str">
            <v>7255.12</v>
          </cell>
          <cell r="L139" t="str">
            <v>Melina González</v>
          </cell>
          <cell r="M139">
            <v>31059937</v>
          </cell>
          <cell r="N139">
            <v>541153456606</v>
          </cell>
          <cell r="O139" t="str">
            <v>Melina González</v>
          </cell>
          <cell r="P139">
            <v>541153456606</v>
          </cell>
          <cell r="Q139" t="str">
            <v>Amancio Alcorta</v>
          </cell>
          <cell r="R139">
            <v>695</v>
          </cell>
          <cell r="T139" t="str">
            <v>Haedo</v>
          </cell>
          <cell r="U139" t="str">
            <v>Haedo</v>
          </cell>
          <cell r="V139">
            <v>1706</v>
          </cell>
          <cell r="W139" t="str">
            <v>Gran Buenos Aires</v>
          </cell>
          <cell r="Y139" t="str">
            <v>ENVÍO SIN CARGO (CABA, GRAN PARTE DE GBA y LA PLATA) TIEMPO: 4 a 6 DÍAS HÁBILES</v>
          </cell>
          <cell r="Z139" t="str">
            <v>Mercado Pago</v>
          </cell>
          <cell r="AD139">
            <v>44453</v>
          </cell>
          <cell r="AE139">
            <v>44456</v>
          </cell>
          <cell r="AF139" t="str">
            <v>COMBO NRO 10 ** 3 FRASCOS DE VIDRIO HERMETICOS</v>
          </cell>
          <cell r="AG139" t="str">
            <v>2670.36</v>
          </cell>
          <cell r="AH139">
            <v>1</v>
          </cell>
          <cell r="AI139" t="str">
            <v>BA6430-31-32 MERCA SEPARADA</v>
          </cell>
          <cell r="AJ139" t="str">
            <v>Móvil</v>
          </cell>
          <cell r="AK139" t="str">
            <v>EL MARTES 21-09 ENTRE 8 Y 18 HORAS!</v>
          </cell>
          <cell r="AL139">
            <v>3258144625</v>
          </cell>
          <cell r="AM139">
            <v>476669213</v>
          </cell>
          <cell r="AN139" t="str">
            <v>Sí</v>
          </cell>
        </row>
        <row r="140">
          <cell r="A140">
            <v>3666</v>
          </cell>
          <cell r="B140" t="str">
            <v>melinan.gonzalez84@gmail.com</v>
          </cell>
          <cell r="AF140" t="str">
            <v>BOWL CERAMICA CRUDO ESPARTA 12.5CM 250ML</v>
          </cell>
          <cell r="AG140" t="str">
            <v>636.89</v>
          </cell>
          <cell r="AH140">
            <v>2</v>
          </cell>
          <cell r="AI140" t="str">
            <v>PO285589 POR UNIDAD MERCA SEPARADA</v>
          </cell>
          <cell r="AN140" t="str">
            <v>Sí</v>
          </cell>
        </row>
        <row r="141">
          <cell r="A141">
            <v>3666</v>
          </cell>
          <cell r="B141" t="str">
            <v>melinan.gonzalez84@gmail.com</v>
          </cell>
          <cell r="AF141" t="str">
            <v>MANOPLA DE SILICONA Y TELA ROSAS. 30X12CM</v>
          </cell>
          <cell r="AG141" t="str">
            <v>1655.49</v>
          </cell>
          <cell r="AH141">
            <v>1</v>
          </cell>
          <cell r="AI141" t="str">
            <v>BA8217A. MERCA SEPARA.COSTO TIENE UN 15% PORQUE COMPITEN CON MORPH</v>
          </cell>
          <cell r="AN141" t="str">
            <v>Sí</v>
          </cell>
        </row>
        <row r="142">
          <cell r="A142">
            <v>3666</v>
          </cell>
          <cell r="B142" t="str">
            <v>melinan.gonzalez84@gmail.com</v>
          </cell>
          <cell r="AF142" t="str">
            <v>MANOPLA DE SILICONA Y TELA MARIPOSA 30X12CM</v>
          </cell>
          <cell r="AG142" t="str">
            <v>1655.49</v>
          </cell>
          <cell r="AH142">
            <v>1</v>
          </cell>
          <cell r="AI142" t="str">
            <v>BA8267B MERCA SEPA PUSE EL 15% CL COSTO DE LA LISTA 5</v>
          </cell>
          <cell r="AN142" t="str">
            <v>Sí</v>
          </cell>
        </row>
        <row r="143">
          <cell r="A143">
            <v>3665</v>
          </cell>
          <cell r="B143" t="str">
            <v>mateomontoya1998@gmail.com</v>
          </cell>
          <cell r="C143">
            <v>44452</v>
          </cell>
          <cell r="D143" t="str">
            <v>Abierta</v>
          </cell>
          <cell r="E143" t="str">
            <v>Recibido</v>
          </cell>
          <cell r="F143" t="str">
            <v>Enviado</v>
          </cell>
          <cell r="G143" t="str">
            <v>ARS</v>
          </cell>
          <cell r="H143">
            <v>2800</v>
          </cell>
          <cell r="I143">
            <v>0</v>
          </cell>
          <cell r="J143">
            <v>0</v>
          </cell>
          <cell r="K143">
            <v>2800</v>
          </cell>
          <cell r="L143" t="str">
            <v>Mateo Montoya</v>
          </cell>
          <cell r="M143">
            <v>41587556</v>
          </cell>
          <cell r="N143">
            <v>541136129867</v>
          </cell>
          <cell r="O143" t="str">
            <v>Mateo Montoya</v>
          </cell>
          <cell r="P143">
            <v>541136129867</v>
          </cell>
          <cell r="Q143" t="str">
            <v>Avenida peron 7245</v>
          </cell>
          <cell r="R143">
            <v>7245</v>
          </cell>
          <cell r="T143" t="str">
            <v>Club newman</v>
          </cell>
          <cell r="U143" t="str">
            <v>Buenos aures</v>
          </cell>
          <cell r="V143">
            <v>1621</v>
          </cell>
          <cell r="W143" t="str">
            <v>Gran Buenos Aires</v>
          </cell>
          <cell r="Y143" t="str">
            <v>ENVÍO SIN CARGO (CABA, GRAN PARTE DE GBA y LA PLATA) TIEMPO: 4 a 6 DÍAS HÁBILES</v>
          </cell>
          <cell r="Z143" t="str">
            <v>Mercado Pago</v>
          </cell>
          <cell r="AB143" t="str">
            <v>Benavidez, Club Newman Codigo postal:1621 Calle: avenida peron 7245</v>
          </cell>
          <cell r="AD143">
            <v>44452</v>
          </cell>
          <cell r="AE143">
            <v>44455</v>
          </cell>
          <cell r="AF143" t="str">
            <v>MESA DE ARRIME HOME OFFICE 36X43X60 CM</v>
          </cell>
          <cell r="AG143">
            <v>2800</v>
          </cell>
          <cell r="AH143">
            <v>1</v>
          </cell>
          <cell r="AI143" t="str">
            <v>NEWARRIME MERCA SEPA</v>
          </cell>
          <cell r="AJ143" t="str">
            <v>Móvil</v>
          </cell>
          <cell r="AK143" t="str">
            <v>EL VIERNES 17-09 ENTRE 8 Y 18 HORAS!</v>
          </cell>
          <cell r="AL143">
            <v>16945707206</v>
          </cell>
          <cell r="AM143">
            <v>476459220</v>
          </cell>
          <cell r="AN143" t="str">
            <v>Sí</v>
          </cell>
        </row>
        <row r="144">
          <cell r="A144">
            <v>3664</v>
          </cell>
          <cell r="B144" t="str">
            <v>adurante1975@gmail.com</v>
          </cell>
          <cell r="C144">
            <v>44452</v>
          </cell>
          <cell r="D144" t="str">
            <v>Abierta</v>
          </cell>
          <cell r="E144" t="str">
            <v>Recibido</v>
          </cell>
          <cell r="F144" t="str">
            <v>Enviado</v>
          </cell>
          <cell r="G144" t="str">
            <v>ARS</v>
          </cell>
          <cell r="H144" t="str">
            <v>1935.99</v>
          </cell>
          <cell r="I144">
            <v>0</v>
          </cell>
          <cell r="J144">
            <v>0</v>
          </cell>
          <cell r="K144" t="str">
            <v>1935.99</v>
          </cell>
          <cell r="L144" t="str">
            <v>Andrea Durante</v>
          </cell>
          <cell r="M144">
            <v>23701554</v>
          </cell>
          <cell r="N144">
            <v>541157596821</v>
          </cell>
          <cell r="O144" t="str">
            <v>Andrea Durante</v>
          </cell>
          <cell r="P144">
            <v>541157596821</v>
          </cell>
          <cell r="Q144" t="str">
            <v xml:space="preserve">Laprida </v>
          </cell>
          <cell r="R144">
            <v>2364</v>
          </cell>
          <cell r="T144" t="str">
            <v>Florida</v>
          </cell>
          <cell r="U144" t="str">
            <v>Florida</v>
          </cell>
          <cell r="V144">
            <v>1602</v>
          </cell>
          <cell r="W144" t="str">
            <v>Gran Buenos Aires</v>
          </cell>
          <cell r="Y144" t="str">
            <v>ENVÍO SIN CARGO (CABA, GRAN PARTE DE GBA y LA PLATA) TIEMPO: 4 a 6 DÍAS HÁBILES</v>
          </cell>
          <cell r="Z144" t="str">
            <v>Mercado Pago</v>
          </cell>
          <cell r="AD144">
            <v>44452</v>
          </cell>
          <cell r="AE144">
            <v>44455</v>
          </cell>
          <cell r="AF144" t="str">
            <v>MANTEL ANTIMANCHA RAYAS BEIGE Y BLANCO 1.40 X 1.85</v>
          </cell>
          <cell r="AG144" t="str">
            <v>1935.99</v>
          </cell>
          <cell r="AH144">
            <v>1</v>
          </cell>
          <cell r="AI144" t="str">
            <v>CHURBEIGEBCO MERCA SEPA</v>
          </cell>
          <cell r="AJ144" t="str">
            <v>Móvil</v>
          </cell>
          <cell r="AK144" t="str">
            <v>EL VIERNES 17-09 ENTRE 8 Y 18 HORAS!</v>
          </cell>
          <cell r="AL144">
            <v>16942475313</v>
          </cell>
          <cell r="AM144">
            <v>476395240</v>
          </cell>
          <cell r="AN144" t="str">
            <v>Sí</v>
          </cell>
        </row>
        <row r="145">
          <cell r="A145">
            <v>3663</v>
          </cell>
          <cell r="B145" t="str">
            <v>pucca_02@live.com.ar</v>
          </cell>
          <cell r="C145">
            <v>44452</v>
          </cell>
          <cell r="D145" t="str">
            <v>Abierta</v>
          </cell>
          <cell r="E145" t="str">
            <v>Recibido</v>
          </cell>
          <cell r="F145" t="str">
            <v>Enviado</v>
          </cell>
          <cell r="G145" t="str">
            <v>ARS</v>
          </cell>
          <cell r="H145">
            <v>3488</v>
          </cell>
          <cell r="I145" t="str">
            <v>523.2</v>
          </cell>
          <cell r="J145">
            <v>0</v>
          </cell>
          <cell r="K145" t="str">
            <v>2964.8</v>
          </cell>
          <cell r="L145" t="str">
            <v>Rocio Barrionuevo</v>
          </cell>
          <cell r="M145">
            <v>37509442</v>
          </cell>
          <cell r="N145">
            <v>541124504577</v>
          </cell>
          <cell r="O145" t="str">
            <v>Ignacio PROSELLI</v>
          </cell>
          <cell r="T145" t="str">
            <v>Balvanera</v>
          </cell>
          <cell r="U145" t="str">
            <v>Capital Federal</v>
          </cell>
          <cell r="V145">
            <v>1214</v>
          </cell>
          <cell r="W145" t="str">
            <v>Capital Federal</v>
          </cell>
          <cell r="Y145" t="str">
            <v>Retiras en SHOWROOM ( CON CITA PREVIA)</v>
          </cell>
          <cell r="Z145" t="str">
            <v>Mercado Pago</v>
          </cell>
          <cell r="AA145" t="str">
            <v>FINDEBIGDECO</v>
          </cell>
          <cell r="AB145" t="str">
            <v>RETIRA JUAN PROSELLI</v>
          </cell>
          <cell r="AD145">
            <v>44452</v>
          </cell>
          <cell r="AE145">
            <v>44456</v>
          </cell>
          <cell r="AF145" t="str">
            <v>PARRILLA PORTATIL PLEGABLE</v>
          </cell>
          <cell r="AG145">
            <v>3488</v>
          </cell>
          <cell r="AH145">
            <v>1</v>
          </cell>
          <cell r="AI145" t="str">
            <v>093PA7074</v>
          </cell>
          <cell r="AJ145" t="str">
            <v>Web</v>
          </cell>
          <cell r="AK145" t="str">
            <v/>
          </cell>
          <cell r="AL145">
            <v>16939392649</v>
          </cell>
          <cell r="AM145">
            <v>455361616</v>
          </cell>
          <cell r="AN145" t="str">
            <v>Sí</v>
          </cell>
        </row>
        <row r="146">
          <cell r="A146">
            <v>3662</v>
          </cell>
          <cell r="B146" t="str">
            <v>julieta.spoto@gmail.com</v>
          </cell>
          <cell r="C146">
            <v>44452</v>
          </cell>
          <cell r="D146" t="str">
            <v>Abierta</v>
          </cell>
          <cell r="E146" t="str">
            <v>Recibido</v>
          </cell>
          <cell r="F146" t="str">
            <v>Enviado</v>
          </cell>
          <cell r="G146" t="str">
            <v>ARS</v>
          </cell>
          <cell r="H146" t="str">
            <v>2234.22</v>
          </cell>
          <cell r="I146">
            <v>0</v>
          </cell>
          <cell r="J146" t="str">
            <v>413.09</v>
          </cell>
          <cell r="K146" t="str">
            <v>2647.31</v>
          </cell>
          <cell r="L146" t="str">
            <v>Maria Julieta Spoto</v>
          </cell>
          <cell r="M146">
            <v>39125796</v>
          </cell>
          <cell r="N146">
            <v>543413434328</v>
          </cell>
          <cell r="O146" t="str">
            <v>Maria Julieta Spoto</v>
          </cell>
          <cell r="P146">
            <v>543413434328</v>
          </cell>
          <cell r="Q146" t="str">
            <v xml:space="preserve">Ayacucho </v>
          </cell>
          <cell r="R146">
            <v>127</v>
          </cell>
          <cell r="T146" t="str">
            <v xml:space="preserve">Villa margarita </v>
          </cell>
          <cell r="U146" t="str">
            <v xml:space="preserve">Capitán Bermúdez </v>
          </cell>
          <cell r="V146">
            <v>2154</v>
          </cell>
          <cell r="W146" t="str">
            <v>Santa Fe</v>
          </cell>
          <cell r="Y146" t="str">
            <v>Correo Argentino - Envio a domicilio</v>
          </cell>
          <cell r="Z146" t="str">
            <v>Mercado Pago</v>
          </cell>
          <cell r="AD146">
            <v>44452</v>
          </cell>
          <cell r="AE146">
            <v>44456</v>
          </cell>
          <cell r="AF146" t="str">
            <v>KIT NEGRO ** Set x 3 Bowls Aptos par Microondas y Freezer</v>
          </cell>
          <cell r="AG146" t="str">
            <v>1117.11</v>
          </cell>
          <cell r="AH146">
            <v>2</v>
          </cell>
          <cell r="AI146" t="str">
            <v>BP01002/26002/02002</v>
          </cell>
          <cell r="AJ146" t="str">
            <v>Móvil</v>
          </cell>
          <cell r="AK146" t="str">
            <v xml:space="preserve">POR MEDIO DEL CORREO ARGENTINO Y TU CODIGO DE SEGUIMIENTO SERA 00007943042P2MT21AEC101            </v>
          </cell>
          <cell r="AL146">
            <v>16932502033</v>
          </cell>
          <cell r="AM146">
            <v>476224672</v>
          </cell>
          <cell r="AN146" t="str">
            <v>Sí</v>
          </cell>
        </row>
        <row r="147">
          <cell r="A147">
            <v>3661</v>
          </cell>
          <cell r="B147" t="str">
            <v>nr100369@gmail.com</v>
          </cell>
          <cell r="C147">
            <v>44452</v>
          </cell>
          <cell r="D147" t="str">
            <v>Abierta</v>
          </cell>
          <cell r="E147" t="str">
            <v>Recibido</v>
          </cell>
          <cell r="F147" t="str">
            <v>Enviado</v>
          </cell>
          <cell r="G147" t="str">
            <v>ARS</v>
          </cell>
          <cell r="H147" t="str">
            <v>1759.99</v>
          </cell>
          <cell r="I147">
            <v>0</v>
          </cell>
          <cell r="J147">
            <v>0</v>
          </cell>
          <cell r="K147" t="str">
            <v>1759.99</v>
          </cell>
          <cell r="L147" t="str">
            <v>Nicolas Rodriguez</v>
          </cell>
          <cell r="M147">
            <v>37787302</v>
          </cell>
          <cell r="N147">
            <v>541167100792</v>
          </cell>
          <cell r="O147" t="str">
            <v>Nicolas rodriguez</v>
          </cell>
          <cell r="P147">
            <v>541167100792</v>
          </cell>
          <cell r="Q147" t="str">
            <v>Maestra Gachet</v>
          </cell>
          <cell r="R147">
            <v>3526</v>
          </cell>
          <cell r="T147" t="str">
            <v>santa rosa</v>
          </cell>
          <cell r="U147" t="str">
            <v>Castelar</v>
          </cell>
          <cell r="V147">
            <v>1712</v>
          </cell>
          <cell r="W147" t="str">
            <v>Gran Buenos Aires</v>
          </cell>
          <cell r="Y147" t="str">
            <v>ENVÍO SIN CARGO (CABA, GRAN PARTE DE GBA y LA PLATA) TIEMPO: 4 a 6 DÍAS HÁBILES</v>
          </cell>
          <cell r="Z147" t="str">
            <v>Mercado Pago</v>
          </cell>
          <cell r="AC147" t="str">
            <v>despues de las 14 hs puede recibir</v>
          </cell>
          <cell r="AD147">
            <v>44452</v>
          </cell>
          <cell r="AE147">
            <v>44452</v>
          </cell>
          <cell r="AF147" t="str">
            <v>MANTEL ANTIMANCHA RAYAS NEGRO Y BLANCO 1.40 X 1.85</v>
          </cell>
          <cell r="AG147" t="str">
            <v>1759.99</v>
          </cell>
          <cell r="AH147">
            <v>1</v>
          </cell>
          <cell r="AI147" t="str">
            <v>CHURNEGROBCO MERCA SEPA</v>
          </cell>
          <cell r="AJ147" t="str">
            <v>Móvil</v>
          </cell>
          <cell r="AK147" t="str">
            <v>EL MIERCOLES 15-09 ENTRE 8 Y 18 HORAS!</v>
          </cell>
          <cell r="AL147">
            <v>16932255376</v>
          </cell>
          <cell r="AM147">
            <v>476220668</v>
          </cell>
          <cell r="AN147" t="str">
            <v>Sí</v>
          </cell>
        </row>
        <row r="148">
          <cell r="A148">
            <v>3660</v>
          </cell>
          <cell r="B148" t="str">
            <v>val.vfernandez@gmail.com</v>
          </cell>
          <cell r="C148">
            <v>44452</v>
          </cell>
          <cell r="D148" t="str">
            <v>Abierta</v>
          </cell>
          <cell r="E148" t="str">
            <v>Recibido</v>
          </cell>
          <cell r="F148" t="str">
            <v>Enviado</v>
          </cell>
          <cell r="G148" t="str">
            <v>ARS</v>
          </cell>
          <cell r="H148" t="str">
            <v>2559.96</v>
          </cell>
          <cell r="I148">
            <v>0</v>
          </cell>
          <cell r="J148">
            <v>0</v>
          </cell>
          <cell r="K148" t="str">
            <v>2559.96</v>
          </cell>
          <cell r="L148" t="str">
            <v>Valeria Fernandez</v>
          </cell>
          <cell r="M148">
            <v>30137863</v>
          </cell>
          <cell r="N148">
            <v>541154550197</v>
          </cell>
          <cell r="O148" t="str">
            <v>Valeria Fernandez</v>
          </cell>
          <cell r="P148">
            <v>541154550197</v>
          </cell>
          <cell r="Q148" t="str">
            <v xml:space="preserve">Río de Janeiro </v>
          </cell>
          <cell r="R148">
            <v>205</v>
          </cell>
          <cell r="S148" t="str">
            <v>19 D</v>
          </cell>
          <cell r="T148" t="str">
            <v xml:space="preserve">Caballito </v>
          </cell>
          <cell r="U148" t="str">
            <v>Capital Federal</v>
          </cell>
          <cell r="V148">
            <v>1405</v>
          </cell>
          <cell r="W148" t="str">
            <v>Capital Federal</v>
          </cell>
          <cell r="Y148" t="str">
            <v>ENVÍO SIN CARGO (CABA, GRAN PARTE DE GBA y LA PLATA) TIEMPO: 4 a 6 DÍAS HÁBILES</v>
          </cell>
          <cell r="Z148" t="str">
            <v>Mercado Pago</v>
          </cell>
          <cell r="AB148" t="str">
            <v xml:space="preserve">Hola! Si pueden traerlo cuanto antes mejor porque es un regalo de cumpleaños </v>
          </cell>
          <cell r="AD148">
            <v>44452</v>
          </cell>
          <cell r="AE148">
            <v>44452</v>
          </cell>
          <cell r="AF148" t="str">
            <v>CUCHARON DE NYLON CON MANGO DE ACERO Y PP SIMIL MARMOL 29CM</v>
          </cell>
          <cell r="AG148" t="str">
            <v>639.99</v>
          </cell>
          <cell r="AH148">
            <v>1</v>
          </cell>
          <cell r="AI148" t="str">
            <v>MS101851 MERCA SEPA</v>
          </cell>
          <cell r="AJ148" t="str">
            <v>Móvil</v>
          </cell>
          <cell r="AK148" t="str">
            <v>EL MARTES 14-09 ENTRE 8 Y 19 HORAS!</v>
          </cell>
          <cell r="AL148">
            <v>3249888758</v>
          </cell>
          <cell r="AM148">
            <v>476143560</v>
          </cell>
          <cell r="AN148" t="str">
            <v>Sí</v>
          </cell>
        </row>
        <row r="149">
          <cell r="A149">
            <v>3660</v>
          </cell>
          <cell r="B149" t="str">
            <v>val.vfernandez@gmail.com</v>
          </cell>
          <cell r="AF149" t="str">
            <v>ESPUMADERA DE NYLON CON MANGO DE ACERO Y PP SIMIL MARMOL 34 CM</v>
          </cell>
          <cell r="AG149" t="str">
            <v>639.99</v>
          </cell>
          <cell r="AH149">
            <v>1</v>
          </cell>
          <cell r="AI149" t="str">
            <v>MS101852 MERCA SEPA</v>
          </cell>
          <cell r="AN149" t="str">
            <v>Sí</v>
          </cell>
        </row>
        <row r="150">
          <cell r="A150">
            <v>3660</v>
          </cell>
          <cell r="B150" t="str">
            <v>val.vfernandez@gmail.com</v>
          </cell>
          <cell r="AF150" t="str">
            <v>CUCHARA CALADA DE NYLON CON MANGO DE ACERO Y PP SIMIL MARMOL 33.5</v>
          </cell>
          <cell r="AG150" t="str">
            <v>639.99</v>
          </cell>
          <cell r="AH150">
            <v>1</v>
          </cell>
          <cell r="AI150" t="str">
            <v>MS101854 MERCA SEPA</v>
          </cell>
          <cell r="AN150" t="str">
            <v>Sí</v>
          </cell>
        </row>
        <row r="151">
          <cell r="A151">
            <v>3660</v>
          </cell>
          <cell r="B151" t="str">
            <v>val.vfernandez@gmail.com</v>
          </cell>
          <cell r="AF151" t="str">
            <v>ESPATULA DE NYLON CON MANGO DE ACERO Y PP SIMIL MARMOL 35CM</v>
          </cell>
          <cell r="AG151" t="str">
            <v>639.99</v>
          </cell>
          <cell r="AH151">
            <v>1</v>
          </cell>
          <cell r="AI151" t="str">
            <v>MS101850 MERCA SEPA</v>
          </cell>
          <cell r="AN151" t="str">
            <v>Sí</v>
          </cell>
        </row>
        <row r="152">
          <cell r="A152">
            <v>3659</v>
          </cell>
          <cell r="B152" t="str">
            <v>vc_1511@hotmail.com</v>
          </cell>
          <cell r="C152">
            <v>44451</v>
          </cell>
          <cell r="D152" t="str">
            <v>Abierta</v>
          </cell>
          <cell r="E152" t="str">
            <v>Recibido</v>
          </cell>
          <cell r="F152" t="str">
            <v>Enviado</v>
          </cell>
          <cell r="G152" t="str">
            <v>ARS</v>
          </cell>
          <cell r="H152" t="str">
            <v>8679.94</v>
          </cell>
          <cell r="I152">
            <v>0</v>
          </cell>
          <cell r="J152">
            <v>0</v>
          </cell>
          <cell r="K152" t="str">
            <v>8679.94</v>
          </cell>
          <cell r="L152" t="str">
            <v>Agustina Mazzini</v>
          </cell>
          <cell r="M152">
            <v>36716015</v>
          </cell>
          <cell r="N152">
            <v>541167997283</v>
          </cell>
          <cell r="O152" t="str">
            <v>Agustina Mazzini</v>
          </cell>
          <cell r="P152">
            <v>541167997283</v>
          </cell>
          <cell r="Q152" t="str">
            <v xml:space="preserve">Av gral Juan domingo Perón </v>
          </cell>
          <cell r="R152">
            <v>7201</v>
          </cell>
          <cell r="S152" t="str">
            <v>3 3 4</v>
          </cell>
          <cell r="T152" t="str">
            <v>Newman JOVEN</v>
          </cell>
          <cell r="U152" t="str">
            <v>Benavidez</v>
          </cell>
          <cell r="V152">
            <v>1621</v>
          </cell>
          <cell r="W152" t="str">
            <v>Gran Buenos Aires</v>
          </cell>
          <cell r="Y152" t="str">
            <v>ENVÍO SIN CARGO (CABA, GRAN PARTE DE GBA y LA PLATA) TIEMPO: 4 a 6 DÍAS HÁBILES</v>
          </cell>
          <cell r="Z152" t="str">
            <v>Mercado Pago</v>
          </cell>
          <cell r="AD152">
            <v>44451</v>
          </cell>
          <cell r="AE152">
            <v>44452</v>
          </cell>
          <cell r="AF152" t="str">
            <v>MANTEL CIRCULAR TELA ANTIMANCHA TROPICAL 1.40 M</v>
          </cell>
          <cell r="AG152" t="str">
            <v>1519.99</v>
          </cell>
          <cell r="AH152">
            <v>1</v>
          </cell>
          <cell r="AI152" t="str">
            <v>CHUC19</v>
          </cell>
          <cell r="AJ152" t="str">
            <v>Web</v>
          </cell>
          <cell r="AK152" t="str">
            <v>EL JUEVES 16-09 ENTRE 8 Y 18 HORAS!</v>
          </cell>
          <cell r="AL152">
            <v>3249828965</v>
          </cell>
          <cell r="AM152">
            <v>476141120</v>
          </cell>
          <cell r="AN152" t="str">
            <v>Sí</v>
          </cell>
        </row>
        <row r="153">
          <cell r="A153">
            <v>3659</v>
          </cell>
          <cell r="B153" t="str">
            <v>vc_1511@hotmail.com</v>
          </cell>
          <cell r="AF153" t="str">
            <v>SET DE CUBIERTOS PARA ENSALADERA COLORES VARIOS (Blanco)</v>
          </cell>
          <cell r="AG153">
            <v>250</v>
          </cell>
          <cell r="AH153">
            <v>1</v>
          </cell>
          <cell r="AI153" t="str">
            <v>BA86032</v>
          </cell>
          <cell r="AN153" t="str">
            <v>Sí</v>
          </cell>
        </row>
        <row r="154">
          <cell r="A154">
            <v>3659</v>
          </cell>
          <cell r="B154" t="str">
            <v>vc_1511@hotmail.com</v>
          </cell>
          <cell r="AF154" t="str">
            <v>GUANTE DE SILICONA 21X17CM</v>
          </cell>
          <cell r="AG154">
            <v>590</v>
          </cell>
          <cell r="AH154">
            <v>1</v>
          </cell>
          <cell r="AI154" t="str">
            <v>SILGUA</v>
          </cell>
          <cell r="AN154" t="str">
            <v>Sí</v>
          </cell>
        </row>
        <row r="155">
          <cell r="A155">
            <v>3659</v>
          </cell>
          <cell r="B155" t="str">
            <v>vc_1511@hotmail.com</v>
          </cell>
          <cell r="AF155" t="str">
            <v>MANTEL CIRCULAR ANTIMANCHA 1,40 MT</v>
          </cell>
          <cell r="AG155" t="str">
            <v>1519.99</v>
          </cell>
          <cell r="AH155">
            <v>1</v>
          </cell>
          <cell r="AI155" t="str">
            <v>CHUC31 MERCA SEPA</v>
          </cell>
          <cell r="AN155" t="str">
            <v>Sí</v>
          </cell>
        </row>
        <row r="156">
          <cell r="A156">
            <v>3659</v>
          </cell>
          <cell r="B156" t="str">
            <v>vc_1511@hotmail.com</v>
          </cell>
          <cell r="AF156" t="str">
            <v>MANTEL CIRCULAR ANTIMANCHA 1.40 DIAM.</v>
          </cell>
          <cell r="AG156" t="str">
            <v>1519.99</v>
          </cell>
          <cell r="AH156">
            <v>1</v>
          </cell>
          <cell r="AI156" t="str">
            <v>CHUC12 MERCA SEPA</v>
          </cell>
          <cell r="AN156" t="str">
            <v>Sí</v>
          </cell>
        </row>
        <row r="157">
          <cell r="A157">
            <v>3659</v>
          </cell>
          <cell r="B157" t="str">
            <v>vc_1511@hotmail.com</v>
          </cell>
          <cell r="AF157" t="str">
            <v>MANTEL CIRCULAR ANTIMANCHA 1.40 DIAM.</v>
          </cell>
          <cell r="AG157" t="str">
            <v>1519.99</v>
          </cell>
          <cell r="AH157">
            <v>1</v>
          </cell>
          <cell r="AI157" t="str">
            <v>CHUC5</v>
          </cell>
          <cell r="AN157" t="str">
            <v>Sí</v>
          </cell>
        </row>
        <row r="158">
          <cell r="A158">
            <v>3659</v>
          </cell>
          <cell r="B158" t="str">
            <v>vc_1511@hotmail.com</v>
          </cell>
          <cell r="AF158" t="str">
            <v>ALMOHADON DE LIENZO C/VELLON SILICONADO 50 X 30 CM</v>
          </cell>
          <cell r="AG158" t="str">
            <v>879.99</v>
          </cell>
          <cell r="AH158">
            <v>1</v>
          </cell>
          <cell r="AI158" t="str">
            <v>AL8060 SR. 960/2=COSTO 480 + 85</v>
          </cell>
          <cell r="AN158" t="str">
            <v>Sí</v>
          </cell>
        </row>
        <row r="159">
          <cell r="A159">
            <v>3659</v>
          </cell>
          <cell r="B159" t="str">
            <v>vc_1511@hotmail.com</v>
          </cell>
          <cell r="AF159" t="str">
            <v>ALMOHADON DE LIENZO C/VELLON SILICONADO 50 X30</v>
          </cell>
          <cell r="AG159" t="str">
            <v>879.99</v>
          </cell>
          <cell r="AH159">
            <v>1</v>
          </cell>
          <cell r="AI159" t="str">
            <v>AL8060 COSTO 960/2= 480 +85</v>
          </cell>
          <cell r="AN159" t="str">
            <v>Sí</v>
          </cell>
        </row>
        <row r="160">
          <cell r="A160">
            <v>3658</v>
          </cell>
          <cell r="B160" t="str">
            <v>adurante1975@gmail.com</v>
          </cell>
          <cell r="C160">
            <v>44451</v>
          </cell>
          <cell r="D160" t="str">
            <v>Abierta</v>
          </cell>
          <cell r="E160" t="str">
            <v>Anulado</v>
          </cell>
          <cell r="F160" t="str">
            <v>No está empaquetado</v>
          </cell>
          <cell r="G160" t="str">
            <v>ARS</v>
          </cell>
          <cell r="H160" t="str">
            <v>1759.99</v>
          </cell>
          <cell r="I160">
            <v>0</v>
          </cell>
          <cell r="J160">
            <v>0</v>
          </cell>
          <cell r="K160" t="str">
            <v>1759.99</v>
          </cell>
          <cell r="L160" t="str">
            <v>Andrea Durante</v>
          </cell>
          <cell r="M160">
            <v>23701554</v>
          </cell>
          <cell r="N160">
            <v>541157596821</v>
          </cell>
          <cell r="O160" t="str">
            <v>Andrea Durante</v>
          </cell>
          <cell r="P160">
            <v>541157596821</v>
          </cell>
          <cell r="Q160" t="str">
            <v>Laprida</v>
          </cell>
          <cell r="R160">
            <v>2364</v>
          </cell>
          <cell r="T160" t="str">
            <v>Florida</v>
          </cell>
          <cell r="U160" t="str">
            <v>Florida</v>
          </cell>
          <cell r="V160">
            <v>1602</v>
          </cell>
          <cell r="W160" t="str">
            <v>Gran Buenos Aires</v>
          </cell>
          <cell r="Y160" t="str">
            <v>ENVÍO SIN CARGO (CABA, GRAN PARTE DE GBA y LA PLATA) TIEMPO: 4 a 6 DÍAS HÁBILES</v>
          </cell>
          <cell r="Z160" t="str">
            <v>Mercado Pago</v>
          </cell>
          <cell r="AF160" t="str">
            <v>MANTEL ANTIMANCHA RAYAS BEIGE Y BLANCO 1.40 X 1.85</v>
          </cell>
          <cell r="AG160" t="str">
            <v>1759.99</v>
          </cell>
          <cell r="AH160">
            <v>1</v>
          </cell>
          <cell r="AI160" t="str">
            <v>CHURBEIGEBCO MERCA SEPA</v>
          </cell>
          <cell r="AJ160" t="str">
            <v>Móvil</v>
          </cell>
          <cell r="AK160" t="str">
            <v/>
          </cell>
          <cell r="AL160">
            <v>16927476462</v>
          </cell>
          <cell r="AM160">
            <v>475904431</v>
          </cell>
          <cell r="AN160" t="str">
            <v>Sí</v>
          </cell>
        </row>
        <row r="161">
          <cell r="A161">
            <v>3657</v>
          </cell>
          <cell r="B161" t="str">
            <v>solegonzalez31@hotmail.com</v>
          </cell>
          <cell r="C161">
            <v>44451</v>
          </cell>
          <cell r="D161" t="str">
            <v>Abierta</v>
          </cell>
          <cell r="E161" t="str">
            <v>Recibido</v>
          </cell>
          <cell r="F161" t="str">
            <v>Enviado</v>
          </cell>
          <cell r="G161" t="str">
            <v>ARS</v>
          </cell>
          <cell r="H161" t="str">
            <v>3368.09</v>
          </cell>
          <cell r="I161">
            <v>0</v>
          </cell>
          <cell r="J161">
            <v>0</v>
          </cell>
          <cell r="K161" t="str">
            <v>3368.09</v>
          </cell>
          <cell r="L161" t="str">
            <v>Soledad González</v>
          </cell>
          <cell r="M161">
            <v>29668973</v>
          </cell>
          <cell r="N161">
            <v>541135782604</v>
          </cell>
          <cell r="O161" t="str">
            <v>Soledad González</v>
          </cell>
          <cell r="P161">
            <v>541135782604</v>
          </cell>
          <cell r="Q161" t="str">
            <v xml:space="preserve">Yapeyú </v>
          </cell>
          <cell r="R161">
            <v>2270</v>
          </cell>
          <cell r="T161" t="str">
            <v>Wilde</v>
          </cell>
          <cell r="U161" t="str">
            <v>Wilde Avellaneda</v>
          </cell>
          <cell r="V161">
            <v>1875</v>
          </cell>
          <cell r="W161" t="str">
            <v>Gran Buenos Aires</v>
          </cell>
          <cell r="Y161" t="str">
            <v>ENVÍO SIN CARGO (CABA, GRAN PARTE DE GBA y LA PLATA) TIEMPO: 4 a 6 DÍAS HÁBILES</v>
          </cell>
          <cell r="Z161" t="str">
            <v>Mercado Pago</v>
          </cell>
          <cell r="AD161">
            <v>44451</v>
          </cell>
          <cell r="AE161">
            <v>44452</v>
          </cell>
          <cell r="AF161" t="str">
            <v>KIT TURQUESA ** Set x 3 Bowls Aptos par Microondas y Freezer</v>
          </cell>
          <cell r="AG161" t="str">
            <v>1117.11</v>
          </cell>
          <cell r="AH161">
            <v>1</v>
          </cell>
          <cell r="AI161" t="str">
            <v>BP01005/26005/02005</v>
          </cell>
          <cell r="AJ161" t="str">
            <v>Móvil</v>
          </cell>
          <cell r="AK161" t="str">
            <v>EL MIERCOLES 15-09 ENTRE 8 Y 18 HORAS!</v>
          </cell>
          <cell r="AL161">
            <v>16926402996</v>
          </cell>
          <cell r="AM161">
            <v>475937517</v>
          </cell>
          <cell r="AN161" t="str">
            <v>Sí</v>
          </cell>
        </row>
        <row r="162">
          <cell r="A162">
            <v>3657</v>
          </cell>
          <cell r="B162" t="str">
            <v>solegonzalez31@hotmail.com</v>
          </cell>
          <cell r="AF162" t="str">
            <v>MOLDE MUFFIN 6 DIVISIONES</v>
          </cell>
          <cell r="AG162" t="str">
            <v>523.99</v>
          </cell>
          <cell r="AH162">
            <v>1</v>
          </cell>
          <cell r="AI162" t="str">
            <v>046BA4833</v>
          </cell>
          <cell r="AN162" t="str">
            <v>Sí</v>
          </cell>
        </row>
        <row r="163">
          <cell r="A163">
            <v>3657</v>
          </cell>
          <cell r="B163" t="str">
            <v>solegonzalez31@hotmail.com</v>
          </cell>
          <cell r="AF163" t="str">
            <v>MOLDE MUFFINS 12 DIVISIONES 34X26X3CM</v>
          </cell>
          <cell r="AG163" t="str">
            <v>1726.99</v>
          </cell>
          <cell r="AH163">
            <v>1</v>
          </cell>
          <cell r="AI163" t="str">
            <v>046BA4830 15% DE BULTO</v>
          </cell>
          <cell r="AN163" t="str">
            <v>Sí</v>
          </cell>
        </row>
        <row r="164">
          <cell r="A164">
            <v>3656</v>
          </cell>
          <cell r="B164" t="str">
            <v>magaly.ljt@gmail.com</v>
          </cell>
          <cell r="C164">
            <v>44451</v>
          </cell>
          <cell r="D164" t="str">
            <v>Abierta</v>
          </cell>
          <cell r="E164" t="str">
            <v>Recibido</v>
          </cell>
          <cell r="F164" t="str">
            <v>Enviado</v>
          </cell>
          <cell r="G164" t="str">
            <v>ARS</v>
          </cell>
          <cell r="H164" t="str">
            <v>7821.91</v>
          </cell>
          <cell r="I164">
            <v>0</v>
          </cell>
          <cell r="J164" t="str">
            <v>841.23</v>
          </cell>
          <cell r="K164" t="str">
            <v>8663.14</v>
          </cell>
          <cell r="L164" t="str">
            <v>Gerark Torres</v>
          </cell>
          <cell r="M164">
            <v>19073360</v>
          </cell>
          <cell r="N164">
            <v>542216265979</v>
          </cell>
          <cell r="O164" t="str">
            <v>Leidy Julca</v>
          </cell>
          <cell r="T164" t="str">
            <v>Colonia Elisa</v>
          </cell>
          <cell r="U164" t="str">
            <v>Uruguay</v>
          </cell>
          <cell r="V164">
            <v>3260</v>
          </cell>
          <cell r="W164" t="str">
            <v>Entre Ríos</v>
          </cell>
          <cell r="Y164" t="str">
            <v>Punto de retiro</v>
          </cell>
          <cell r="Z164" t="str">
            <v>Mercado Pago</v>
          </cell>
          <cell r="AB164" t="str">
            <v>Es fragil, porfa con cuidado para q llegue entero. Gracias</v>
          </cell>
          <cell r="AD164">
            <v>44451</v>
          </cell>
          <cell r="AE164">
            <v>44454</v>
          </cell>
          <cell r="AF164" t="str">
            <v>PLATO HONDO CERAMICA ROSA 22 CM PARTHENON</v>
          </cell>
          <cell r="AG164" t="str">
            <v>630.99</v>
          </cell>
          <cell r="AH164">
            <v>4</v>
          </cell>
          <cell r="AI164" t="str">
            <v>PO378473 POR UNIDAD</v>
          </cell>
          <cell r="AJ164" t="str">
            <v>Móvil</v>
          </cell>
          <cell r="AK164" t="str">
            <v xml:space="preserve">POR MEDIO DEL CORREO ARGENTINO Y TU CODIGO DE SEGUIMIENTO SERA 000079430457P485G001101            </v>
          </cell>
          <cell r="AL164">
            <v>16922363022</v>
          </cell>
          <cell r="AM164">
            <v>475974422</v>
          </cell>
          <cell r="AN164" t="str">
            <v>Sí</v>
          </cell>
        </row>
        <row r="165">
          <cell r="A165">
            <v>3656</v>
          </cell>
          <cell r="B165" t="str">
            <v>magaly.ljt@gmail.com</v>
          </cell>
          <cell r="AF165" t="str">
            <v>PLATO PLAYO CERAMICA ROSA 26 CM PARTHENON</v>
          </cell>
          <cell r="AG165" t="str">
            <v>916.99</v>
          </cell>
          <cell r="AH165">
            <v>4</v>
          </cell>
          <cell r="AI165" t="str">
            <v>PO378472. POR UNIDAD</v>
          </cell>
          <cell r="AN165" t="str">
            <v>Sí</v>
          </cell>
        </row>
        <row r="166">
          <cell r="A166">
            <v>3656</v>
          </cell>
          <cell r="B166" t="str">
            <v>magaly.ljt@gmail.com</v>
          </cell>
          <cell r="AF166" t="str">
            <v>SET X 3 TABLA PASTEL 24.5CMX22CM</v>
          </cell>
          <cell r="AG166" t="str">
            <v>1629.99</v>
          </cell>
          <cell r="AH166">
            <v>1</v>
          </cell>
          <cell r="AI166" t="str">
            <v>BA88546/MERCA SEPARADA/COSTO TEORICO MAS IVA</v>
          </cell>
          <cell r="AN166" t="str">
            <v>Sí</v>
          </cell>
        </row>
        <row r="167">
          <cell r="A167">
            <v>3655</v>
          </cell>
          <cell r="B167" t="str">
            <v>Florenciacampra@gmail.com</v>
          </cell>
          <cell r="C167">
            <v>44451</v>
          </cell>
          <cell r="D167" t="str">
            <v>Abierta</v>
          </cell>
          <cell r="E167" t="str">
            <v>Recibido</v>
          </cell>
          <cell r="F167" t="str">
            <v>Enviado</v>
          </cell>
          <cell r="G167" t="str">
            <v>ARS</v>
          </cell>
          <cell r="H167" t="str">
            <v>2619.96</v>
          </cell>
          <cell r="I167">
            <v>0</v>
          </cell>
          <cell r="J167">
            <v>0</v>
          </cell>
          <cell r="K167" t="str">
            <v>2619.96</v>
          </cell>
          <cell r="L167" t="str">
            <v>Florencia Ayelen Campra</v>
          </cell>
          <cell r="M167">
            <v>37438592</v>
          </cell>
          <cell r="N167">
            <v>543804374925</v>
          </cell>
          <cell r="O167" t="str">
            <v>Florencia Ayelen Campra</v>
          </cell>
          <cell r="T167" t="str">
            <v>San Agustin</v>
          </cell>
          <cell r="U167" t="str">
            <v>Capital</v>
          </cell>
          <cell r="V167">
            <v>5300</v>
          </cell>
          <cell r="W167" t="str">
            <v>La Rioja</v>
          </cell>
          <cell r="Y167" t="str">
            <v>Retiras en SHOWROOM ( CON CITA PREVIA)</v>
          </cell>
          <cell r="Z167" t="str">
            <v>Mercado Pago</v>
          </cell>
          <cell r="AC167" t="str">
            <v>ENVIAR ORDEN 3648 CON 3655</v>
          </cell>
          <cell r="AD167">
            <v>44451</v>
          </cell>
          <cell r="AE167">
            <v>44469</v>
          </cell>
          <cell r="AF167" t="str">
            <v>TAZA DE TE CON PLATO CRUDO 100ML ESPARTA</v>
          </cell>
          <cell r="AG167" t="str">
            <v>654.99</v>
          </cell>
          <cell r="AH167">
            <v>4</v>
          </cell>
          <cell r="AI167" t="str">
            <v>PO285586 POR UNIDAD MERCA SEPARADA</v>
          </cell>
          <cell r="AJ167" t="str">
            <v>Móvil</v>
          </cell>
          <cell r="AK167" t="str">
            <v/>
          </cell>
          <cell r="AL167">
            <v>16922289140</v>
          </cell>
          <cell r="AM167">
            <v>476012385</v>
          </cell>
          <cell r="AN167" t="str">
            <v>Sí</v>
          </cell>
        </row>
        <row r="168">
          <cell r="A168">
            <v>3654</v>
          </cell>
          <cell r="B168" t="str">
            <v>ines.ruta@gmail.com</v>
          </cell>
          <cell r="C168">
            <v>44451</v>
          </cell>
          <cell r="D168" t="str">
            <v>Abierta</v>
          </cell>
          <cell r="E168" t="str">
            <v>Recibido</v>
          </cell>
          <cell r="F168" t="str">
            <v>Enviado</v>
          </cell>
          <cell r="G168" t="str">
            <v>ARS</v>
          </cell>
          <cell r="H168">
            <v>3520</v>
          </cell>
          <cell r="I168">
            <v>0</v>
          </cell>
          <cell r="J168" t="str">
            <v>413.96</v>
          </cell>
          <cell r="K168" t="str">
            <v>3933.96</v>
          </cell>
          <cell r="L168" t="str">
            <v>María Inés Ruta</v>
          </cell>
          <cell r="M168">
            <v>5339563</v>
          </cell>
          <cell r="N168">
            <v>542664365894</v>
          </cell>
          <cell r="O168" t="str">
            <v>María Inés Ruta</v>
          </cell>
          <cell r="P168">
            <v>542664365894</v>
          </cell>
          <cell r="Q168" t="str">
            <v>Rivadavia</v>
          </cell>
          <cell r="R168">
            <v>961</v>
          </cell>
          <cell r="U168" t="str">
            <v>San Luis</v>
          </cell>
          <cell r="V168">
            <v>5700</v>
          </cell>
          <cell r="W168" t="str">
            <v>San Luis</v>
          </cell>
          <cell r="Y168" t="str">
            <v>Correo Argentino - Envio a domicilio</v>
          </cell>
          <cell r="Z168" t="str">
            <v>Mercado Pago</v>
          </cell>
          <cell r="AB168" t="str">
            <v xml:space="preserve">Quiero 2 manteles iguales. Gracias </v>
          </cell>
          <cell r="AD168">
            <v>44451</v>
          </cell>
          <cell r="AE168">
            <v>44454</v>
          </cell>
          <cell r="AF168" t="str">
            <v>MANTEL RECTANGULAR ANTIMANCHA 1.40x1.85 mtrs</v>
          </cell>
          <cell r="AG168">
            <v>1760</v>
          </cell>
          <cell r="AH168">
            <v>2</v>
          </cell>
          <cell r="AI168" t="str">
            <v>CHUR19NEW</v>
          </cell>
          <cell r="AJ168" t="str">
            <v>Móvil</v>
          </cell>
          <cell r="AK168" t="str">
            <v xml:space="preserve">POR MEDIO DEL CORREO ARGENTINO Y TU CODIGO DE SEGUIMIENTO SERA 00007943043PL4853A0C601            </v>
          </cell>
          <cell r="AL168">
            <v>16919359962</v>
          </cell>
          <cell r="AM168">
            <v>475952586</v>
          </cell>
          <cell r="AN168" t="str">
            <v>Sí</v>
          </cell>
        </row>
        <row r="169">
          <cell r="A169">
            <v>3653</v>
          </cell>
          <cell r="B169" t="str">
            <v>gimenapaez@hotmail.com</v>
          </cell>
          <cell r="C169">
            <v>44451</v>
          </cell>
          <cell r="D169" t="str">
            <v>Abierta</v>
          </cell>
          <cell r="E169" t="str">
            <v>Recibido</v>
          </cell>
          <cell r="F169" t="str">
            <v>Enviado</v>
          </cell>
          <cell r="G169" t="str">
            <v>ARS</v>
          </cell>
          <cell r="H169" t="str">
            <v>3879.99</v>
          </cell>
          <cell r="I169">
            <v>0</v>
          </cell>
          <cell r="J169">
            <v>0</v>
          </cell>
          <cell r="K169" t="str">
            <v>3879.99</v>
          </cell>
          <cell r="L169" t="str">
            <v>Gimena Paez</v>
          </cell>
          <cell r="M169">
            <v>27226218</v>
          </cell>
          <cell r="N169">
            <v>541144280004</v>
          </cell>
          <cell r="O169" t="str">
            <v>Gimena paez</v>
          </cell>
          <cell r="P169">
            <v>541144280004</v>
          </cell>
          <cell r="Q169" t="str">
            <v>Lomas De Zamora</v>
          </cell>
          <cell r="R169">
            <v>1236</v>
          </cell>
          <cell r="S169" t="str">
            <v>lote 2i03</v>
          </cell>
          <cell r="T169" t="str">
            <v xml:space="preserve">nuevo quilmes </v>
          </cell>
          <cell r="U169" t="str">
            <v xml:space="preserve">Quilmes </v>
          </cell>
          <cell r="V169">
            <v>1877</v>
          </cell>
          <cell r="W169" t="str">
            <v>Gran Buenos Aires</v>
          </cell>
          <cell r="Y169" t="str">
            <v>ENVÍO SIN CARGO (CABA, GRAN PARTE DE GBA y LA PLATA) TIEMPO: 4 a 6 DÍAS HÁBILES</v>
          </cell>
          <cell r="Z169" t="str">
            <v>Mercado Pago</v>
          </cell>
          <cell r="AD169">
            <v>44451</v>
          </cell>
          <cell r="AE169">
            <v>44452</v>
          </cell>
          <cell r="AF169" t="str">
            <v>MESA ARRIME XL HOME OFFICE 60*70*30 CM</v>
          </cell>
          <cell r="AG169" t="str">
            <v>3099.99</v>
          </cell>
          <cell r="AH169">
            <v>1</v>
          </cell>
          <cell r="AI169" t="str">
            <v>ARRIME XL OSCURA 70*60*30 COSTO 1000.</v>
          </cell>
          <cell r="AJ169" t="str">
            <v>Móvil</v>
          </cell>
          <cell r="AK169" t="str">
            <v>EL MIERCOLES 15-09 ENTRE 8 Y 18 HORAS!</v>
          </cell>
          <cell r="AL169">
            <v>16918730031</v>
          </cell>
          <cell r="AM169">
            <v>475939094</v>
          </cell>
          <cell r="AN169" t="str">
            <v>Sí</v>
          </cell>
        </row>
        <row r="170">
          <cell r="A170">
            <v>3653</v>
          </cell>
          <cell r="B170" t="str">
            <v>gimenapaez@hotmail.com</v>
          </cell>
          <cell r="AF170" t="str">
            <v>TRAPO DE PISO CON FRASE MEDIA STANTARD 50 X 60 CM</v>
          </cell>
          <cell r="AG170">
            <v>260</v>
          </cell>
          <cell r="AH170">
            <v>1</v>
          </cell>
          <cell r="AI170" t="str">
            <v>AL8219</v>
          </cell>
          <cell r="AN170" t="str">
            <v>Sí</v>
          </cell>
        </row>
        <row r="171">
          <cell r="A171">
            <v>3653</v>
          </cell>
          <cell r="B171" t="str">
            <v>gimenapaez@hotmail.com</v>
          </cell>
          <cell r="AF171" t="str">
            <v>TRAPO DE PISO CON FRASE MEDIA STANTARD 50 X 60 CM</v>
          </cell>
          <cell r="AG171">
            <v>260</v>
          </cell>
          <cell r="AH171">
            <v>1</v>
          </cell>
          <cell r="AI171" t="str">
            <v>AL8219</v>
          </cell>
          <cell r="AN171" t="str">
            <v>Sí</v>
          </cell>
        </row>
        <row r="172">
          <cell r="A172">
            <v>3653</v>
          </cell>
          <cell r="B172" t="str">
            <v>gimenapaez@hotmail.com</v>
          </cell>
          <cell r="AF172" t="str">
            <v>TRAPO DE PISO CON FRASE MEDIA STANTARD 50 X 60 CM</v>
          </cell>
          <cell r="AG172">
            <v>260</v>
          </cell>
          <cell r="AH172">
            <v>1</v>
          </cell>
          <cell r="AI172" t="str">
            <v>AL8219</v>
          </cell>
          <cell r="AN172" t="str">
            <v>Sí</v>
          </cell>
        </row>
        <row r="173">
          <cell r="A173">
            <v>3652</v>
          </cell>
          <cell r="B173" t="str">
            <v>sabbagfernanda@hotmail.com</v>
          </cell>
          <cell r="C173">
            <v>44451</v>
          </cell>
          <cell r="D173" t="str">
            <v>Abierta</v>
          </cell>
          <cell r="E173" t="str">
            <v>Recibido</v>
          </cell>
          <cell r="F173" t="str">
            <v>Enviado</v>
          </cell>
          <cell r="G173" t="str">
            <v>ARS</v>
          </cell>
          <cell r="H173" t="str">
            <v>7056.99</v>
          </cell>
          <cell r="I173">
            <v>0</v>
          </cell>
          <cell r="J173" t="str">
            <v>641.65</v>
          </cell>
          <cell r="K173" t="str">
            <v>7698.64</v>
          </cell>
          <cell r="L173" t="str">
            <v>Fernanda Sabbag</v>
          </cell>
          <cell r="M173">
            <v>38488304</v>
          </cell>
          <cell r="N173">
            <v>543813047045</v>
          </cell>
          <cell r="O173" t="str">
            <v>Fernanda Sabbag</v>
          </cell>
          <cell r="P173">
            <v>543813047045</v>
          </cell>
          <cell r="Q173" t="str">
            <v xml:space="preserve">Av jujuy </v>
          </cell>
          <cell r="R173">
            <v>2968</v>
          </cell>
          <cell r="T173" t="str">
            <v>Parodi</v>
          </cell>
          <cell r="U173" t="str">
            <v xml:space="preserve">San Miguel de Tucumán </v>
          </cell>
          <cell r="V173">
            <v>4000</v>
          </cell>
          <cell r="W173" t="str">
            <v>Tucumán</v>
          </cell>
          <cell r="Y173" t="str">
            <v>Correo Argentino - Envio a domicilio</v>
          </cell>
          <cell r="Z173" t="str">
            <v>Mercado Pago</v>
          </cell>
          <cell r="AD173">
            <v>44451</v>
          </cell>
          <cell r="AE173">
            <v>44454</v>
          </cell>
          <cell r="AF173" t="str">
            <v>INDIVIDUAL FLOR ROSA CUERINA</v>
          </cell>
          <cell r="AG173" t="str">
            <v>299.99</v>
          </cell>
          <cell r="AH173">
            <v>2</v>
          </cell>
          <cell r="AI173" t="str">
            <v>CHUIN03R MERCA SEPA</v>
          </cell>
          <cell r="AJ173" t="str">
            <v>Móvil</v>
          </cell>
          <cell r="AK173" t="str">
            <v xml:space="preserve">POR MEDIO DEL CORREO ARGENTINO Y TU CODIGO DE SEGUIMIENTO SERA 000079430427G4T5G00C501            </v>
          </cell>
          <cell r="AL173">
            <v>16914158399</v>
          </cell>
          <cell r="AM173">
            <v>475858507</v>
          </cell>
          <cell r="AN173" t="str">
            <v>Sí</v>
          </cell>
        </row>
        <row r="174">
          <cell r="A174">
            <v>3652</v>
          </cell>
          <cell r="B174" t="str">
            <v>sabbagfernanda@hotmail.com</v>
          </cell>
          <cell r="AF174" t="str">
            <v>TAZA DE CAFE CON PLATO CERAMICA ROSA OLIMPIA 50ML</v>
          </cell>
          <cell r="AG174" t="str">
            <v>524.99</v>
          </cell>
          <cell r="AH174">
            <v>1</v>
          </cell>
          <cell r="AI174" t="str">
            <v>PO378575NN UNIDAD MERCA SEPA</v>
          </cell>
          <cell r="AN174" t="str">
            <v>Sí</v>
          </cell>
        </row>
        <row r="175">
          <cell r="A175">
            <v>3652</v>
          </cell>
          <cell r="B175" t="str">
            <v>sabbagfernanda@hotmail.com</v>
          </cell>
          <cell r="AF175" t="str">
            <v>MUG COLOR PASTEL 325 CC CERAMICA (Rosa)</v>
          </cell>
          <cell r="AG175" t="str">
            <v>419.99</v>
          </cell>
          <cell r="AH175">
            <v>1</v>
          </cell>
          <cell r="AN175" t="str">
            <v>Sí</v>
          </cell>
        </row>
        <row r="176">
          <cell r="A176">
            <v>3652</v>
          </cell>
          <cell r="B176" t="str">
            <v>sabbagfernanda@hotmail.com</v>
          </cell>
          <cell r="AF176" t="str">
            <v>BOTELLA ACQUA 1L TAPA SILICONA</v>
          </cell>
          <cell r="AG176">
            <v>616</v>
          </cell>
          <cell r="AH176">
            <v>1</v>
          </cell>
          <cell r="AI176" t="str">
            <v>019BO5574</v>
          </cell>
          <cell r="AN176" t="str">
            <v>Sí</v>
          </cell>
        </row>
        <row r="177">
          <cell r="A177">
            <v>3652</v>
          </cell>
          <cell r="B177" t="str">
            <v>sabbagfernanda@hotmail.com</v>
          </cell>
          <cell r="AF177" t="str">
            <v>BOTELLA VIDRIO H2O 1 LITRO CORCHO ECOLOGICO</v>
          </cell>
          <cell r="AG177">
            <v>548</v>
          </cell>
          <cell r="AH177">
            <v>1</v>
          </cell>
          <cell r="AI177" t="str">
            <v>019BO5217NEW</v>
          </cell>
          <cell r="AN177" t="str">
            <v>Sí</v>
          </cell>
        </row>
        <row r="178">
          <cell r="A178">
            <v>3652</v>
          </cell>
          <cell r="B178" t="str">
            <v>sabbagfernanda@hotmail.com</v>
          </cell>
          <cell r="AF178" t="str">
            <v>BOTELLA 500CC CORCHO ECOLOGICO</v>
          </cell>
          <cell r="AG178">
            <v>231</v>
          </cell>
          <cell r="AH178">
            <v>1</v>
          </cell>
          <cell r="AI178" t="str">
            <v>019BO6406</v>
          </cell>
          <cell r="AN178" t="str">
            <v>Sí</v>
          </cell>
        </row>
        <row r="179">
          <cell r="A179">
            <v>3652</v>
          </cell>
          <cell r="B179" t="str">
            <v>sabbagfernanda@hotmail.com</v>
          </cell>
          <cell r="AF179" t="str">
            <v>PANERA RAYAS REIR ARPILLERA C/LIENZO</v>
          </cell>
          <cell r="AG179" t="str">
            <v>599.99</v>
          </cell>
          <cell r="AH179">
            <v>1</v>
          </cell>
          <cell r="AI179" t="str">
            <v>LO26010 lo tiene luciana</v>
          </cell>
          <cell r="AN179" t="str">
            <v>Sí</v>
          </cell>
        </row>
        <row r="180">
          <cell r="A180">
            <v>3652</v>
          </cell>
          <cell r="B180" t="str">
            <v>sabbagfernanda@hotmail.com</v>
          </cell>
          <cell r="AF180" t="str">
            <v>SET X 2 PAÑOS MICROFIBRA 35X45 PACK NRO 9</v>
          </cell>
          <cell r="AG180" t="str">
            <v>599.99</v>
          </cell>
          <cell r="AH180">
            <v>1</v>
          </cell>
          <cell r="AI180" t="str">
            <v>CHUPACK 9</v>
          </cell>
          <cell r="AN180" t="str">
            <v>Sí</v>
          </cell>
        </row>
        <row r="181">
          <cell r="A181">
            <v>3652</v>
          </cell>
          <cell r="B181" t="str">
            <v>sabbagfernanda@hotmail.com</v>
          </cell>
          <cell r="AF181" t="str">
            <v>INDIVIDUAL FLOR COLORES CUERINA</v>
          </cell>
          <cell r="AG181" t="str">
            <v>299.99</v>
          </cell>
          <cell r="AH181">
            <v>4</v>
          </cell>
          <cell r="AI181" t="str">
            <v>CHUIN05R MERCA SEPA</v>
          </cell>
          <cell r="AN181" t="str">
            <v>Sí</v>
          </cell>
        </row>
        <row r="182">
          <cell r="A182">
            <v>3652</v>
          </cell>
          <cell r="B182" t="str">
            <v>sabbagfernanda@hotmail.com</v>
          </cell>
          <cell r="AF182" t="str">
            <v>INDIVIDUAL DE CUERINA 32.5CM DIAM</v>
          </cell>
          <cell r="AG182" t="str">
            <v>299.99</v>
          </cell>
          <cell r="AH182">
            <v>2</v>
          </cell>
          <cell r="AI182" t="str">
            <v>CHUIN03C MERCA SEPA</v>
          </cell>
          <cell r="AN182" t="str">
            <v>Sí</v>
          </cell>
        </row>
        <row r="183">
          <cell r="A183">
            <v>3652</v>
          </cell>
          <cell r="B183" t="str">
            <v>sabbagfernanda@hotmail.com</v>
          </cell>
          <cell r="AF183" t="str">
            <v>KIT ROSA ** Set x 3 Bowls Aptos par Microondas y Freezer</v>
          </cell>
          <cell r="AG183" t="str">
            <v>1117.11</v>
          </cell>
          <cell r="AH183">
            <v>1</v>
          </cell>
          <cell r="AI183" t="str">
            <v>BP01018/BP26018/BP02018</v>
          </cell>
          <cell r="AN183" t="str">
            <v>Sí</v>
          </cell>
        </row>
        <row r="184">
          <cell r="A184">
            <v>3651</v>
          </cell>
          <cell r="B184" t="str">
            <v>let_suto@hotmail.com.ar</v>
          </cell>
          <cell r="C184">
            <v>44450</v>
          </cell>
          <cell r="D184" t="str">
            <v>Abierta</v>
          </cell>
          <cell r="E184" t="str">
            <v>Recibido</v>
          </cell>
          <cell r="F184" t="str">
            <v>Enviado</v>
          </cell>
          <cell r="G184" t="str">
            <v>ARS</v>
          </cell>
          <cell r="H184" t="str">
            <v>2602.84</v>
          </cell>
          <cell r="I184">
            <v>0</v>
          </cell>
          <cell r="J184">
            <v>0</v>
          </cell>
          <cell r="K184" t="str">
            <v>2602.84</v>
          </cell>
          <cell r="L184" t="str">
            <v>Leticia Suto</v>
          </cell>
          <cell r="M184">
            <v>32147640</v>
          </cell>
          <cell r="N184">
            <v>541124515140</v>
          </cell>
          <cell r="O184" t="str">
            <v>Leticia Suto</v>
          </cell>
          <cell r="P184">
            <v>541124515140</v>
          </cell>
          <cell r="Q184" t="str">
            <v>Silverio basabe</v>
          </cell>
          <cell r="R184" t="str">
            <v>SN</v>
          </cell>
          <cell r="S184" t="str">
            <v>Lote 172</v>
          </cell>
          <cell r="T184" t="str">
            <v>Pilar del este (barrio Santa Emilia)</v>
          </cell>
          <cell r="U184" t="str">
            <v xml:space="preserve">Pilar </v>
          </cell>
          <cell r="V184">
            <v>1631</v>
          </cell>
          <cell r="W184" t="str">
            <v>Gran Buenos Aires</v>
          </cell>
          <cell r="Y184" t="str">
            <v>ENVÍO SIN CARGO (CABA, GRAN PARTE DE GBA y LA PLATA) TIEMPO: 4 a 6 DÍAS HÁBILES</v>
          </cell>
          <cell r="Z184" t="str">
            <v>Mercado Pago</v>
          </cell>
          <cell r="AD184">
            <v>44450</v>
          </cell>
          <cell r="AE184">
            <v>44452</v>
          </cell>
          <cell r="AF184" t="str">
            <v>BROCHES PARA BOLSA FLUO BLISTER SET X 5PC COL.SURT. 11CM</v>
          </cell>
          <cell r="AG184">
            <v>220</v>
          </cell>
          <cell r="AH184">
            <v>1</v>
          </cell>
          <cell r="AI184" t="str">
            <v>046BR5392</v>
          </cell>
          <cell r="AJ184" t="str">
            <v>Móvil</v>
          </cell>
          <cell r="AK184" t="str">
            <v>EL JUEVES 16-09 ENTRE 8 Y 18 HORAS!</v>
          </cell>
          <cell r="AL184">
            <v>16911390087</v>
          </cell>
          <cell r="AM184">
            <v>475799953</v>
          </cell>
          <cell r="AN184" t="str">
            <v>Sí</v>
          </cell>
        </row>
        <row r="185">
          <cell r="A185">
            <v>3651</v>
          </cell>
          <cell r="B185" t="str">
            <v>let_suto@hotmail.com.ar</v>
          </cell>
          <cell r="AF185" t="str">
            <v>ESPATULA HOMBRECITO COLORES PASTELES</v>
          </cell>
          <cell r="AG185" t="str">
            <v>177.99</v>
          </cell>
          <cell r="AH185">
            <v>1</v>
          </cell>
          <cell r="AI185" t="str">
            <v>019BA87517</v>
          </cell>
          <cell r="AN185" t="str">
            <v>Sí</v>
          </cell>
        </row>
        <row r="186">
          <cell r="A186">
            <v>3651</v>
          </cell>
          <cell r="B186" t="str">
            <v>let_suto@hotmail.com.ar</v>
          </cell>
          <cell r="AF186" t="str">
            <v>PLATO VIDRIO PLAYO GOURMET 26CM DIAM RIGOLLEAU</v>
          </cell>
          <cell r="AG186" t="str">
            <v>146.99</v>
          </cell>
          <cell r="AH186">
            <v>15</v>
          </cell>
          <cell r="AI186" t="str">
            <v>MLRI62300 CON EL 10% /BULTO SEPARADO</v>
          </cell>
          <cell r="AN186" t="str">
            <v>Sí</v>
          </cell>
        </row>
        <row r="187">
          <cell r="A187">
            <v>3650</v>
          </cell>
          <cell r="B187" t="str">
            <v>antodallacqua@gmail.com</v>
          </cell>
          <cell r="C187">
            <v>44450</v>
          </cell>
          <cell r="D187" t="str">
            <v>Abierta</v>
          </cell>
          <cell r="E187" t="str">
            <v>Recibido</v>
          </cell>
          <cell r="F187" t="str">
            <v>Enviado</v>
          </cell>
          <cell r="G187" t="str">
            <v>ARS</v>
          </cell>
          <cell r="H187" t="str">
            <v>9673.83</v>
          </cell>
          <cell r="I187">
            <v>0</v>
          </cell>
          <cell r="J187" t="str">
            <v>990.33</v>
          </cell>
          <cell r="K187" t="str">
            <v>10664.16</v>
          </cell>
          <cell r="L187" t="str">
            <v>German Orellano</v>
          </cell>
          <cell r="M187">
            <v>35925998</v>
          </cell>
          <cell r="N187">
            <v>542616454629</v>
          </cell>
          <cell r="O187" t="str">
            <v>Antonella Dall´Acqua</v>
          </cell>
          <cell r="P187">
            <v>542616549596</v>
          </cell>
          <cell r="Q187" t="str">
            <v>Sarmiento</v>
          </cell>
          <cell r="R187">
            <v>2277</v>
          </cell>
          <cell r="S187" t="str">
            <v>Luzuriaga</v>
          </cell>
          <cell r="T187" t="str">
            <v>Barrio Antartida Argentina 1</v>
          </cell>
          <cell r="U187" t="str">
            <v>Maipú</v>
          </cell>
          <cell r="V187">
            <v>5513</v>
          </cell>
          <cell r="W187" t="str">
            <v>Mendoza</v>
          </cell>
          <cell r="Y187" t="str">
            <v>Correo Argentino - Envio a domicilio</v>
          </cell>
          <cell r="Z187" t="str">
            <v>Mercado Pago</v>
          </cell>
          <cell r="AC187" t="str">
            <v>17-09 CAMBIA EL 410585 POR EL 410475 MISMO PRECIO</v>
          </cell>
          <cell r="AD187">
            <v>44450</v>
          </cell>
          <cell r="AE187">
            <v>44454</v>
          </cell>
          <cell r="AF187" t="str">
            <v>BOWL DE CERAMICA 20 CM DIAM X 8 CM ALTO</v>
          </cell>
          <cell r="AG187" t="str">
            <v>549.99</v>
          </cell>
          <cell r="AH187">
            <v>2</v>
          </cell>
          <cell r="AI187" t="str">
            <v>MS106M53 MERCA SEPARADA</v>
          </cell>
          <cell r="AJ187" t="str">
            <v>Web</v>
          </cell>
          <cell r="AK187" t="str">
            <v xml:space="preserve">POR MEDIO DEL CORREO ARGENTINO Y TU CODIGO DE SEGUIMIENTO SERA 000079430460CIT5G001901            </v>
          </cell>
          <cell r="AL187">
            <v>16909896317</v>
          </cell>
          <cell r="AM187">
            <v>475774473</v>
          </cell>
          <cell r="AN187" t="str">
            <v>Sí</v>
          </cell>
        </row>
        <row r="188">
          <cell r="A188">
            <v>3650</v>
          </cell>
          <cell r="B188" t="str">
            <v>antodallacqua@gmail.com</v>
          </cell>
          <cell r="AF188" t="str">
            <v>ACEITERO/VINAGRERO DE VIDRIO PICO LATERAL 16X10 CM</v>
          </cell>
          <cell r="AG188">
            <v>1100</v>
          </cell>
          <cell r="AH188">
            <v>1</v>
          </cell>
          <cell r="AI188" t="str">
            <v>055BA7684</v>
          </cell>
          <cell r="AN188" t="str">
            <v>Sí</v>
          </cell>
        </row>
        <row r="189">
          <cell r="A189">
            <v>3650</v>
          </cell>
          <cell r="B189" t="str">
            <v>antodallacqua@gmail.com</v>
          </cell>
          <cell r="AF189" t="str">
            <v>RALLADOR 4 COLORES A ELECCION - 24 X 12 X 4.5 CM (Verde)</v>
          </cell>
          <cell r="AG189">
            <v>610</v>
          </cell>
          <cell r="AH189">
            <v>1</v>
          </cell>
          <cell r="AN189" t="str">
            <v>Sí</v>
          </cell>
        </row>
        <row r="190">
          <cell r="A190">
            <v>3650</v>
          </cell>
          <cell r="B190" t="str">
            <v>antodallacqua@gmail.com</v>
          </cell>
          <cell r="AF190" t="str">
            <v>QUESERA DE VIDRIO RETRO TAPA ACERO 13.5X7.5 ML</v>
          </cell>
          <cell r="AG190" t="str">
            <v>565.99</v>
          </cell>
          <cell r="AH190">
            <v>1</v>
          </cell>
          <cell r="AI190" t="str">
            <v>MS107215</v>
          </cell>
          <cell r="AN190" t="str">
            <v>Sí</v>
          </cell>
        </row>
        <row r="191">
          <cell r="A191">
            <v>3650</v>
          </cell>
          <cell r="B191" t="str">
            <v>antodallacqua@gmail.com</v>
          </cell>
          <cell r="AF191" t="str">
            <v>SALERO BOMBEEF ACETADO DE VIDRIO Y ACERO 7X3.5CM</v>
          </cell>
          <cell r="AG191" t="str">
            <v>219.99</v>
          </cell>
          <cell r="AH191">
            <v>1</v>
          </cell>
          <cell r="AI191" t="str">
            <v>MS107213 MERCA SEPA</v>
          </cell>
          <cell r="AN191" t="str">
            <v>Sí</v>
          </cell>
        </row>
        <row r="192">
          <cell r="A192">
            <v>3650</v>
          </cell>
          <cell r="B192" t="str">
            <v>antodallacqua@gmail.com</v>
          </cell>
          <cell r="AF192" t="str">
            <v>COLADOR SILICONA PLEGABLE 23 CM (Verde)</v>
          </cell>
          <cell r="AG192" t="str">
            <v>599.99</v>
          </cell>
          <cell r="AH192">
            <v>1</v>
          </cell>
          <cell r="AN192" t="str">
            <v>Sí</v>
          </cell>
        </row>
        <row r="193">
          <cell r="A193">
            <v>3650</v>
          </cell>
          <cell r="B193" t="str">
            <v>antodallacqua@gmail.com</v>
          </cell>
          <cell r="AF193" t="str">
            <v>MUG CERAMICA AQUAMARINE DEGRADÉ 300 ML</v>
          </cell>
          <cell r="AG193" t="str">
            <v>582.99</v>
          </cell>
          <cell r="AH193">
            <v>4</v>
          </cell>
          <cell r="AI193" t="str">
            <v>MS510090 MERCA SEPAARADA</v>
          </cell>
          <cell r="AN193" t="str">
            <v>Sí</v>
          </cell>
        </row>
        <row r="194">
          <cell r="A194">
            <v>3650</v>
          </cell>
          <cell r="B194" t="str">
            <v>antodallacqua@gmail.com</v>
          </cell>
          <cell r="AF194" t="str">
            <v>TAZA DE CAFÉ CON PLATO CERAMICA MOSTAZA 50 ML ESPARTA</v>
          </cell>
          <cell r="AG194" t="str">
            <v>524.32</v>
          </cell>
          <cell r="AH194">
            <v>6</v>
          </cell>
          <cell r="AI194" t="str">
            <v>PO410585 POR UNIDAD MERCA SEPARADA</v>
          </cell>
          <cell r="AN194" t="str">
            <v>Sí</v>
          </cell>
        </row>
        <row r="195">
          <cell r="A195">
            <v>3649</v>
          </cell>
          <cell r="B195" t="str">
            <v>adrian.panti@hotmail.com</v>
          </cell>
          <cell r="C195">
            <v>44450</v>
          </cell>
          <cell r="D195" t="str">
            <v>Abierta</v>
          </cell>
          <cell r="E195" t="str">
            <v>Recibido</v>
          </cell>
          <cell r="F195" t="str">
            <v>Enviado</v>
          </cell>
          <cell r="G195" t="str">
            <v>ARS</v>
          </cell>
          <cell r="H195" t="str">
            <v>4362.98</v>
          </cell>
          <cell r="I195">
            <v>0</v>
          </cell>
          <cell r="J195">
            <v>0</v>
          </cell>
          <cell r="K195" t="str">
            <v>4362.98</v>
          </cell>
          <cell r="L195" t="str">
            <v>Adrian Panti</v>
          </cell>
          <cell r="M195">
            <v>39910867</v>
          </cell>
          <cell r="N195">
            <v>541159202012</v>
          </cell>
          <cell r="O195" t="str">
            <v>Adrian PANTI</v>
          </cell>
          <cell r="P195">
            <v>541159202012</v>
          </cell>
          <cell r="Q195" t="str">
            <v>Alvear</v>
          </cell>
          <cell r="R195">
            <v>260</v>
          </cell>
          <cell r="S195" t="str">
            <v>CASA</v>
          </cell>
          <cell r="T195" t="str">
            <v>RAMOS MEJIA</v>
          </cell>
          <cell r="U195" t="str">
            <v>Buenos Aires</v>
          </cell>
          <cell r="V195">
            <v>1704</v>
          </cell>
          <cell r="W195" t="str">
            <v>Gran Buenos Aires</v>
          </cell>
          <cell r="Y195" t="str">
            <v>ENVÍO SIN CARGO (CABA, GRAN PARTE DE GBA y LA PLATA) TIEMPO: 4 a 6 DÍAS HÁBILES</v>
          </cell>
          <cell r="Z195" t="str">
            <v>Mercado Pago</v>
          </cell>
          <cell r="AD195">
            <v>44450</v>
          </cell>
          <cell r="AE195">
            <v>44452</v>
          </cell>
          <cell r="AF195" t="str">
            <v>DISPENSER SINGLE 500ML COLOR SURT (Negro)</v>
          </cell>
          <cell r="AG195" t="str">
            <v>709.99</v>
          </cell>
          <cell r="AH195">
            <v>1</v>
          </cell>
          <cell r="AI195" t="str">
            <v>Q17008 QUO MERCA SEPARADA COSTO TEORICO MAS IVA</v>
          </cell>
          <cell r="AJ195" t="str">
            <v>Web</v>
          </cell>
          <cell r="AK195" t="str">
            <v>EL MIERCOLES 15-09 ENTRE 8 Y 18 HORAS!</v>
          </cell>
          <cell r="AL195">
            <v>16907211179</v>
          </cell>
          <cell r="AM195">
            <v>475739249</v>
          </cell>
          <cell r="AN195" t="str">
            <v>Sí</v>
          </cell>
        </row>
        <row r="196">
          <cell r="A196">
            <v>3649</v>
          </cell>
          <cell r="B196" t="str">
            <v>adrian.panti@hotmail.com</v>
          </cell>
          <cell r="AF196" t="str">
            <v>PORTACEPILLOS NEGRO CON TAPA PVC 11 X 6,8 CM</v>
          </cell>
          <cell r="AG196" t="str">
            <v>914.99</v>
          </cell>
          <cell r="AH196">
            <v>1</v>
          </cell>
          <cell r="AI196" t="str">
            <v>AB7331</v>
          </cell>
          <cell r="AN196" t="str">
            <v>Sí</v>
          </cell>
        </row>
        <row r="197">
          <cell r="A197">
            <v>3649</v>
          </cell>
          <cell r="B197" t="str">
            <v>adrian.panti@hotmail.com</v>
          </cell>
          <cell r="AF197" t="str">
            <v>CUBIERTERO 31.5X24.5X4.5CM (Negro)</v>
          </cell>
          <cell r="AG197">
            <v>537</v>
          </cell>
          <cell r="AH197">
            <v>1</v>
          </cell>
          <cell r="AI197" t="str">
            <v>0607PLA204</v>
          </cell>
          <cell r="AN197" t="str">
            <v>Sí</v>
          </cell>
        </row>
        <row r="198">
          <cell r="A198">
            <v>3649</v>
          </cell>
          <cell r="B198" t="str">
            <v>adrian.panti@hotmail.com</v>
          </cell>
          <cell r="AF198" t="str">
            <v>SET X2 PINZAS</v>
          </cell>
          <cell r="AG198">
            <v>353</v>
          </cell>
          <cell r="AH198">
            <v>1</v>
          </cell>
          <cell r="AI198" t="str">
            <v>046BA3323</v>
          </cell>
          <cell r="AN198" t="str">
            <v>Sí</v>
          </cell>
        </row>
        <row r="199">
          <cell r="A199">
            <v>3649</v>
          </cell>
          <cell r="B199" t="str">
            <v>adrian.panti@hotmail.com</v>
          </cell>
          <cell r="AF199" t="str">
            <v>BOTELLA JUICE 1L TAPA SILICONA</v>
          </cell>
          <cell r="AG199">
            <v>616</v>
          </cell>
          <cell r="AH199">
            <v>1</v>
          </cell>
          <cell r="AI199" t="str">
            <v>019BO5573</v>
          </cell>
          <cell r="AN199" t="str">
            <v>Sí</v>
          </cell>
        </row>
        <row r="200">
          <cell r="A200">
            <v>3649</v>
          </cell>
          <cell r="B200" t="str">
            <v>adrian.panti@hotmail.com</v>
          </cell>
          <cell r="AF200" t="str">
            <v>BOTELLA H2O 1L TAPA SILICONA</v>
          </cell>
          <cell r="AG200">
            <v>616</v>
          </cell>
          <cell r="AH200">
            <v>1</v>
          </cell>
          <cell r="AI200" t="str">
            <v>019BO5571</v>
          </cell>
          <cell r="AN200" t="str">
            <v>Sí</v>
          </cell>
        </row>
        <row r="201">
          <cell r="A201">
            <v>3649</v>
          </cell>
          <cell r="B201" t="str">
            <v>adrian.panti@hotmail.com</v>
          </cell>
          <cell r="AF201" t="str">
            <v>BOTELLA MILK 1L TAPA SILICONA</v>
          </cell>
          <cell r="AG201">
            <v>616</v>
          </cell>
          <cell r="AH201">
            <v>1</v>
          </cell>
          <cell r="AI201" t="str">
            <v>019BO5572</v>
          </cell>
          <cell r="AN201" t="str">
            <v>Sí</v>
          </cell>
        </row>
        <row r="202">
          <cell r="A202">
            <v>3648</v>
          </cell>
          <cell r="B202" t="str">
            <v>Florenciacampra@gmail.com</v>
          </cell>
          <cell r="C202">
            <v>44450</v>
          </cell>
          <cell r="D202" t="str">
            <v>Abierta</v>
          </cell>
          <cell r="E202" t="str">
            <v>Recibido</v>
          </cell>
          <cell r="F202" t="str">
            <v>Enviado</v>
          </cell>
          <cell r="G202" t="str">
            <v>ARS</v>
          </cell>
          <cell r="H202" t="str">
            <v>16865.7</v>
          </cell>
          <cell r="I202">
            <v>0</v>
          </cell>
          <cell r="J202" t="str">
            <v>544.75</v>
          </cell>
          <cell r="K202" t="str">
            <v>17410.45</v>
          </cell>
          <cell r="L202" t="str">
            <v>Florencia Ayelen Campra</v>
          </cell>
          <cell r="M202">
            <v>37438592</v>
          </cell>
          <cell r="N202">
            <v>543804374925</v>
          </cell>
          <cell r="O202" t="str">
            <v>Florencia Ayelen Campra</v>
          </cell>
          <cell r="P202">
            <v>543804374925</v>
          </cell>
          <cell r="Q202" t="str">
            <v>Frey justo y santa maria de oro</v>
          </cell>
          <cell r="R202">
            <v>48</v>
          </cell>
          <cell r="T202" t="str">
            <v>Los caudillos</v>
          </cell>
          <cell r="U202" t="str">
            <v>La rioja</v>
          </cell>
          <cell r="V202">
            <v>5300</v>
          </cell>
          <cell r="W202" t="str">
            <v>La Rioja</v>
          </cell>
          <cell r="Y202" t="str">
            <v>Correo Argentino - Envio a domicilio</v>
          </cell>
          <cell r="Z202" t="str">
            <v>Mercado Pago</v>
          </cell>
          <cell r="AC202" t="str">
            <v>ENVIAR ORDEN 3648 CON 3655 30-09 SE ENVIA DE CAMBIO 5 BOWLS Y COMPRO 1 MAS (1 POR ROTURA, 4 POR CAMBIO CON LAS TAZAS DE TE BLANCAS, Y 1 AGREGADO DE COMPRA NUEVA, ABONA 274,99 POR MP)</v>
          </cell>
          <cell r="AD202">
            <v>44450</v>
          </cell>
          <cell r="AE202">
            <v>44454</v>
          </cell>
          <cell r="AF202" t="str">
            <v>BOWL CERAMICA CRUDO ESPARTA 12.5CM 250ML</v>
          </cell>
          <cell r="AG202" t="str">
            <v>578.99</v>
          </cell>
          <cell r="AH202">
            <v>18</v>
          </cell>
          <cell r="AI202" t="str">
            <v>PO285589 POR UNIDAD MERCA SEPARADA</v>
          </cell>
          <cell r="AJ202" t="str">
            <v>Móvil</v>
          </cell>
          <cell r="AK202" t="str">
            <v xml:space="preserve">POR MEDIO DEL CORREO ARGENTINO Y TU CODIGO DE SEGUIMIENTO SERA 000079430490XG8L3A01601            </v>
          </cell>
          <cell r="AL202">
            <v>16903358833</v>
          </cell>
          <cell r="AM202">
            <v>475692826</v>
          </cell>
          <cell r="AN202" t="str">
            <v>Sí</v>
          </cell>
        </row>
        <row r="203">
          <cell r="A203">
            <v>3648</v>
          </cell>
          <cell r="B203" t="str">
            <v>Florenciacampra@gmail.com</v>
          </cell>
          <cell r="AF203" t="str">
            <v>PLATO DE POSTRE CERAMICA VERDE 20,5 CM ESPARTA</v>
          </cell>
          <cell r="AG203" t="str">
            <v>536.99</v>
          </cell>
          <cell r="AH203">
            <v>12</v>
          </cell>
          <cell r="AI203" t="str">
            <v>PO393584 POR UNIDAD MERCA SEPARDADA</v>
          </cell>
          <cell r="AN203" t="str">
            <v>Sí</v>
          </cell>
        </row>
        <row r="204">
          <cell r="A204">
            <v>3647</v>
          </cell>
          <cell r="B204" t="str">
            <v>milinardon05@gmail.com</v>
          </cell>
          <cell r="C204">
            <v>44450</v>
          </cell>
          <cell r="D204" t="str">
            <v>Abierta</v>
          </cell>
          <cell r="E204" t="str">
            <v>Recibido</v>
          </cell>
          <cell r="F204" t="str">
            <v>Enviado</v>
          </cell>
          <cell r="G204" t="str">
            <v>ARS</v>
          </cell>
          <cell r="H204" t="str">
            <v>2969.98</v>
          </cell>
          <cell r="I204" t="str">
            <v>445.5</v>
          </cell>
          <cell r="J204">
            <v>0</v>
          </cell>
          <cell r="K204" t="str">
            <v>2524.48</v>
          </cell>
          <cell r="L204" t="str">
            <v>Milagros Nardony</v>
          </cell>
          <cell r="M204">
            <v>29431251</v>
          </cell>
          <cell r="N204">
            <v>541138488820</v>
          </cell>
          <cell r="O204" t="str">
            <v>Milagros Nardony</v>
          </cell>
          <cell r="P204">
            <v>541138488820</v>
          </cell>
          <cell r="Q204" t="str">
            <v>Nicaragua</v>
          </cell>
          <cell r="R204">
            <v>1030</v>
          </cell>
          <cell r="T204" t="str">
            <v>Agustoni</v>
          </cell>
          <cell r="U204" t="str">
            <v>Buenos aires</v>
          </cell>
          <cell r="V204">
            <v>1629</v>
          </cell>
          <cell r="W204" t="str">
            <v>Gran Buenos Aires</v>
          </cell>
          <cell r="Y204" t="str">
            <v>ENVÍO SIN CARGO (CABA, GRAN PARTE DE GBA y LA PLATA) TIEMPO: 4 a 6 DÍAS HÁBILES</v>
          </cell>
          <cell r="Z204" t="str">
            <v>Mercado Pago</v>
          </cell>
          <cell r="AA204" t="str">
            <v>FINDEBIGDECO</v>
          </cell>
          <cell r="AB204" t="str">
            <v xml:space="preserve">Entre calle Hondura y cuba </v>
          </cell>
          <cell r="AD204">
            <v>44450</v>
          </cell>
          <cell r="AE204">
            <v>44452</v>
          </cell>
          <cell r="AF204" t="str">
            <v>SET X 3 MOLDES TORTA CIRCULARES DIAM 28CM ALTO 7CM</v>
          </cell>
          <cell r="AG204" t="str">
            <v>2512.99</v>
          </cell>
          <cell r="AH204">
            <v>1</v>
          </cell>
          <cell r="AI204" t="str">
            <v>046BA4828</v>
          </cell>
          <cell r="AJ204" t="str">
            <v>Móvil</v>
          </cell>
          <cell r="AK204" t="str">
            <v>EL JUEVES 16-09 ENTRE 8 Y 18 HORAS!</v>
          </cell>
          <cell r="AL204">
            <v>16898855070</v>
          </cell>
          <cell r="AM204">
            <v>475636074</v>
          </cell>
          <cell r="AN204" t="str">
            <v>Sí</v>
          </cell>
        </row>
        <row r="205">
          <cell r="A205">
            <v>3647</v>
          </cell>
          <cell r="B205" t="str">
            <v>milinardon05@gmail.com</v>
          </cell>
          <cell r="AF205" t="str">
            <v>MOLDE TARTERA 27 CM DIAM</v>
          </cell>
          <cell r="AG205" t="str">
            <v>456.99</v>
          </cell>
          <cell r="AH205">
            <v>1</v>
          </cell>
          <cell r="AI205" t="str">
            <v>046BA4836 CON EL 15%</v>
          </cell>
          <cell r="AN205" t="str">
            <v>Sí</v>
          </cell>
        </row>
        <row r="206">
          <cell r="A206">
            <v>3646</v>
          </cell>
          <cell r="B206" t="str">
            <v>cvcvag@hotmail.com</v>
          </cell>
          <cell r="C206">
            <v>44450</v>
          </cell>
          <cell r="D206" t="str">
            <v>Abierta</v>
          </cell>
          <cell r="E206" t="str">
            <v>Recibido</v>
          </cell>
          <cell r="F206" t="str">
            <v>Enviado</v>
          </cell>
          <cell r="G206" t="str">
            <v>ARS</v>
          </cell>
          <cell r="H206" t="str">
            <v>5910.8</v>
          </cell>
          <cell r="I206">
            <v>0</v>
          </cell>
          <cell r="J206">
            <v>0</v>
          </cell>
          <cell r="K206" t="str">
            <v>5910.8</v>
          </cell>
          <cell r="L206" t="str">
            <v>Cinthia Ciancio</v>
          </cell>
          <cell r="M206">
            <v>24283429</v>
          </cell>
          <cell r="N206">
            <v>5491156386256</v>
          </cell>
          <cell r="O206" t="str">
            <v>Cinthia Ciancio</v>
          </cell>
          <cell r="P206">
            <v>5491156386256</v>
          </cell>
          <cell r="Q206" t="str">
            <v>Av. Hipólito Yrigoyen</v>
          </cell>
          <cell r="R206">
            <v>1589</v>
          </cell>
          <cell r="U206" t="str">
            <v>Morón</v>
          </cell>
          <cell r="V206">
            <v>1708</v>
          </cell>
          <cell r="W206" t="str">
            <v>Gran Buenos Aires</v>
          </cell>
          <cell r="Y206" t="str">
            <v>ENVÍO SIN CARGO (CABA, GRAN PARTE DE GBA y LA PLATA) TIEMPO: 4 a 6 DÍAS HÁBILES</v>
          </cell>
          <cell r="Z206" t="str">
            <v>Mercado Pago</v>
          </cell>
          <cell r="AB206" t="str">
            <v>Se entrega en Neumáticos Coscolla( gomería) de lunes a viernes de 8 a 18 hs.... Sábado de 8 a 13 hs.</v>
          </cell>
          <cell r="AC206" t="str">
            <v>PARA QUE LLEGUE ANTES DEL VIERNES 17/09</v>
          </cell>
          <cell r="AD206">
            <v>44450</v>
          </cell>
          <cell r="AE206">
            <v>44452</v>
          </cell>
          <cell r="AF206" t="str">
            <v>MANTEL RECTANGULAR ANTIMANCHA 1.40x1.85 mtrs</v>
          </cell>
          <cell r="AG206" t="str">
            <v>1759.99</v>
          </cell>
          <cell r="AH206">
            <v>1</v>
          </cell>
          <cell r="AI206" t="str">
            <v>CHUR22**</v>
          </cell>
          <cell r="AJ206" t="str">
            <v>Móvil</v>
          </cell>
          <cell r="AK206" t="str">
            <v>EL MIERCOLES 15-09 ENTRE 8 Y 18 HORAS!</v>
          </cell>
          <cell r="AL206">
            <v>16897098327</v>
          </cell>
          <cell r="AM206">
            <v>475605808</v>
          </cell>
          <cell r="AN206" t="str">
            <v>Sí</v>
          </cell>
        </row>
        <row r="207">
          <cell r="A207">
            <v>3646</v>
          </cell>
          <cell r="B207" t="str">
            <v>cvcvag@hotmail.com</v>
          </cell>
          <cell r="AF207" t="str">
            <v>SOSTEN CELULAR MANOS COLORES PASTEL (Verde)</v>
          </cell>
          <cell r="AG207">
            <v>267</v>
          </cell>
          <cell r="AH207">
            <v>1</v>
          </cell>
          <cell r="AI207" t="str">
            <v>9BA87552</v>
          </cell>
          <cell r="AN207" t="str">
            <v>Sí</v>
          </cell>
        </row>
        <row r="208">
          <cell r="A208">
            <v>3646</v>
          </cell>
          <cell r="B208" t="str">
            <v>cvcvag@hotmail.com</v>
          </cell>
          <cell r="AF208" t="str">
            <v>CUPCAKE DE CERAMICA C/TAPA 17 CM X 12 CM (Amarillo)</v>
          </cell>
          <cell r="AG208" t="str">
            <v>1399.99</v>
          </cell>
          <cell r="AH208">
            <v>1</v>
          </cell>
          <cell r="AN208" t="str">
            <v>Sí</v>
          </cell>
        </row>
        <row r="209">
          <cell r="A209">
            <v>3646</v>
          </cell>
          <cell r="B209" t="str">
            <v>cvcvag@hotmail.com</v>
          </cell>
          <cell r="AF209" t="str">
            <v>PINZA PUNTA DE SILICONA VERDE DE ACERO INOX. 27CM</v>
          </cell>
          <cell r="AG209" t="str">
            <v>699.99</v>
          </cell>
          <cell r="AH209">
            <v>1</v>
          </cell>
          <cell r="AI209" t="str">
            <v>BA1202C MERCA SEPA</v>
          </cell>
          <cell r="AN209" t="str">
            <v>Sí</v>
          </cell>
        </row>
        <row r="210">
          <cell r="A210">
            <v>3646</v>
          </cell>
          <cell r="B210" t="str">
            <v>cvcvag@hotmail.com</v>
          </cell>
          <cell r="AF210" t="str">
            <v>DIFUSOR DE VIDRIO PINTADO EN 3 COLORES 6.5X14CM (Blanco corazon coral)</v>
          </cell>
          <cell r="AG210">
            <v>399</v>
          </cell>
          <cell r="AH210">
            <v>1</v>
          </cell>
          <cell r="AI210" t="str">
            <v>BO7486</v>
          </cell>
          <cell r="AN210" t="str">
            <v>Sí</v>
          </cell>
        </row>
        <row r="211">
          <cell r="A211">
            <v>3646</v>
          </cell>
          <cell r="B211" t="str">
            <v>cvcvag@hotmail.com</v>
          </cell>
          <cell r="AF211" t="str">
            <v>DIFUSOR DE VIDRIO PINTADO EN 3 COLORES 6.5X14CM (Blanco corazon rosa)</v>
          </cell>
          <cell r="AG211">
            <v>399</v>
          </cell>
          <cell r="AH211">
            <v>1</v>
          </cell>
          <cell r="AI211" t="str">
            <v>BO7486</v>
          </cell>
          <cell r="AN211" t="str">
            <v>Sí</v>
          </cell>
        </row>
        <row r="212">
          <cell r="A212">
            <v>3646</v>
          </cell>
          <cell r="B212" t="str">
            <v>cvcvag@hotmail.com</v>
          </cell>
          <cell r="AF212" t="str">
            <v>UNTADOR PASTEL 14.5 CM (Amarillo)</v>
          </cell>
          <cell r="AG212" t="str">
            <v>57.99</v>
          </cell>
          <cell r="AH212">
            <v>3</v>
          </cell>
          <cell r="AI212" t="str">
            <v>019BA87503 MERCA SEPA</v>
          </cell>
          <cell r="AN212" t="str">
            <v>Sí</v>
          </cell>
        </row>
        <row r="213">
          <cell r="A213">
            <v>3646</v>
          </cell>
          <cell r="B213" t="str">
            <v>cvcvag@hotmail.com</v>
          </cell>
          <cell r="AF213" t="str">
            <v>UNTADOR PASTEL 14.5 CM (Violeta)</v>
          </cell>
          <cell r="AG213" t="str">
            <v>57.99</v>
          </cell>
          <cell r="AH213">
            <v>5</v>
          </cell>
          <cell r="AI213" t="str">
            <v>019BA87503 MERCA SEPA</v>
          </cell>
          <cell r="AN213" t="str">
            <v>Sí</v>
          </cell>
        </row>
        <row r="214">
          <cell r="A214">
            <v>3646</v>
          </cell>
          <cell r="B214" t="str">
            <v>cvcvag@hotmail.com</v>
          </cell>
          <cell r="AF214" t="str">
            <v>UNTADOR PASTEL 14.5 CM (Verde)</v>
          </cell>
          <cell r="AG214" t="str">
            <v>57.99</v>
          </cell>
          <cell r="AH214">
            <v>5</v>
          </cell>
          <cell r="AI214" t="str">
            <v>019BA87503 MERCA SEPA</v>
          </cell>
          <cell r="AN214" t="str">
            <v>Sí</v>
          </cell>
        </row>
        <row r="215">
          <cell r="A215">
            <v>3646</v>
          </cell>
          <cell r="B215" t="str">
            <v>cvcvag@hotmail.com</v>
          </cell>
          <cell r="AF215" t="str">
            <v>UNTADOR PASTEL 14.5 CM (Rosa)</v>
          </cell>
          <cell r="AG215" t="str">
            <v>57.99</v>
          </cell>
          <cell r="AH215">
            <v>4</v>
          </cell>
          <cell r="AI215" t="str">
            <v>019BA87503 MERCA SEPA</v>
          </cell>
          <cell r="AN215" t="str">
            <v>Sí</v>
          </cell>
        </row>
        <row r="216">
          <cell r="A216">
            <v>3645</v>
          </cell>
          <cell r="B216" t="str">
            <v>guiguimel@live.com.ar</v>
          </cell>
          <cell r="C216">
            <v>44449</v>
          </cell>
          <cell r="D216" t="str">
            <v>Abierta</v>
          </cell>
          <cell r="E216" t="str">
            <v>Recibido</v>
          </cell>
          <cell r="F216" t="str">
            <v>Enviado</v>
          </cell>
          <cell r="G216" t="str">
            <v>ARS</v>
          </cell>
          <cell r="H216" t="str">
            <v>1759.99</v>
          </cell>
          <cell r="I216">
            <v>0</v>
          </cell>
          <cell r="J216">
            <v>0</v>
          </cell>
          <cell r="K216" t="str">
            <v>1759.99</v>
          </cell>
          <cell r="L216" t="str">
            <v>Melisa Rodas</v>
          </cell>
          <cell r="M216">
            <v>28820237</v>
          </cell>
          <cell r="N216">
            <v>541128511226</v>
          </cell>
          <cell r="O216" t="str">
            <v>Melisa Rodas</v>
          </cell>
          <cell r="P216">
            <v>541128511226</v>
          </cell>
          <cell r="Q216" t="str">
            <v xml:space="preserve">Parral </v>
          </cell>
          <cell r="R216">
            <v>3935</v>
          </cell>
          <cell r="U216" t="str">
            <v>San justo</v>
          </cell>
          <cell r="V216">
            <v>1754</v>
          </cell>
          <cell r="W216" t="str">
            <v>Gran Buenos Aires</v>
          </cell>
          <cell r="Y216" t="str">
            <v>ENVÍO SIN CARGO (CABA, GRAN PARTE DE GBA y LA PLATA) TIEMPO: 4 a 6 DÍAS HÁBILES</v>
          </cell>
          <cell r="Z216" t="str">
            <v>Mercado Pago</v>
          </cell>
          <cell r="AD216">
            <v>44449</v>
          </cell>
          <cell r="AE216">
            <v>44452</v>
          </cell>
          <cell r="AF216" t="str">
            <v>MANTEL RECTANGULAR ANTIMANCHA 1.40x1.85 mtrs</v>
          </cell>
          <cell r="AG216" t="str">
            <v>1759.99</v>
          </cell>
          <cell r="AH216">
            <v>1</v>
          </cell>
          <cell r="AI216" t="str">
            <v>CHUR34</v>
          </cell>
          <cell r="AJ216" t="str">
            <v>Móvil</v>
          </cell>
          <cell r="AK216" t="str">
            <v>EL MARTES 14-09 ENTRE 8 Y 18 HORAS!</v>
          </cell>
          <cell r="AL216">
            <v>16887376540</v>
          </cell>
          <cell r="AM216">
            <v>475451659</v>
          </cell>
          <cell r="AN216" t="str">
            <v>Sí</v>
          </cell>
        </row>
        <row r="217">
          <cell r="A217">
            <v>3644</v>
          </cell>
          <cell r="B217" t="str">
            <v>milu_meb@hotmail.com</v>
          </cell>
          <cell r="C217">
            <v>44449</v>
          </cell>
          <cell r="D217" t="str">
            <v>Abierta</v>
          </cell>
          <cell r="E217" t="str">
            <v>Recibido</v>
          </cell>
          <cell r="F217" t="str">
            <v>Enviado</v>
          </cell>
          <cell r="G217" t="str">
            <v>ARS</v>
          </cell>
          <cell r="H217" t="str">
            <v>8837.94</v>
          </cell>
          <cell r="I217">
            <v>0</v>
          </cell>
          <cell r="J217" t="str">
            <v>445.65</v>
          </cell>
          <cell r="K217" t="str">
            <v>9283.59</v>
          </cell>
          <cell r="L217" t="str">
            <v>María Emilia Balestrino</v>
          </cell>
          <cell r="M217">
            <v>33530248</v>
          </cell>
          <cell r="N217">
            <v>541140793760</v>
          </cell>
          <cell r="O217" t="str">
            <v>María Emilia Balestrino</v>
          </cell>
          <cell r="P217">
            <v>541140793760</v>
          </cell>
          <cell r="Q217" t="str">
            <v>Matias Sturiza</v>
          </cell>
          <cell r="R217">
            <v>418</v>
          </cell>
          <cell r="S217" t="str">
            <v>8C1</v>
          </cell>
          <cell r="T217" t="str">
            <v>Olivos</v>
          </cell>
          <cell r="U217" t="str">
            <v>Olivos</v>
          </cell>
          <cell r="V217">
            <v>1636</v>
          </cell>
          <cell r="W217" t="str">
            <v>Gran Buenos Aires</v>
          </cell>
          <cell r="Y217" t="str">
            <v>Correo Argentino - Envio a domicilio</v>
          </cell>
          <cell r="Z217" t="str">
            <v>Mercado Pago</v>
          </cell>
          <cell r="AD217">
            <v>44449</v>
          </cell>
          <cell r="AE217">
            <v>44454</v>
          </cell>
          <cell r="AF217" t="str">
            <v>INDIVIDUAL REDONDO PAI 37 CM</v>
          </cell>
          <cell r="AG217" t="str">
            <v>1472.99</v>
          </cell>
          <cell r="AH217">
            <v>6</v>
          </cell>
          <cell r="AI217" t="str">
            <v>MS504008</v>
          </cell>
          <cell r="AJ217" t="str">
            <v>Móvil</v>
          </cell>
          <cell r="AK217" t="str">
            <v xml:space="preserve">POR MEDIO DEL CORREO ARGENTINO Y TU CODIGO DE SEGUIMIENTO SERA 000079430493MG8530A1501            </v>
          </cell>
          <cell r="AL217">
            <v>3236656543</v>
          </cell>
          <cell r="AM217">
            <v>475334591</v>
          </cell>
          <cell r="AN217" t="str">
            <v>Sí</v>
          </cell>
        </row>
        <row r="218">
          <cell r="A218">
            <v>3643</v>
          </cell>
          <cell r="B218" t="str">
            <v>marisel7_27@hotmail.com</v>
          </cell>
          <cell r="C218">
            <v>44449</v>
          </cell>
          <cell r="D218" t="str">
            <v>Abierta</v>
          </cell>
          <cell r="E218" t="str">
            <v>Recibido</v>
          </cell>
          <cell r="F218" t="str">
            <v>Enviado</v>
          </cell>
          <cell r="G218" t="str">
            <v>ARS</v>
          </cell>
          <cell r="H218" t="str">
            <v>18391.51</v>
          </cell>
          <cell r="I218" t="str">
            <v>5517.45</v>
          </cell>
          <cell r="J218" t="str">
            <v>703.29</v>
          </cell>
          <cell r="K218" t="str">
            <v>13577.35</v>
          </cell>
          <cell r="L218" t="str">
            <v>Marisel Portaluppi</v>
          </cell>
          <cell r="M218">
            <v>30866052</v>
          </cell>
          <cell r="N218">
            <v>543404411885</v>
          </cell>
          <cell r="O218" t="str">
            <v>Marisel Portaluppi</v>
          </cell>
          <cell r="P218">
            <v>543404411885</v>
          </cell>
          <cell r="Q218" t="str">
            <v xml:space="preserve">Martin fierro </v>
          </cell>
          <cell r="R218">
            <v>459</v>
          </cell>
          <cell r="U218" t="str">
            <v xml:space="preserve">Gálvez </v>
          </cell>
          <cell r="V218">
            <v>2252</v>
          </cell>
          <cell r="W218" t="str">
            <v>Santa Fe</v>
          </cell>
          <cell r="Y218" t="str">
            <v>Correo Argentino - Envio a domicilio</v>
          </cell>
          <cell r="Z218" t="str">
            <v>TRANSFERENCIA BANCARIA</v>
          </cell>
          <cell r="AA218" t="str">
            <v>COMPRAPORMAYOR</v>
          </cell>
          <cell r="AD218">
            <v>44449</v>
          </cell>
          <cell r="AE218">
            <v>44454</v>
          </cell>
          <cell r="AF218" t="str">
            <v>MACETA DE CERAMICA JARRITO 15X7.5CM</v>
          </cell>
          <cell r="AG218" t="str">
            <v>392.5</v>
          </cell>
          <cell r="AH218">
            <v>2</v>
          </cell>
          <cell r="AI218" t="str">
            <v>DE7519</v>
          </cell>
          <cell r="AJ218" t="str">
            <v>Móvil</v>
          </cell>
          <cell r="AK218" t="str">
            <v xml:space="preserve">POR MEDIO DEL CORREO ARGENTINO Y TU CODIGO DE SEGUIMIENTO SERA 0000794304234GT5G001501            </v>
          </cell>
          <cell r="AM218">
            <v>427363111</v>
          </cell>
          <cell r="AN218" t="str">
            <v>Sí</v>
          </cell>
        </row>
        <row r="219">
          <cell r="A219">
            <v>3643</v>
          </cell>
          <cell r="B219" t="str">
            <v>marisel7_27@hotmail.com</v>
          </cell>
          <cell r="AF219" t="str">
            <v>MACETA DE CERAMICA REGADERA 12X9.5CM</v>
          </cell>
          <cell r="AG219">
            <v>409</v>
          </cell>
          <cell r="AH219">
            <v>2</v>
          </cell>
          <cell r="AI219" t="str">
            <v>DE7521</v>
          </cell>
          <cell r="AN219" t="str">
            <v>Sí</v>
          </cell>
        </row>
        <row r="220">
          <cell r="A220">
            <v>3643</v>
          </cell>
          <cell r="B220" t="str">
            <v>marisel7_27@hotmail.com</v>
          </cell>
          <cell r="AF220" t="str">
            <v>MACETA DE CERAMICA REGADERA 6 MOD SURT 14.5X8CM</v>
          </cell>
          <cell r="AG220" t="str">
            <v>371.57</v>
          </cell>
          <cell r="AH220">
            <v>2</v>
          </cell>
          <cell r="AI220" t="str">
            <v>DE7527</v>
          </cell>
          <cell r="AN220" t="str">
            <v>Sí</v>
          </cell>
        </row>
        <row r="221">
          <cell r="A221">
            <v>3643</v>
          </cell>
          <cell r="B221" t="str">
            <v>marisel7_27@hotmail.com</v>
          </cell>
          <cell r="AF221" t="str">
            <v>MACETA DE CERAMICA REGADERA 6 MOD SURT 18X7CM</v>
          </cell>
          <cell r="AG221" t="str">
            <v>393.87</v>
          </cell>
          <cell r="AH221">
            <v>2</v>
          </cell>
          <cell r="AI221" t="str">
            <v>DE7530</v>
          </cell>
          <cell r="AN221" t="str">
            <v>Sí</v>
          </cell>
        </row>
        <row r="222">
          <cell r="A222">
            <v>3643</v>
          </cell>
          <cell r="B222" t="str">
            <v>marisel7_27@hotmail.com</v>
          </cell>
          <cell r="AF222" t="str">
            <v>TAMIZ DE PLASTICO 10X10 CM (Verde)</v>
          </cell>
          <cell r="AG222" t="str">
            <v>862.99</v>
          </cell>
          <cell r="AH222">
            <v>1</v>
          </cell>
          <cell r="AI222" t="str">
            <v>BA4753</v>
          </cell>
          <cell r="AN222" t="str">
            <v>Sí</v>
          </cell>
        </row>
        <row r="223">
          <cell r="A223">
            <v>3643</v>
          </cell>
          <cell r="B223" t="str">
            <v>marisel7_27@hotmail.com</v>
          </cell>
          <cell r="AF223" t="str">
            <v>FRASCO OVALDE VIDRIO LINEA BHOPAL COBRE 13,3X10X14CM 1L</v>
          </cell>
          <cell r="AG223" t="str">
            <v>949.99</v>
          </cell>
          <cell r="AH223">
            <v>1</v>
          </cell>
          <cell r="AI223" t="str">
            <v>MS117A63 MISHKA MERCA SEPARADA</v>
          </cell>
          <cell r="AN223" t="str">
            <v>Sí</v>
          </cell>
        </row>
        <row r="224">
          <cell r="A224">
            <v>3643</v>
          </cell>
          <cell r="B224" t="str">
            <v>marisel7_27@hotmail.com</v>
          </cell>
          <cell r="AF224" t="str">
            <v>FRASCO OVAL DE VIDRIO LINEA BHOPAL COBRE 15,9X12X16,5CM 1,4L</v>
          </cell>
          <cell r="AG224" t="str">
            <v>1206.99</v>
          </cell>
          <cell r="AH224">
            <v>1</v>
          </cell>
          <cell r="AI224" t="str">
            <v>MS117A62 MISHKA MERCA SEPARADA</v>
          </cell>
          <cell r="AN224" t="str">
            <v>Sí</v>
          </cell>
        </row>
        <row r="225">
          <cell r="A225">
            <v>3643</v>
          </cell>
          <cell r="B225" t="str">
            <v>marisel7_27@hotmail.com</v>
          </cell>
          <cell r="AF225" t="str">
            <v>DIFUSOR DE VIDRIO PINTADO EN 3 COLORES 6.5X14CM (Blanco corazon rosa)</v>
          </cell>
          <cell r="AG225">
            <v>399</v>
          </cell>
          <cell r="AH225">
            <v>1</v>
          </cell>
          <cell r="AI225" t="str">
            <v>BO7486</v>
          </cell>
          <cell r="AN225" t="str">
            <v>Sí</v>
          </cell>
        </row>
        <row r="226">
          <cell r="A226">
            <v>3643</v>
          </cell>
          <cell r="B226" t="str">
            <v>marisel7_27@hotmail.com</v>
          </cell>
          <cell r="AF226" t="str">
            <v>SET X 2 ESPECIEROS EN RACK DE METAL NEGRO 11X5X15,5 CM</v>
          </cell>
          <cell r="AG226" t="str">
            <v>864.99</v>
          </cell>
          <cell r="AH226">
            <v>3</v>
          </cell>
          <cell r="AI226" t="str">
            <v>MS108206 merca sepa</v>
          </cell>
          <cell r="AN226" t="str">
            <v>Sí</v>
          </cell>
        </row>
        <row r="227">
          <cell r="A227">
            <v>3643</v>
          </cell>
          <cell r="B227" t="str">
            <v>marisel7_27@hotmail.com</v>
          </cell>
          <cell r="AF227" t="str">
            <v>SALERO TORRE CHICAGO BLACK 70ML</v>
          </cell>
          <cell r="AG227" t="str">
            <v>365.99</v>
          </cell>
          <cell r="AH227">
            <v>2</v>
          </cell>
          <cell r="AI227">
            <v>502032</v>
          </cell>
          <cell r="AN227" t="str">
            <v>Sí</v>
          </cell>
        </row>
        <row r="228">
          <cell r="A228">
            <v>3643</v>
          </cell>
          <cell r="B228" t="str">
            <v>marisel7_27@hotmail.com</v>
          </cell>
          <cell r="AF228" t="str">
            <v>ORGANIZADOR DE PLATOS METAL BLANCO 11,5 X12X14 CM</v>
          </cell>
          <cell r="AG228" t="str">
            <v>1278.99</v>
          </cell>
          <cell r="AH228">
            <v>3</v>
          </cell>
          <cell r="AI228" t="str">
            <v>SILORG7 MERCA SEPARADA</v>
          </cell>
          <cell r="AN228" t="str">
            <v>Sí</v>
          </cell>
        </row>
        <row r="229">
          <cell r="A229">
            <v>3643</v>
          </cell>
          <cell r="B229" t="str">
            <v>marisel7_27@hotmail.com</v>
          </cell>
          <cell r="AF229" t="str">
            <v>DIFUSOR DE VIDRIO EN 4 COLORES DE 10CM (Rosa)</v>
          </cell>
          <cell r="AG229">
            <v>399</v>
          </cell>
          <cell r="AH229">
            <v>1</v>
          </cell>
          <cell r="AI229" t="str">
            <v>BO7484</v>
          </cell>
          <cell r="AN229" t="str">
            <v>Sí</v>
          </cell>
        </row>
        <row r="230">
          <cell r="A230">
            <v>3643</v>
          </cell>
          <cell r="B230" t="str">
            <v>marisel7_27@hotmail.com</v>
          </cell>
          <cell r="AF230" t="str">
            <v>LATA REDONDA RAYAS GRISES CON VISOR 17X17CM</v>
          </cell>
          <cell r="AG230">
            <v>894</v>
          </cell>
          <cell r="AH230">
            <v>2</v>
          </cell>
          <cell r="AI230" t="str">
            <v>645LA99006</v>
          </cell>
          <cell r="AN230" t="str">
            <v>Sí</v>
          </cell>
        </row>
        <row r="231">
          <cell r="A231">
            <v>3643</v>
          </cell>
          <cell r="B231" t="str">
            <v>marisel7_27@hotmail.com</v>
          </cell>
          <cell r="AF231" t="str">
            <v>ACEITERA/VINAGRERA DE VIDRIO CON ATOMIZADOR 135ML</v>
          </cell>
          <cell r="AG231" t="str">
            <v>589.99</v>
          </cell>
          <cell r="AH231">
            <v>2</v>
          </cell>
          <cell r="AI231">
            <v>502020</v>
          </cell>
          <cell r="AN231" t="str">
            <v>Sí</v>
          </cell>
        </row>
        <row r="232">
          <cell r="A232">
            <v>3643</v>
          </cell>
          <cell r="B232" t="str">
            <v>marisel7_27@hotmail.com</v>
          </cell>
          <cell r="AF232" t="str">
            <v>DIFUSOR DE VIDRIO PINTADO EN 3 COLORES 6.5X14CM (Gris corazon blanco)</v>
          </cell>
          <cell r="AG232">
            <v>399</v>
          </cell>
          <cell r="AH232">
            <v>1</v>
          </cell>
          <cell r="AI232" t="str">
            <v>BO7486</v>
          </cell>
          <cell r="AN232" t="str">
            <v>Sí</v>
          </cell>
        </row>
        <row r="233">
          <cell r="A233">
            <v>3643</v>
          </cell>
          <cell r="B233" t="str">
            <v>marisel7_27@hotmail.com</v>
          </cell>
          <cell r="AF233" t="str">
            <v>FLORERO DE VIDRIO VIOLETA 17CM 9CM DIAM</v>
          </cell>
          <cell r="AG233" t="str">
            <v>454.38</v>
          </cell>
          <cell r="AH233">
            <v>2</v>
          </cell>
          <cell r="AI233" t="str">
            <v>046JA7245</v>
          </cell>
          <cell r="AN233" t="str">
            <v>Sí</v>
          </cell>
        </row>
        <row r="234">
          <cell r="A234">
            <v>3642</v>
          </cell>
          <cell r="B234" t="str">
            <v>ventinapm@hotmail.com</v>
          </cell>
          <cell r="C234">
            <v>44448</v>
          </cell>
          <cell r="D234" t="str">
            <v>Abierta</v>
          </cell>
          <cell r="E234" t="str">
            <v>Recibido</v>
          </cell>
          <cell r="F234" t="str">
            <v>Enviado</v>
          </cell>
          <cell r="G234" t="str">
            <v>ARS</v>
          </cell>
          <cell r="H234" t="str">
            <v>6718.04</v>
          </cell>
          <cell r="I234">
            <v>0</v>
          </cell>
          <cell r="J234">
            <v>0</v>
          </cell>
          <cell r="K234" t="str">
            <v>6718.04</v>
          </cell>
          <cell r="L234" t="str">
            <v>Valentina Pujol Morini</v>
          </cell>
          <cell r="M234">
            <v>39832053</v>
          </cell>
          <cell r="N234">
            <v>541140643362</v>
          </cell>
          <cell r="O234" t="str">
            <v>Valentina Pujol Morini</v>
          </cell>
          <cell r="P234">
            <v>541140643362</v>
          </cell>
          <cell r="Q234" t="str">
            <v xml:space="preserve">Avellaneda </v>
          </cell>
          <cell r="R234">
            <v>208</v>
          </cell>
          <cell r="S234" t="str">
            <v xml:space="preserve">Entre Lavalle y Maipu </v>
          </cell>
          <cell r="T234" t="str">
            <v>Bernal</v>
          </cell>
          <cell r="U234" t="str">
            <v xml:space="preserve">Quilmes </v>
          </cell>
          <cell r="V234">
            <v>1876</v>
          </cell>
          <cell r="W234" t="str">
            <v>Gran Buenos Aires</v>
          </cell>
          <cell r="Y234" t="str">
            <v>ENVÍO SIN CARGO (CABA, GRAN PARTE DE GBA y LA PLATA) TIEMPO: 4 a 6 DÍAS HÁBILES</v>
          </cell>
          <cell r="Z234" t="str">
            <v>Mercado Pago</v>
          </cell>
          <cell r="AD234">
            <v>44448</v>
          </cell>
          <cell r="AE234">
            <v>44452</v>
          </cell>
          <cell r="AF234" t="str">
            <v>VELA 100 % SOJA CON ESENCIAS - DIFERENTES AROMAS 8x8 CM (VAINILLA)</v>
          </cell>
          <cell r="AG234" t="str">
            <v>599.99</v>
          </cell>
          <cell r="AH234">
            <v>1</v>
          </cell>
          <cell r="AI234" t="str">
            <v>BA6340VELA MERCA SEPARADA COSTO TEORICO MAS IVA</v>
          </cell>
          <cell r="AJ234" t="str">
            <v>Web</v>
          </cell>
          <cell r="AK234" t="str">
            <v>EL MIERCOLES 15-09 ENTRE 8 Y 18 HORAS!</v>
          </cell>
          <cell r="AL234">
            <v>16872663731</v>
          </cell>
          <cell r="AM234">
            <v>474482346</v>
          </cell>
          <cell r="AN234" t="str">
            <v>Sí</v>
          </cell>
        </row>
        <row r="235">
          <cell r="A235">
            <v>3642</v>
          </cell>
          <cell r="B235" t="str">
            <v>ventinapm@hotmail.com</v>
          </cell>
          <cell r="AF235" t="str">
            <v>STARBOX 18L TAPA COLOR38X22X30 CM (Negro)</v>
          </cell>
          <cell r="AG235" t="str">
            <v>904.99</v>
          </cell>
          <cell r="AH235">
            <v>2</v>
          </cell>
          <cell r="AI235" t="str">
            <v>607PLA7005NEW MERCA SEPA</v>
          </cell>
          <cell r="AN235" t="str">
            <v>Sí</v>
          </cell>
        </row>
        <row r="236">
          <cell r="A236">
            <v>3642</v>
          </cell>
          <cell r="B236" t="str">
            <v>ventinapm@hotmail.com</v>
          </cell>
          <cell r="AF236" t="str">
            <v>STARBOX 18L TAPA TRASNPARENTE 38X22X30 CM</v>
          </cell>
          <cell r="AG236" t="str">
            <v>765.99</v>
          </cell>
          <cell r="AH236">
            <v>2</v>
          </cell>
          <cell r="AI236" t="str">
            <v>PLA7012. MERCA SERPARDA</v>
          </cell>
          <cell r="AN236" t="str">
            <v>Sí</v>
          </cell>
        </row>
        <row r="237">
          <cell r="A237">
            <v>3642</v>
          </cell>
          <cell r="B237" t="str">
            <v>ventinapm@hotmail.com</v>
          </cell>
          <cell r="AF237" t="str">
            <v>DISPENSER 600ML 12 X10,5X18CM COLORES SURT. (Blanco)</v>
          </cell>
          <cell r="AG237" t="str">
            <v>706.99</v>
          </cell>
          <cell r="AH237">
            <v>1</v>
          </cell>
          <cell r="AI237" t="str">
            <v>Q10837 QUO MERCA SEPA/COSTO TEORICO MAS IVA</v>
          </cell>
          <cell r="AN237" t="str">
            <v>Sí</v>
          </cell>
        </row>
        <row r="238">
          <cell r="A238">
            <v>3642</v>
          </cell>
          <cell r="B238" t="str">
            <v>ventinapm@hotmail.com</v>
          </cell>
          <cell r="AF238" t="str">
            <v>KIT ROSA ** Set x 3 Bowls Aptos par Microondas y Freezer</v>
          </cell>
          <cell r="AG238" t="str">
            <v>1117.11</v>
          </cell>
          <cell r="AH238">
            <v>1</v>
          </cell>
          <cell r="AI238" t="str">
            <v>BP01018/BP26018/BP02018</v>
          </cell>
          <cell r="AN238" t="str">
            <v>Sí</v>
          </cell>
        </row>
        <row r="239">
          <cell r="A239">
            <v>3642</v>
          </cell>
          <cell r="B239" t="str">
            <v>ventinapm@hotmail.com</v>
          </cell>
          <cell r="AF239" t="str">
            <v>KIT NRO.2 ** 6 HERMETICOS ** 3 VERDES + 3 FUCSIA 13X9X6,5 CM</v>
          </cell>
          <cell r="AG239" t="str">
            <v>951.99</v>
          </cell>
          <cell r="AH239">
            <v>1</v>
          </cell>
          <cell r="AI239" t="str">
            <v>3 UNID BA4018//3 UNID BA4019 MERCA SEPA</v>
          </cell>
          <cell r="AN239" t="str">
            <v>Sí</v>
          </cell>
        </row>
        <row r="240">
          <cell r="A240">
            <v>3641</v>
          </cell>
          <cell r="B240" t="str">
            <v>ariasdiana94@gmail.com</v>
          </cell>
          <cell r="C240">
            <v>44448</v>
          </cell>
          <cell r="D240" t="str">
            <v>Abierta</v>
          </cell>
          <cell r="E240" t="str">
            <v>Recibido</v>
          </cell>
          <cell r="F240" t="str">
            <v>Enviado</v>
          </cell>
          <cell r="G240" t="str">
            <v>ARS</v>
          </cell>
          <cell r="H240" t="str">
            <v>1749.95</v>
          </cell>
          <cell r="I240">
            <v>0</v>
          </cell>
          <cell r="J240">
            <v>0</v>
          </cell>
          <cell r="K240" t="str">
            <v>1749.95</v>
          </cell>
          <cell r="L240" t="str">
            <v>Diana Arias</v>
          </cell>
          <cell r="M240">
            <v>38304473</v>
          </cell>
          <cell r="N240">
            <v>541163619053</v>
          </cell>
          <cell r="O240" t="str">
            <v>Diana Arias</v>
          </cell>
          <cell r="P240">
            <v>541163619053</v>
          </cell>
          <cell r="Q240" t="str">
            <v>Arce</v>
          </cell>
          <cell r="R240">
            <v>243</v>
          </cell>
          <cell r="S240" t="str">
            <v>11 D</v>
          </cell>
          <cell r="T240" t="str">
            <v>Belgrano</v>
          </cell>
          <cell r="U240" t="str">
            <v>Capital Federal</v>
          </cell>
          <cell r="V240">
            <v>1426</v>
          </cell>
          <cell r="W240" t="str">
            <v>Capital Federal</v>
          </cell>
          <cell r="Y240" t="str">
            <v>ENVÍO SIN CARGO (CABA, GRAN PARTE DE GBA y LA PLATA) TIEMPO: 4 a 6 DÍAS HÁBILES</v>
          </cell>
          <cell r="Z240" t="str">
            <v>Mercado Pago</v>
          </cell>
          <cell r="AB240" t="str">
            <v>Localidad de entrega: Belgrano, CABA</v>
          </cell>
          <cell r="AD240">
            <v>44448</v>
          </cell>
          <cell r="AE240">
            <v>44452</v>
          </cell>
          <cell r="AF240" t="str">
            <v>INDIVIDUAL CUERINAPLAVINIL SIMIL MARMOL 44X30CM</v>
          </cell>
          <cell r="AG240" t="str">
            <v>299.99</v>
          </cell>
          <cell r="AH240">
            <v>4</v>
          </cell>
          <cell r="AI240" t="str">
            <v>CHUIN177R MERCA SEPA</v>
          </cell>
          <cell r="AJ240" t="str">
            <v>Móvil</v>
          </cell>
          <cell r="AK240" t="str">
            <v>EL MARTES 14-09 ENTRE 8  Y 18 HORAS!</v>
          </cell>
          <cell r="AL240">
            <v>16869175630</v>
          </cell>
          <cell r="AM240">
            <v>475146624</v>
          </cell>
          <cell r="AN240" t="str">
            <v>Sí</v>
          </cell>
        </row>
        <row r="241">
          <cell r="A241">
            <v>3641</v>
          </cell>
          <cell r="B241" t="str">
            <v>ariasdiana94@gmail.com</v>
          </cell>
          <cell r="AF241" t="str">
            <v>INDIVIDUAL SIINGAPUR DORADO CLARO 38 CM</v>
          </cell>
          <cell r="AG241" t="str">
            <v>549.99</v>
          </cell>
          <cell r="AH241">
            <v>1</v>
          </cell>
          <cell r="AI241" t="str">
            <v>MS504001 MERCA SEPA</v>
          </cell>
          <cell r="AN241" t="str">
            <v>Sí</v>
          </cell>
        </row>
        <row r="242">
          <cell r="A242">
            <v>3640</v>
          </cell>
          <cell r="B242" t="str">
            <v>natiu_93_14@hotmail.com</v>
          </cell>
          <cell r="C242">
            <v>44448</v>
          </cell>
          <cell r="D242" t="str">
            <v>Abierta</v>
          </cell>
          <cell r="E242" t="str">
            <v>Recibido</v>
          </cell>
          <cell r="F242" t="str">
            <v>Enviado</v>
          </cell>
          <cell r="G242" t="str">
            <v>ARS</v>
          </cell>
          <cell r="H242" t="str">
            <v>2429.97</v>
          </cell>
          <cell r="I242">
            <v>0</v>
          </cell>
          <cell r="J242" t="str">
            <v>413.96</v>
          </cell>
          <cell r="K242" t="str">
            <v>2843.93</v>
          </cell>
          <cell r="L242" t="str">
            <v>Stefania Natali López de Estrada</v>
          </cell>
          <cell r="M242">
            <v>35886800</v>
          </cell>
          <cell r="N242">
            <v>542994531063</v>
          </cell>
          <cell r="O242" t="str">
            <v>Stefania Natali López de Estrada</v>
          </cell>
          <cell r="P242">
            <v>542994531063</v>
          </cell>
          <cell r="Q242" t="str">
            <v xml:space="preserve">Varsovia </v>
          </cell>
          <cell r="R242">
            <v>760</v>
          </cell>
          <cell r="T242" t="str">
            <v xml:space="preserve">Mosconi </v>
          </cell>
          <cell r="U242" t="str">
            <v xml:space="preserve">Catriel </v>
          </cell>
          <cell r="V242">
            <v>8307</v>
          </cell>
          <cell r="W242" t="str">
            <v>Rio Negro</v>
          </cell>
          <cell r="Y242" t="str">
            <v>Correo Argentino - Envio a domicilio</v>
          </cell>
          <cell r="Z242" t="str">
            <v>Mercado Pago</v>
          </cell>
          <cell r="AD242">
            <v>44448</v>
          </cell>
          <cell r="AE242">
            <v>44454</v>
          </cell>
          <cell r="AF242" t="str">
            <v>CUCHARA P/ PASTA DE SILICONA VERDE MANGO DE MADERA 31X6CM</v>
          </cell>
          <cell r="AG242" t="str">
            <v>849.99</v>
          </cell>
          <cell r="AH242">
            <v>1</v>
          </cell>
          <cell r="AI242" t="str">
            <v>BA1202D MERCA SEPA</v>
          </cell>
          <cell r="AJ242" t="str">
            <v>Móvil</v>
          </cell>
          <cell r="AK242" t="str">
            <v xml:space="preserve">POR MEDIO DEL CORREO ARGENTINO Y TU CODIGO DE SEGUIMIENTO SERA 000079430447G1853A01701            </v>
          </cell>
          <cell r="AL242">
            <v>16866162290</v>
          </cell>
          <cell r="AM242">
            <v>475100838</v>
          </cell>
          <cell r="AN242" t="str">
            <v>Sí</v>
          </cell>
        </row>
        <row r="243">
          <cell r="A243">
            <v>3640</v>
          </cell>
          <cell r="B243" t="str">
            <v>natiu_93_14@hotmail.com</v>
          </cell>
          <cell r="AF243" t="str">
            <v>ESPATULA REPOSTERA CURVA DE SILICONA VERDE MANGO DE MADERA 34X6CM</v>
          </cell>
          <cell r="AG243" t="str">
            <v>849.99</v>
          </cell>
          <cell r="AH243">
            <v>1</v>
          </cell>
          <cell r="AI243" t="str">
            <v>BA1202K MERCA SEPA</v>
          </cell>
          <cell r="AN243" t="str">
            <v>Sí</v>
          </cell>
        </row>
        <row r="244">
          <cell r="A244">
            <v>3640</v>
          </cell>
          <cell r="B244" t="str">
            <v>natiu_93_14@hotmail.com</v>
          </cell>
          <cell r="AF244" t="str">
            <v>PINCEL DE SILICONA VERDE MANGO DE MADERA 27X4CM</v>
          </cell>
          <cell r="AG244" t="str">
            <v>729.99</v>
          </cell>
          <cell r="AH244">
            <v>1</v>
          </cell>
          <cell r="AI244" t="str">
            <v>BA1202A MERCA SEPA</v>
          </cell>
          <cell r="AN244" t="str">
            <v>Sí</v>
          </cell>
        </row>
        <row r="245">
          <cell r="A245">
            <v>3639</v>
          </cell>
          <cell r="B245" t="str">
            <v>fabianamolina404@gmail.com</v>
          </cell>
          <cell r="C245">
            <v>44448</v>
          </cell>
          <cell r="D245" t="str">
            <v>Abierta</v>
          </cell>
          <cell r="E245" t="str">
            <v>Recibido</v>
          </cell>
          <cell r="F245" t="str">
            <v>Enviado</v>
          </cell>
          <cell r="G245" t="str">
            <v>ARS</v>
          </cell>
          <cell r="H245" t="str">
            <v>3926.95</v>
          </cell>
          <cell r="I245">
            <v>0</v>
          </cell>
          <cell r="J245" t="str">
            <v>413.09</v>
          </cell>
          <cell r="K245" t="str">
            <v>4340.04</v>
          </cell>
          <cell r="L245" t="str">
            <v>Fabiana Molina</v>
          </cell>
          <cell r="M245">
            <v>28971026</v>
          </cell>
          <cell r="N245">
            <v>541161650045</v>
          </cell>
          <cell r="O245" t="str">
            <v>Fabiana Molina</v>
          </cell>
          <cell r="P245">
            <v>541161650045</v>
          </cell>
          <cell r="Q245" t="str">
            <v xml:space="preserve">9 De Julio </v>
          </cell>
          <cell r="R245">
            <v>6</v>
          </cell>
          <cell r="U245" t="str">
            <v xml:space="preserve">General las heras </v>
          </cell>
          <cell r="V245">
            <v>1741</v>
          </cell>
          <cell r="W245" t="str">
            <v>Buenos Aires</v>
          </cell>
          <cell r="Y245" t="str">
            <v>Correo Argentino - Envio a domicilio</v>
          </cell>
          <cell r="Z245" t="str">
            <v>Mercado Pago</v>
          </cell>
          <cell r="AD245">
            <v>44448</v>
          </cell>
          <cell r="AE245">
            <v>44454</v>
          </cell>
          <cell r="AF245" t="str">
            <v>CUCHARON DE SILICONA CREAM MANGO DE MADERA 31 CM</v>
          </cell>
          <cell r="AG245" t="str">
            <v>864.99</v>
          </cell>
          <cell r="AH245">
            <v>1</v>
          </cell>
          <cell r="AI245" t="str">
            <v>MS101A52 MERCA SEPA</v>
          </cell>
          <cell r="AJ245" t="str">
            <v>Móvil</v>
          </cell>
          <cell r="AK245" t="str">
            <v xml:space="preserve">POR MEDIO DEL CORREO ARGENTINO Y TU CODIGO DE SEGUIMIENTO SERA 000079430430C18L30A1501            </v>
          </cell>
          <cell r="AL245">
            <v>3231660764</v>
          </cell>
          <cell r="AM245">
            <v>472113898</v>
          </cell>
          <cell r="AN245" t="str">
            <v>Sí</v>
          </cell>
        </row>
        <row r="246">
          <cell r="A246">
            <v>3639</v>
          </cell>
          <cell r="B246" t="str">
            <v>fabianamolina404@gmail.com</v>
          </cell>
          <cell r="AF246" t="str">
            <v>ESPATULA ACANALADA DE SILICONA CREAM MANGO DE MADERA 32 CM</v>
          </cell>
          <cell r="AG246" t="str">
            <v>864.99</v>
          </cell>
          <cell r="AH246">
            <v>1</v>
          </cell>
          <cell r="AI246" t="str">
            <v>MS101A50 N=MERCA SEPARADA</v>
          </cell>
          <cell r="AN246" t="str">
            <v>Sí</v>
          </cell>
        </row>
        <row r="247">
          <cell r="A247">
            <v>3639</v>
          </cell>
          <cell r="B247" t="str">
            <v>fabianamolina404@gmail.com</v>
          </cell>
          <cell r="AF247" t="str">
            <v>CUCHARA PARA PASTA DE SILICONA CREAM MANGO DE MADERA 31 CM</v>
          </cell>
          <cell r="AG247" t="str">
            <v>864.99</v>
          </cell>
          <cell r="AH247">
            <v>1</v>
          </cell>
          <cell r="AI247" t="str">
            <v>101A47</v>
          </cell>
          <cell r="AN247" t="str">
            <v>Sí</v>
          </cell>
        </row>
        <row r="248">
          <cell r="A248">
            <v>3639</v>
          </cell>
          <cell r="B248" t="str">
            <v>fabianamolina404@gmail.com</v>
          </cell>
          <cell r="AF248" t="str">
            <v>BATIDOR DE SILICONA CREAM MANGO DE MADERA 28 CM</v>
          </cell>
          <cell r="AG248" t="str">
            <v>599.99</v>
          </cell>
          <cell r="AH248">
            <v>1</v>
          </cell>
          <cell r="AI248" t="str">
            <v>MS101A63</v>
          </cell>
          <cell r="AN248" t="str">
            <v>Sí</v>
          </cell>
        </row>
        <row r="249">
          <cell r="A249">
            <v>3639</v>
          </cell>
          <cell r="B249" t="str">
            <v>fabianamolina404@gmail.com</v>
          </cell>
          <cell r="AF249" t="str">
            <v>PINCEL DE SILICONA CREAM MANGO DE MADERA 27 CM</v>
          </cell>
          <cell r="AG249" t="str">
            <v>731.99</v>
          </cell>
          <cell r="AH249">
            <v>1</v>
          </cell>
          <cell r="AI249" t="str">
            <v>101a53 MERCA SEPA</v>
          </cell>
          <cell r="AN249" t="str">
            <v>Sí</v>
          </cell>
        </row>
        <row r="250">
          <cell r="A250">
            <v>3638</v>
          </cell>
          <cell r="B250" t="str">
            <v>gaunana@hotmail.com</v>
          </cell>
          <cell r="C250">
            <v>44448</v>
          </cell>
          <cell r="D250" t="str">
            <v>Abierta</v>
          </cell>
          <cell r="E250" t="str">
            <v>Recibido</v>
          </cell>
          <cell r="F250" t="str">
            <v>Enviado</v>
          </cell>
          <cell r="G250" t="str">
            <v>ARS</v>
          </cell>
          <cell r="H250" t="str">
            <v>1759.99</v>
          </cell>
          <cell r="I250">
            <v>0</v>
          </cell>
          <cell r="J250" t="str">
            <v>413.09</v>
          </cell>
          <cell r="K250" t="str">
            <v>2173.08</v>
          </cell>
          <cell r="L250" t="str">
            <v>Ana Maria Gauna</v>
          </cell>
          <cell r="M250">
            <v>10614305</v>
          </cell>
          <cell r="N250">
            <v>542262482851</v>
          </cell>
          <cell r="O250" t="str">
            <v>Ana Maria Gauna</v>
          </cell>
          <cell r="P250">
            <v>542262482851</v>
          </cell>
          <cell r="Q250" t="str">
            <v xml:space="preserve">       73......</v>
          </cell>
          <cell r="R250">
            <v>2033</v>
          </cell>
          <cell r="T250" t="str">
            <v>Necochea</v>
          </cell>
          <cell r="U250" t="str">
            <v>Necochea</v>
          </cell>
          <cell r="V250">
            <v>7630</v>
          </cell>
          <cell r="W250" t="str">
            <v>Buenos Aires</v>
          </cell>
          <cell r="Y250" t="str">
            <v>Correo Argentino - Envio a domicilio</v>
          </cell>
          <cell r="Z250" t="str">
            <v>Mercado Pago</v>
          </cell>
          <cell r="AD250">
            <v>44448</v>
          </cell>
          <cell r="AE250">
            <v>44454</v>
          </cell>
          <cell r="AF250" t="str">
            <v>MANTEL ANTIMANCHA RAYAS NEGRO Y BLANCO 1.40 X 1.85</v>
          </cell>
          <cell r="AG250" t="str">
            <v>1759.99</v>
          </cell>
          <cell r="AH250">
            <v>1</v>
          </cell>
          <cell r="AI250" t="str">
            <v>CHURNEGROBCO MERCA SEPA</v>
          </cell>
          <cell r="AJ250" t="str">
            <v>Web</v>
          </cell>
          <cell r="AK250" t="str">
            <v xml:space="preserve">POR MEDIO DEL CORREO ARGENTINO Y TU CODIGO DE SEGUIMIENTO SERA 00007943046G608L300C701            </v>
          </cell>
          <cell r="AL250">
            <v>16858554736</v>
          </cell>
          <cell r="AM250">
            <v>474979637</v>
          </cell>
          <cell r="AN250" t="str">
            <v>Sí</v>
          </cell>
        </row>
        <row r="251">
          <cell r="A251">
            <v>3637</v>
          </cell>
          <cell r="B251" t="str">
            <v>lopezeandrea@hotmail.com</v>
          </cell>
          <cell r="C251">
            <v>44448</v>
          </cell>
          <cell r="D251" t="str">
            <v>Abierta</v>
          </cell>
          <cell r="E251" t="str">
            <v>Recibido</v>
          </cell>
          <cell r="F251" t="str">
            <v>Enviado</v>
          </cell>
          <cell r="G251" t="str">
            <v>ARS</v>
          </cell>
          <cell r="H251" t="str">
            <v>1759.99</v>
          </cell>
          <cell r="I251">
            <v>0</v>
          </cell>
          <cell r="J251">
            <v>0</v>
          </cell>
          <cell r="K251" t="str">
            <v>1759.99</v>
          </cell>
          <cell r="L251" t="str">
            <v>Andrea Lopez</v>
          </cell>
          <cell r="M251">
            <v>25289230</v>
          </cell>
          <cell r="N251">
            <v>541151196809</v>
          </cell>
          <cell r="O251" t="str">
            <v>Andrea Lopez</v>
          </cell>
          <cell r="P251">
            <v>541151196809</v>
          </cell>
          <cell r="Q251" t="str">
            <v xml:space="preserve">Moctezuma </v>
          </cell>
          <cell r="R251">
            <v>925</v>
          </cell>
          <cell r="T251" t="str">
            <v>floresta</v>
          </cell>
          <cell r="U251" t="str">
            <v>Capital Federal</v>
          </cell>
          <cell r="V251">
            <v>1417</v>
          </cell>
          <cell r="W251" t="str">
            <v>Capital Federal</v>
          </cell>
          <cell r="Y251" t="str">
            <v>ENVÍO SIN CARGO (CABA, GRAN PARTE DE GBA y LA PLATA) TIEMPO: 4 a 6 DÍAS HÁBILES</v>
          </cell>
          <cell r="Z251" t="str">
            <v>Mercado Pago</v>
          </cell>
          <cell r="AB251" t="str">
            <v>mantel antimancha rayas gris y blanco 1.40 x 2</v>
          </cell>
          <cell r="AD251">
            <v>44448</v>
          </cell>
          <cell r="AE251">
            <v>44452</v>
          </cell>
          <cell r="AF251" t="str">
            <v>MANTEL ANTIMANCHA RAYAS GRIS Y BLANCO 1.40 X 1.85</v>
          </cell>
          <cell r="AG251" t="str">
            <v>1759.99</v>
          </cell>
          <cell r="AH251">
            <v>1</v>
          </cell>
          <cell r="AI251" t="str">
            <v>CHURGRISBCO MERCASEPA</v>
          </cell>
          <cell r="AJ251" t="str">
            <v>Web</v>
          </cell>
          <cell r="AK251" t="str">
            <v>EL MARTES 14-09 ENTRE 8  Y 18 HORAS!</v>
          </cell>
          <cell r="AL251">
            <v>16856937733</v>
          </cell>
          <cell r="AM251">
            <v>474953567</v>
          </cell>
          <cell r="AN251" t="str">
            <v>Sí</v>
          </cell>
        </row>
        <row r="252">
          <cell r="A252">
            <v>3636</v>
          </cell>
          <cell r="B252" t="str">
            <v>mclodoli@gmail.com</v>
          </cell>
          <cell r="C252">
            <v>44448</v>
          </cell>
          <cell r="D252" t="str">
            <v>Abierta</v>
          </cell>
          <cell r="E252" t="str">
            <v>Recibido</v>
          </cell>
          <cell r="F252" t="str">
            <v>Enviado</v>
          </cell>
          <cell r="G252" t="str">
            <v>ARS</v>
          </cell>
          <cell r="H252" t="str">
            <v>3099.96</v>
          </cell>
          <cell r="I252">
            <v>0</v>
          </cell>
          <cell r="J252">
            <v>0</v>
          </cell>
          <cell r="K252" t="str">
            <v>3099.96</v>
          </cell>
          <cell r="L252" t="str">
            <v>Maria Cecilia Lodoli</v>
          </cell>
          <cell r="M252">
            <v>31559987</v>
          </cell>
          <cell r="N252">
            <v>541144185592</v>
          </cell>
          <cell r="O252" t="str">
            <v>Maria Cecilia LODOLI</v>
          </cell>
          <cell r="P252">
            <v>541144185592</v>
          </cell>
          <cell r="Q252" t="str">
            <v xml:space="preserve">Sanchez de Bustamante </v>
          </cell>
          <cell r="R252">
            <v>2402</v>
          </cell>
          <cell r="S252" t="str">
            <v>7B</v>
          </cell>
          <cell r="T252" t="str">
            <v>Recoleta</v>
          </cell>
          <cell r="U252" t="str">
            <v>Capital Federal</v>
          </cell>
          <cell r="V252">
            <v>1425</v>
          </cell>
          <cell r="W252" t="str">
            <v>Capital Federal</v>
          </cell>
          <cell r="Y252" t="str">
            <v>ENVÍO SIN CARGO (CABA, GRAN PARTE DE GBA y LA PLATA) TIEMPO: 4 a 6 DÍAS HÁBILES</v>
          </cell>
          <cell r="Z252" t="str">
            <v>Mercado Pago</v>
          </cell>
          <cell r="AD252">
            <v>44448</v>
          </cell>
          <cell r="AE252">
            <v>44452</v>
          </cell>
          <cell r="AF252" t="str">
            <v>ESPATULA DE SILICONA ROSA MANGO DE MADERA 31X8CM</v>
          </cell>
          <cell r="AG252" t="str">
            <v>849.99</v>
          </cell>
          <cell r="AH252">
            <v>1</v>
          </cell>
          <cell r="AI252" t="str">
            <v>BA1201I</v>
          </cell>
          <cell r="AJ252" t="str">
            <v>Web</v>
          </cell>
          <cell r="AK252" t="str">
            <v>EL MARTES 14-09 ENTRE 8 Y 18 HORAS!</v>
          </cell>
          <cell r="AL252">
            <v>16856785629</v>
          </cell>
          <cell r="AM252">
            <v>474933613</v>
          </cell>
          <cell r="AN252" t="str">
            <v>Sí</v>
          </cell>
        </row>
        <row r="253">
          <cell r="A253">
            <v>3636</v>
          </cell>
          <cell r="B253" t="str">
            <v>mclodoli@gmail.com</v>
          </cell>
          <cell r="AF253" t="str">
            <v>PINZA PUNTA DE SILICONA ROSA DE ACERO INOX. 27CM</v>
          </cell>
          <cell r="AG253" t="str">
            <v>699.99</v>
          </cell>
          <cell r="AH253">
            <v>1</v>
          </cell>
          <cell r="AI253" t="str">
            <v>BA1201C</v>
          </cell>
          <cell r="AN253" t="str">
            <v>Sí</v>
          </cell>
        </row>
        <row r="254">
          <cell r="A254">
            <v>3636</v>
          </cell>
          <cell r="B254" t="str">
            <v>mclodoli@gmail.com</v>
          </cell>
          <cell r="AF254" t="str">
            <v>ESPATULA REPOSTERA CURVA DE SILICONA ROSA MANGO DE MADERA 34X6CM</v>
          </cell>
          <cell r="AG254" t="str">
            <v>849.99</v>
          </cell>
          <cell r="AH254">
            <v>1</v>
          </cell>
          <cell r="AI254" t="str">
            <v>BA1201K</v>
          </cell>
          <cell r="AN254" t="str">
            <v>Sí</v>
          </cell>
        </row>
        <row r="255">
          <cell r="A255">
            <v>3636</v>
          </cell>
          <cell r="B255" t="str">
            <v>mclodoli@gmail.com</v>
          </cell>
          <cell r="AF255" t="str">
            <v>BATIDOR DE SILICONA ROSA MANGO DE MADERA 23CM</v>
          </cell>
          <cell r="AG255" t="str">
            <v>699.99</v>
          </cell>
          <cell r="AH255">
            <v>1</v>
          </cell>
          <cell r="AI255" t="str">
            <v>BA1201B</v>
          </cell>
          <cell r="AN255" t="str">
            <v>Sí</v>
          </cell>
        </row>
        <row r="256">
          <cell r="A256">
            <v>3635</v>
          </cell>
          <cell r="B256" t="str">
            <v>eri_ros@hotmail.com</v>
          </cell>
          <cell r="C256">
            <v>44447</v>
          </cell>
          <cell r="D256" t="str">
            <v>Abierta</v>
          </cell>
          <cell r="E256" t="str">
            <v>Recibido</v>
          </cell>
          <cell r="F256" t="str">
            <v>Enviado</v>
          </cell>
          <cell r="G256" t="str">
            <v>ARS</v>
          </cell>
          <cell r="H256" t="str">
            <v>3099.96</v>
          </cell>
          <cell r="I256">
            <v>0</v>
          </cell>
          <cell r="J256">
            <v>0</v>
          </cell>
          <cell r="K256" t="str">
            <v>3099.96</v>
          </cell>
          <cell r="L256" t="str">
            <v>Erica Ros</v>
          </cell>
          <cell r="M256">
            <v>31773930</v>
          </cell>
          <cell r="N256">
            <v>541131474658</v>
          </cell>
          <cell r="O256" t="str">
            <v>Erica Ros</v>
          </cell>
          <cell r="P256">
            <v>541131474658</v>
          </cell>
          <cell r="Q256" t="str">
            <v>Luis Maria Gonnet</v>
          </cell>
          <cell r="R256">
            <v>6551</v>
          </cell>
          <cell r="T256" t="str">
            <v>Del Viso</v>
          </cell>
          <cell r="U256" t="str">
            <v>Capital Federal</v>
          </cell>
          <cell r="V256">
            <v>1440</v>
          </cell>
          <cell r="W256" t="str">
            <v>Capital Federal</v>
          </cell>
          <cell r="Y256" t="str">
            <v>ENVÍO SIN CARGO (CABA, GRAN PARTE DE GBA y LA PLATA) TIEMPO: 4 a 6 DÍAS HÁBILES</v>
          </cell>
          <cell r="Z256" t="str">
            <v>Mercado Pago</v>
          </cell>
          <cell r="AB256" t="str">
            <v>La dirección corresponde a Luis Maria Gonnet 6551 Del Viso partido de Pilar, CP 1669.</v>
          </cell>
          <cell r="AD256">
            <v>44447</v>
          </cell>
          <cell r="AE256">
            <v>44449</v>
          </cell>
          <cell r="AF256" t="str">
            <v>CUCHARA ACANALADA DE SILICONA VERDE MANGO DE MADERA 31X7CM</v>
          </cell>
          <cell r="AG256" t="str">
            <v>849.99</v>
          </cell>
          <cell r="AH256">
            <v>1</v>
          </cell>
          <cell r="AI256" t="str">
            <v>BA1202ENMERCA SEPA</v>
          </cell>
          <cell r="AJ256" t="str">
            <v>Móvil</v>
          </cell>
          <cell r="AK256" t="str">
            <v>EL MARTES 14-09 ENTRE 8 Y 18 HORAS!</v>
          </cell>
          <cell r="AL256">
            <v>16841006500</v>
          </cell>
          <cell r="AM256">
            <v>474635356</v>
          </cell>
          <cell r="AN256" t="str">
            <v>Sí</v>
          </cell>
        </row>
        <row r="257">
          <cell r="A257">
            <v>3635</v>
          </cell>
          <cell r="B257" t="str">
            <v>eri_ros@hotmail.com</v>
          </cell>
          <cell r="AF257" t="str">
            <v>ESPATULA REPOSTERA CURVA DE SILICONA VERDE MANGO DE MADERA 34X6CM</v>
          </cell>
          <cell r="AG257" t="str">
            <v>849.99</v>
          </cell>
          <cell r="AH257">
            <v>1</v>
          </cell>
          <cell r="AI257" t="str">
            <v>BA1202K MERCA SEPA</v>
          </cell>
          <cell r="AN257" t="str">
            <v>Sí</v>
          </cell>
        </row>
        <row r="258">
          <cell r="A258">
            <v>3635</v>
          </cell>
          <cell r="B258" t="str">
            <v>eri_ros@hotmail.com</v>
          </cell>
          <cell r="AF258" t="str">
            <v>PINZA PUNTA DE SILICONA VERDE DE ACERO INOX. 27CM</v>
          </cell>
          <cell r="AG258" t="str">
            <v>699.99</v>
          </cell>
          <cell r="AH258">
            <v>1</v>
          </cell>
          <cell r="AI258" t="str">
            <v>BA1202C MERCA SEPA</v>
          </cell>
          <cell r="AN258" t="str">
            <v>Sí</v>
          </cell>
        </row>
        <row r="259">
          <cell r="A259">
            <v>3635</v>
          </cell>
          <cell r="B259" t="str">
            <v>eri_ros@hotmail.com</v>
          </cell>
          <cell r="AF259" t="str">
            <v>BATIDOR DE SILICONA VERDE MANGO DE MADERA 23CM</v>
          </cell>
          <cell r="AG259" t="str">
            <v>699.99</v>
          </cell>
          <cell r="AH259">
            <v>1</v>
          </cell>
          <cell r="AI259" t="str">
            <v>BA1202B MERCA SEPA</v>
          </cell>
          <cell r="AN259" t="str">
            <v>Sí</v>
          </cell>
        </row>
        <row r="260">
          <cell r="A260">
            <v>3634</v>
          </cell>
          <cell r="B260" t="str">
            <v>luis-8054@hotmail.com</v>
          </cell>
          <cell r="C260">
            <v>44447</v>
          </cell>
          <cell r="D260" t="str">
            <v>Abierta</v>
          </cell>
          <cell r="E260" t="str">
            <v>Anulado</v>
          </cell>
          <cell r="F260" t="str">
            <v>No está empaquetado</v>
          </cell>
          <cell r="G260" t="str">
            <v>ARS</v>
          </cell>
          <cell r="H260" t="str">
            <v>1759.99</v>
          </cell>
          <cell r="I260">
            <v>0</v>
          </cell>
          <cell r="J260">
            <v>0</v>
          </cell>
          <cell r="K260" t="str">
            <v>1759.99</v>
          </cell>
          <cell r="L260" t="str">
            <v>Kathy Carrillo</v>
          </cell>
          <cell r="M260">
            <v>94427118</v>
          </cell>
          <cell r="N260">
            <v>541141635093</v>
          </cell>
          <cell r="O260" t="str">
            <v>Kathy Carrillo</v>
          </cell>
          <cell r="P260">
            <v>541141635093</v>
          </cell>
          <cell r="Q260" t="str">
            <v>Coronel domingues</v>
          </cell>
          <cell r="R260" t="str">
            <v>SN</v>
          </cell>
          <cell r="T260" t="str">
            <v>2 de abril</v>
          </cell>
          <cell r="U260" t="str">
            <v>Buenos aires</v>
          </cell>
          <cell r="V260">
            <v>1854</v>
          </cell>
          <cell r="W260" t="str">
            <v>Gran Buenos Aires</v>
          </cell>
          <cell r="Y260" t="str">
            <v>ENVÍO SIN CARGO (CABA, GRAN PARTE DE GBA y LA PLATA) TIEMPO: 4 a 6 DÍAS HÁBILES</v>
          </cell>
          <cell r="Z260" t="str">
            <v>Mercado Pago</v>
          </cell>
          <cell r="AB260" t="str">
            <v xml:space="preserve">Mantel arayas color gris .1.49 x 2mtrs </v>
          </cell>
          <cell r="AC260" t="str">
            <v>Villa madero colectora y blanco emcalada y camino de la virgen maria al 600 a una cuadra</v>
          </cell>
          <cell r="AF260" t="str">
            <v>MANTEL ANTIMANCHA RAYAS GRIS Y BLANCO 1.40 X 1.85</v>
          </cell>
          <cell r="AG260" t="str">
            <v>1759.99</v>
          </cell>
          <cell r="AH260">
            <v>1</v>
          </cell>
          <cell r="AI260" t="str">
            <v>CHURGRISBCO MERCASEPA</v>
          </cell>
          <cell r="AJ260" t="str">
            <v>Móvil</v>
          </cell>
          <cell r="AK260" t="str">
            <v/>
          </cell>
          <cell r="AL260">
            <v>16833464483</v>
          </cell>
          <cell r="AM260">
            <v>474518255</v>
          </cell>
          <cell r="AN260" t="str">
            <v>Sí</v>
          </cell>
        </row>
        <row r="261">
          <cell r="A261">
            <v>3633</v>
          </cell>
          <cell r="B261" t="str">
            <v>olaranmariamarta166@gmail.com</v>
          </cell>
          <cell r="C261">
            <v>44446</v>
          </cell>
          <cell r="D261" t="str">
            <v>Abierta</v>
          </cell>
          <cell r="E261" t="str">
            <v>Anulado</v>
          </cell>
          <cell r="F261" t="str">
            <v>No está empaquetado</v>
          </cell>
          <cell r="G261" t="str">
            <v>ARS</v>
          </cell>
          <cell r="H261" t="str">
            <v>1759.99</v>
          </cell>
          <cell r="I261">
            <v>0</v>
          </cell>
          <cell r="J261" t="str">
            <v>413.09</v>
          </cell>
          <cell r="K261" t="str">
            <v>2173.08</v>
          </cell>
          <cell r="L261" t="str">
            <v>María Marta Olarán</v>
          </cell>
          <cell r="M261">
            <v>28708437</v>
          </cell>
          <cell r="N261">
            <v>543468596101</v>
          </cell>
          <cell r="O261" t="str">
            <v>María Marta Olarán</v>
          </cell>
          <cell r="P261">
            <v>543468596101</v>
          </cell>
          <cell r="Q261" t="str">
            <v>Roque Sáenz peña</v>
          </cell>
          <cell r="R261" t="str">
            <v>SN</v>
          </cell>
          <cell r="U261" t="str">
            <v>Alejo Ledesma</v>
          </cell>
          <cell r="V261">
            <v>2662</v>
          </cell>
          <cell r="W261" t="str">
            <v>Córdoba</v>
          </cell>
          <cell r="Y261" t="str">
            <v>Correo Argentino - Envio a domicilio</v>
          </cell>
          <cell r="Z261" t="str">
            <v>Mercado Pago</v>
          </cell>
          <cell r="AB261" t="str">
            <v>Hola quiero el mantel color beige con rayas</v>
          </cell>
          <cell r="AF261" t="str">
            <v>MANTEL ANTIMANCHA RAYAS BEIGE Y BLANCO 1.40 X 1.85</v>
          </cell>
          <cell r="AG261" t="str">
            <v>1759.99</v>
          </cell>
          <cell r="AH261">
            <v>1</v>
          </cell>
          <cell r="AI261" t="str">
            <v>CHURBEIGEBCO MERCA SEPA</v>
          </cell>
          <cell r="AJ261" t="str">
            <v>Móvil</v>
          </cell>
          <cell r="AK261" t="str">
            <v/>
          </cell>
          <cell r="AL261">
            <v>16831328094</v>
          </cell>
          <cell r="AM261">
            <v>474461391</v>
          </cell>
          <cell r="AN261" t="str">
            <v>Sí</v>
          </cell>
        </row>
        <row r="262">
          <cell r="A262">
            <v>3632</v>
          </cell>
          <cell r="B262" t="str">
            <v>yaelpeluso@gmail.com</v>
          </cell>
          <cell r="C262">
            <v>44446</v>
          </cell>
          <cell r="D262" t="str">
            <v>Abierta</v>
          </cell>
          <cell r="E262" t="str">
            <v>Recibido</v>
          </cell>
          <cell r="F262" t="str">
            <v>Enviado</v>
          </cell>
          <cell r="G262" t="str">
            <v>ARS</v>
          </cell>
          <cell r="H262" t="str">
            <v>3285.96</v>
          </cell>
          <cell r="I262">
            <v>0</v>
          </cell>
          <cell r="J262">
            <v>0</v>
          </cell>
          <cell r="K262" t="str">
            <v>3285.96</v>
          </cell>
          <cell r="L262" t="str">
            <v>Yael Peluso</v>
          </cell>
          <cell r="M262">
            <v>37823456</v>
          </cell>
          <cell r="N262">
            <v>541155877379</v>
          </cell>
          <cell r="O262" t="str">
            <v>Yael Peluso</v>
          </cell>
          <cell r="P262">
            <v>541155877379</v>
          </cell>
          <cell r="Q262" t="str">
            <v>Nahuel Huapi</v>
          </cell>
          <cell r="R262">
            <v>4622</v>
          </cell>
          <cell r="S262">
            <v>2</v>
          </cell>
          <cell r="T262" t="str">
            <v>Villa Urquiza</v>
          </cell>
          <cell r="U262" t="str">
            <v>Capital Federal</v>
          </cell>
          <cell r="V262">
            <v>1431</v>
          </cell>
          <cell r="W262" t="str">
            <v>Capital Federal</v>
          </cell>
          <cell r="Y262" t="str">
            <v>ENVÍO SIN CARGO (CABA, GRAN PARTE DE GBA y LA PLATA) TIEMPO: 4 a 6 DÍAS HÁBILES</v>
          </cell>
          <cell r="Z262" t="str">
            <v>TRANSFERENCIA BANCARIA</v>
          </cell>
          <cell r="AD262">
            <v>44448</v>
          </cell>
          <cell r="AE262">
            <v>44449</v>
          </cell>
          <cell r="AF262" t="str">
            <v>TABLA PICAR RECT BLANCA 27X20CM</v>
          </cell>
          <cell r="AG262">
            <v>538</v>
          </cell>
          <cell r="AH262">
            <v>1</v>
          </cell>
          <cell r="AI262" t="str">
            <v>0607PLA0009</v>
          </cell>
          <cell r="AJ262" t="str">
            <v>Web</v>
          </cell>
          <cell r="AK262" t="str">
            <v>EL LUNES 13-09 ENTRE 8 Y 18 HORAS!</v>
          </cell>
          <cell r="AM262">
            <v>474416401</v>
          </cell>
          <cell r="AN262" t="str">
            <v>Sí</v>
          </cell>
        </row>
        <row r="263">
          <cell r="A263">
            <v>3632</v>
          </cell>
          <cell r="B263" t="str">
            <v>yaelpeluso@gmail.com</v>
          </cell>
          <cell r="AF263" t="str">
            <v>BOTELLA VIDRIO H2O 1 LITRO CORCHO ECOLOGICO</v>
          </cell>
          <cell r="AG263">
            <v>548</v>
          </cell>
          <cell r="AH263">
            <v>1</v>
          </cell>
          <cell r="AI263" t="str">
            <v>019BO5217NEW</v>
          </cell>
          <cell r="AN263" t="str">
            <v>Sí</v>
          </cell>
        </row>
        <row r="264">
          <cell r="A264">
            <v>3632</v>
          </cell>
          <cell r="B264" t="str">
            <v>yaelpeluso@gmail.com</v>
          </cell>
          <cell r="AF264" t="str">
            <v>INDIVIDUAL BARISAL BEIGE 37CM</v>
          </cell>
          <cell r="AG264" t="str">
            <v>549.99</v>
          </cell>
          <cell r="AH264">
            <v>4</v>
          </cell>
          <cell r="AI264" t="str">
            <v>MS115323 MERCA SEPARDA</v>
          </cell>
          <cell r="AN264" t="str">
            <v>Sí</v>
          </cell>
        </row>
        <row r="265">
          <cell r="A265">
            <v>3631</v>
          </cell>
          <cell r="B265" t="str">
            <v>julietaasola@gmail.com</v>
          </cell>
          <cell r="C265">
            <v>44446</v>
          </cell>
          <cell r="D265" t="str">
            <v>Abierta</v>
          </cell>
          <cell r="E265" t="str">
            <v>Recibido</v>
          </cell>
          <cell r="F265" t="str">
            <v>Enviado</v>
          </cell>
          <cell r="G265" t="str">
            <v>ARS</v>
          </cell>
          <cell r="H265" t="str">
            <v>2529.97</v>
          </cell>
          <cell r="I265">
            <v>0</v>
          </cell>
          <cell r="J265">
            <v>0</v>
          </cell>
          <cell r="K265" t="str">
            <v>2529.97</v>
          </cell>
          <cell r="L265" t="str">
            <v>Julieta Rocío Sola</v>
          </cell>
          <cell r="M265">
            <v>38857485</v>
          </cell>
          <cell r="N265">
            <v>541126313180</v>
          </cell>
          <cell r="O265" t="str">
            <v>Julieta Rocío Sola</v>
          </cell>
          <cell r="P265">
            <v>541126313180</v>
          </cell>
          <cell r="Q265" t="str">
            <v>Nicolás Avellaneda</v>
          </cell>
          <cell r="R265">
            <v>224</v>
          </cell>
          <cell r="T265" t="str">
            <v>Adrogué</v>
          </cell>
          <cell r="U265" t="str">
            <v>Almirante Brown</v>
          </cell>
          <cell r="V265">
            <v>1846</v>
          </cell>
          <cell r="W265" t="str">
            <v>Gran Buenos Aires</v>
          </cell>
          <cell r="Y265" t="str">
            <v>ENVÍO SIN CARGO (CABA, GRAN PARTE DE GBA y LA PLATA) TIEMPO: 4 a 6 DÍAS HÁBILES</v>
          </cell>
          <cell r="Z265" t="str">
            <v>Mercado Pago</v>
          </cell>
          <cell r="AD265">
            <v>44446</v>
          </cell>
          <cell r="AE265">
            <v>44449</v>
          </cell>
          <cell r="AF265" t="str">
            <v>MANOPLA DE SILICONA Y TELA GRIS Y NEGRA CON PUNTOS BLANCOS</v>
          </cell>
          <cell r="AG265" t="str">
            <v>1464.99</v>
          </cell>
          <cell r="AH265">
            <v>1</v>
          </cell>
          <cell r="AI265">
            <v>110245</v>
          </cell>
          <cell r="AJ265" t="str">
            <v>Web</v>
          </cell>
          <cell r="AK265" t="str">
            <v>EL LUNES 13-09 ENTRE 8 Y 18 HORAS!</v>
          </cell>
          <cell r="AL265">
            <v>16826304018</v>
          </cell>
          <cell r="AM265">
            <v>474322078</v>
          </cell>
          <cell r="AN265" t="str">
            <v>Sí</v>
          </cell>
        </row>
        <row r="266">
          <cell r="A266">
            <v>3631</v>
          </cell>
          <cell r="B266" t="str">
            <v>julietaasola@gmail.com</v>
          </cell>
          <cell r="AF266" t="str">
            <v>ESPECIERO CON PANZA CHICAGO BLACK 215ML</v>
          </cell>
          <cell r="AG266" t="str">
            <v>457.99</v>
          </cell>
          <cell r="AH266">
            <v>1</v>
          </cell>
          <cell r="AI266">
            <v>502029</v>
          </cell>
          <cell r="AN266" t="str">
            <v>Sí</v>
          </cell>
        </row>
        <row r="267">
          <cell r="A267">
            <v>3631</v>
          </cell>
          <cell r="B267" t="str">
            <v>julietaasola@gmail.com</v>
          </cell>
          <cell r="AF267" t="str">
            <v>ESPATULA CANELONERA BLANCO</v>
          </cell>
          <cell r="AG267" t="str">
            <v>606.99</v>
          </cell>
          <cell r="AH267">
            <v>1</v>
          </cell>
          <cell r="AI267" t="str">
            <v>BP13001 BIPO</v>
          </cell>
          <cell r="AN267" t="str">
            <v>Sí</v>
          </cell>
        </row>
        <row r="268">
          <cell r="A268">
            <v>3630</v>
          </cell>
          <cell r="B268" t="str">
            <v>silvana_cas82@hotmail.com</v>
          </cell>
          <cell r="C268">
            <v>44446</v>
          </cell>
          <cell r="D268" t="str">
            <v>Abierta</v>
          </cell>
          <cell r="E268" t="str">
            <v>Recibido</v>
          </cell>
          <cell r="F268" t="str">
            <v>Enviado</v>
          </cell>
          <cell r="G268" t="str">
            <v>ARS</v>
          </cell>
          <cell r="H268">
            <v>1520</v>
          </cell>
          <cell r="I268">
            <v>0</v>
          </cell>
          <cell r="J268">
            <v>0</v>
          </cell>
          <cell r="K268">
            <v>1520</v>
          </cell>
          <cell r="L268" t="str">
            <v>Silvana castaño</v>
          </cell>
          <cell r="M268">
            <v>30231138</v>
          </cell>
          <cell r="N268">
            <v>542915714181</v>
          </cell>
          <cell r="O268" t="str">
            <v>Silvana castaño</v>
          </cell>
          <cell r="P268">
            <v>542915714181</v>
          </cell>
          <cell r="R268">
            <v>234</v>
          </cell>
          <cell r="T268" t="str">
            <v>Desvio San Alejo</v>
          </cell>
          <cell r="U268" t="str">
            <v>Puan</v>
          </cell>
          <cell r="V268">
            <v>8180</v>
          </cell>
          <cell r="W268" t="str">
            <v>Buenos Aires</v>
          </cell>
          <cell r="Y268" t="str">
            <v>Retiras en SHOWROOM ( CON CITA PREVIA)</v>
          </cell>
          <cell r="Z268" t="str">
            <v>Mercado Pago</v>
          </cell>
          <cell r="AB268" t="str">
            <v>va junto a otros pedidos realizados ayer a nombre de Castaño Silvana..gracias orden 3620/3611/3622</v>
          </cell>
          <cell r="AD268">
            <v>44446</v>
          </cell>
          <cell r="AE268">
            <v>44449</v>
          </cell>
          <cell r="AF268" t="str">
            <v>RAMO X 5 FLORES TELA PARA AROMATIZAR (Rosa)</v>
          </cell>
          <cell r="AG268">
            <v>760</v>
          </cell>
          <cell r="AH268">
            <v>2</v>
          </cell>
          <cell r="AI268" t="str">
            <v>RAMOROSA MERCA SEPA COSTO TEORICO MAS IVA</v>
          </cell>
          <cell r="AJ268" t="str">
            <v>Web</v>
          </cell>
          <cell r="AK268" t="str">
            <v/>
          </cell>
          <cell r="AL268">
            <v>16823262314</v>
          </cell>
          <cell r="AM268">
            <v>474083333</v>
          </cell>
          <cell r="AN268" t="str">
            <v>Sí</v>
          </cell>
        </row>
        <row r="269">
          <cell r="A269">
            <v>3629</v>
          </cell>
          <cell r="B269" t="str">
            <v>tropea.flor@gmail.com</v>
          </cell>
          <cell r="C269">
            <v>44446</v>
          </cell>
          <cell r="D269" t="str">
            <v>Abierta</v>
          </cell>
          <cell r="E269" t="str">
            <v>Recibido</v>
          </cell>
          <cell r="F269" t="str">
            <v>Enviado</v>
          </cell>
          <cell r="G269" t="str">
            <v>ARS</v>
          </cell>
          <cell r="H269" t="str">
            <v>3799.91</v>
          </cell>
          <cell r="I269">
            <v>0</v>
          </cell>
          <cell r="J269">
            <v>0</v>
          </cell>
          <cell r="K269" t="str">
            <v>3799.91</v>
          </cell>
          <cell r="L269" t="str">
            <v>Florencia Tropea</v>
          </cell>
          <cell r="M269">
            <v>35719711</v>
          </cell>
          <cell r="N269">
            <v>5491159910625</v>
          </cell>
          <cell r="O269" t="str">
            <v>Florencia Tropea</v>
          </cell>
          <cell r="P269">
            <v>5491159910625</v>
          </cell>
          <cell r="Q269" t="str">
            <v>General José Arias</v>
          </cell>
          <cell r="R269">
            <v>2375</v>
          </cell>
          <cell r="S269" t="str">
            <v>Casa de atrás</v>
          </cell>
          <cell r="T269" t="str">
            <v>Rafael Calzada</v>
          </cell>
          <cell r="U269" t="str">
            <v>Almirante Brown</v>
          </cell>
          <cell r="V269">
            <v>1847</v>
          </cell>
          <cell r="W269" t="str">
            <v>Gran Buenos Aires</v>
          </cell>
          <cell r="Y269" t="str">
            <v>ENVÍO SIN CARGO (CABA, GRAN PARTE DE GBA y LA PLATA) TIEMPO: 4 a 6 DÍAS HÁBILES</v>
          </cell>
          <cell r="Z269" t="str">
            <v>Mercado Pago</v>
          </cell>
          <cell r="AB269" t="str">
            <v>Embalar bien el articulo de cerámica. Individuales redondos con diseño según imágen (blanco y vetas negras)</v>
          </cell>
          <cell r="AD269">
            <v>44446</v>
          </cell>
          <cell r="AE269">
            <v>44449</v>
          </cell>
          <cell r="AF269" t="str">
            <v>INDIVIDUAL PLAVINIL SIMIL MARMOL 32,5 CM</v>
          </cell>
          <cell r="AG269" t="str">
            <v>299.99</v>
          </cell>
          <cell r="AH269">
            <v>8</v>
          </cell>
          <cell r="AI269" t="str">
            <v>CHUIN177C MERCA SEPA</v>
          </cell>
          <cell r="AJ269" t="str">
            <v>Web</v>
          </cell>
          <cell r="AK269" t="str">
            <v>EL LUNES 13-09 ENTRE 8 Y 18 HORAS!</v>
          </cell>
          <cell r="AL269">
            <v>16822633445</v>
          </cell>
          <cell r="AM269">
            <v>474277745</v>
          </cell>
          <cell r="AN269" t="str">
            <v>Sí</v>
          </cell>
        </row>
        <row r="270">
          <cell r="A270">
            <v>3629</v>
          </cell>
          <cell r="B270" t="str">
            <v>tropea.flor@gmail.com</v>
          </cell>
          <cell r="AF270" t="str">
            <v>CUPCAKE DE CERAMICA C/TAPA 17 CM X 12 CM (Rosa)</v>
          </cell>
          <cell r="AG270" t="str">
            <v>1399.99</v>
          </cell>
          <cell r="AH270">
            <v>1</v>
          </cell>
          <cell r="AN270" t="str">
            <v>Sí</v>
          </cell>
        </row>
        <row r="271">
          <cell r="A271">
            <v>3628</v>
          </cell>
          <cell r="B271" t="str">
            <v>britesn008@gmail.com</v>
          </cell>
          <cell r="C271">
            <v>44446</v>
          </cell>
          <cell r="D271" t="str">
            <v>Abierta</v>
          </cell>
          <cell r="E271" t="str">
            <v>Recibido</v>
          </cell>
          <cell r="F271" t="str">
            <v>Enviado</v>
          </cell>
          <cell r="G271" t="str">
            <v>ARS</v>
          </cell>
          <cell r="H271" t="str">
            <v>1564.98</v>
          </cell>
          <cell r="I271">
            <v>0</v>
          </cell>
          <cell r="J271">
            <v>0</v>
          </cell>
          <cell r="K271" t="str">
            <v>1564.98</v>
          </cell>
          <cell r="L271" t="str">
            <v>Natalia Brites</v>
          </cell>
          <cell r="M271">
            <v>31727832</v>
          </cell>
          <cell r="N271">
            <v>5491132821120</v>
          </cell>
          <cell r="O271" t="str">
            <v>Natalia Brites</v>
          </cell>
          <cell r="P271">
            <v>5491132821120</v>
          </cell>
          <cell r="Q271" t="str">
            <v>Hilario Ascasubi</v>
          </cell>
          <cell r="R271">
            <v>886</v>
          </cell>
          <cell r="S271">
            <v>1</v>
          </cell>
          <cell r="T271" t="str">
            <v>Wilde</v>
          </cell>
          <cell r="U271" t="str">
            <v>Avellaneda</v>
          </cell>
          <cell r="V271">
            <v>1875</v>
          </cell>
          <cell r="W271" t="str">
            <v>Gran Buenos Aires</v>
          </cell>
          <cell r="Y271" t="str">
            <v>ENVÍO SIN CARGO (CABA, GRAN PARTE DE GBA y LA PLATA) TIEMPO: 4 a 6 DÍAS HÁBILES</v>
          </cell>
          <cell r="Z271" t="str">
            <v>Mercado Pago</v>
          </cell>
          <cell r="AD271">
            <v>44446</v>
          </cell>
          <cell r="AE271">
            <v>44449</v>
          </cell>
          <cell r="AF271" t="str">
            <v>WOK ANTIADHERENTE LINEA GRANITE 30CM</v>
          </cell>
          <cell r="AG271" t="str">
            <v>1264.99</v>
          </cell>
          <cell r="AH271">
            <v>1</v>
          </cell>
          <cell r="AI271" t="str">
            <v>MS119636</v>
          </cell>
          <cell r="AJ271" t="str">
            <v>Móvil</v>
          </cell>
          <cell r="AK271" t="str">
            <v>EL LUNES 13-09 ENTRE 8 Y 18 HORAS!</v>
          </cell>
          <cell r="AL271">
            <v>16818967692</v>
          </cell>
          <cell r="AM271">
            <v>474219581</v>
          </cell>
          <cell r="AN271" t="str">
            <v>Sí</v>
          </cell>
        </row>
        <row r="272">
          <cell r="A272">
            <v>3628</v>
          </cell>
          <cell r="B272" t="str">
            <v>britesn008@gmail.com</v>
          </cell>
          <cell r="AF272" t="str">
            <v>VASO TERMICO CON TAPA Y FAJA COLORES PASTELES (Violeta)</v>
          </cell>
          <cell r="AG272" t="str">
            <v>299.99</v>
          </cell>
          <cell r="AH272">
            <v>1</v>
          </cell>
          <cell r="AI272" t="str">
            <v>BA87506 MERCA SEPA</v>
          </cell>
          <cell r="AN272" t="str">
            <v>Sí</v>
          </cell>
        </row>
        <row r="273">
          <cell r="A273">
            <v>3627</v>
          </cell>
          <cell r="B273" t="str">
            <v>emilceferreira22@hotmail.com</v>
          </cell>
          <cell r="C273">
            <v>44446</v>
          </cell>
          <cell r="D273" t="str">
            <v>Abierta</v>
          </cell>
          <cell r="E273" t="str">
            <v>Recibido</v>
          </cell>
          <cell r="F273" t="str">
            <v>Enviado</v>
          </cell>
          <cell r="G273" t="str">
            <v>ARS</v>
          </cell>
          <cell r="H273" t="str">
            <v>2359.98</v>
          </cell>
          <cell r="I273">
            <v>0</v>
          </cell>
          <cell r="J273" t="str">
            <v>413.09</v>
          </cell>
          <cell r="K273" t="str">
            <v>2773.07</v>
          </cell>
          <cell r="L273" t="str">
            <v>Emilce Ferreira</v>
          </cell>
          <cell r="M273">
            <v>38792924</v>
          </cell>
          <cell r="N273">
            <v>543517077624</v>
          </cell>
          <cell r="O273" t="str">
            <v>Emilce Ferreira</v>
          </cell>
          <cell r="P273">
            <v>543517077624</v>
          </cell>
          <cell r="Q273" t="str">
            <v>Espora</v>
          </cell>
          <cell r="R273">
            <v>24</v>
          </cell>
          <cell r="S273" t="str">
            <v>pb f</v>
          </cell>
          <cell r="T273" t="str">
            <v>alto alberdi</v>
          </cell>
          <cell r="U273" t="str">
            <v>Córdoba Capital</v>
          </cell>
          <cell r="V273">
            <v>5000</v>
          </cell>
          <cell r="W273" t="str">
            <v>Córdoba</v>
          </cell>
          <cell r="Y273" t="str">
            <v>Correo Argentino - Envio a domicilio</v>
          </cell>
          <cell r="Z273" t="str">
            <v>Mercado Pago</v>
          </cell>
          <cell r="AD273">
            <v>44446</v>
          </cell>
          <cell r="AE273">
            <v>44448</v>
          </cell>
          <cell r="AF273" t="str">
            <v>SET X 2 PAÑOS MICROFIBRA 35X45 PACK NRO 6</v>
          </cell>
          <cell r="AG273" t="str">
            <v>599.99</v>
          </cell>
          <cell r="AH273">
            <v>1</v>
          </cell>
          <cell r="AI273" t="str">
            <v>CHUPACK 6</v>
          </cell>
          <cell r="AJ273" t="str">
            <v>Web</v>
          </cell>
          <cell r="AK273" t="str">
            <v xml:space="preserve">POR MEDIO DEL CORREO ARGENTINO Y TU CODIGO DE SEGUIMIENTO SERA 0000794304931T01A461701            </v>
          </cell>
          <cell r="AL273">
            <v>16814094938</v>
          </cell>
          <cell r="AM273">
            <v>474132605</v>
          </cell>
          <cell r="AN273" t="str">
            <v>Sí</v>
          </cell>
        </row>
        <row r="274">
          <cell r="A274">
            <v>3627</v>
          </cell>
          <cell r="B274" t="str">
            <v>emilceferreira22@hotmail.com</v>
          </cell>
          <cell r="AF274" t="str">
            <v>MANTEL RECTANGULAR ANTIMANCHA 1.40x1.85 mtrs</v>
          </cell>
          <cell r="AG274" t="str">
            <v>1759.99</v>
          </cell>
          <cell r="AH274">
            <v>1</v>
          </cell>
          <cell r="AI274" t="str">
            <v>CHUR14 MERCA SEPA</v>
          </cell>
          <cell r="AN274" t="str">
            <v>Sí</v>
          </cell>
        </row>
        <row r="275">
          <cell r="A275">
            <v>3626</v>
          </cell>
          <cell r="B275" t="str">
            <v>angebenitez@icloud.com</v>
          </cell>
          <cell r="C275">
            <v>44445</v>
          </cell>
          <cell r="D275" t="str">
            <v>Abierta</v>
          </cell>
          <cell r="E275" t="str">
            <v>Recibido</v>
          </cell>
          <cell r="F275" t="str">
            <v>Enviado</v>
          </cell>
          <cell r="G275" t="str">
            <v>ARS</v>
          </cell>
          <cell r="H275" t="str">
            <v>1953.97</v>
          </cell>
          <cell r="I275">
            <v>0</v>
          </cell>
          <cell r="J275" t="str">
            <v>669.41</v>
          </cell>
          <cell r="K275" t="str">
            <v>2623.38</v>
          </cell>
          <cell r="L275" t="str">
            <v>Angela Benitez</v>
          </cell>
          <cell r="M275">
            <v>41507741</v>
          </cell>
          <cell r="N275">
            <v>543794202571</v>
          </cell>
          <cell r="O275" t="str">
            <v>Angela Benitez</v>
          </cell>
          <cell r="T275" t="str">
            <v>Villa El Dorado</v>
          </cell>
          <cell r="U275" t="str">
            <v>Capital</v>
          </cell>
          <cell r="V275">
            <v>3400</v>
          </cell>
          <cell r="W275" t="str">
            <v>Corrientes</v>
          </cell>
          <cell r="Y275" t="str">
            <v>Punto de retiro</v>
          </cell>
          <cell r="Z275" t="str">
            <v>Mercado Pago</v>
          </cell>
          <cell r="AD275">
            <v>44445</v>
          </cell>
          <cell r="AE275">
            <v>44448</v>
          </cell>
          <cell r="AF275" t="str">
            <v>TAZA DE TE CON PLATO CRUDO 100ML ESPARTA</v>
          </cell>
          <cell r="AG275" t="str">
            <v>654.99</v>
          </cell>
          <cell r="AH275">
            <v>1</v>
          </cell>
          <cell r="AI275" t="str">
            <v>PO285586 POR UNIDAD MERCA SEPARADA</v>
          </cell>
          <cell r="AJ275" t="str">
            <v>Móvil</v>
          </cell>
          <cell r="AK275" t="str">
            <v xml:space="preserve">POR MEDIO DEL CORREO ARGENTINO Y TU CODIGO DE SEGUIMIENTO SERA 00007943045A9PAC04MC101            </v>
          </cell>
          <cell r="AL275">
            <v>16811897195</v>
          </cell>
          <cell r="AM275">
            <v>465470084</v>
          </cell>
          <cell r="AN275" t="str">
            <v>Sí</v>
          </cell>
        </row>
        <row r="276">
          <cell r="A276">
            <v>3626</v>
          </cell>
          <cell r="B276" t="str">
            <v>angebenitez@icloud.com</v>
          </cell>
          <cell r="AF276" t="str">
            <v>INDIVIDUAL DE CUERINA 32.5CM DIAM</v>
          </cell>
          <cell r="AG276" t="str">
            <v>299.99</v>
          </cell>
          <cell r="AH276">
            <v>1</v>
          </cell>
          <cell r="AI276" t="str">
            <v>CHUIN03C MERCA SEPA</v>
          </cell>
          <cell r="AN276" t="str">
            <v>Sí</v>
          </cell>
        </row>
        <row r="277">
          <cell r="A277">
            <v>3626</v>
          </cell>
          <cell r="B277" t="str">
            <v>angebenitez@icloud.com</v>
          </cell>
          <cell r="AF277" t="str">
            <v>BOWL CERAMICA CRUDO ESPARTA 12.5CM 250ML</v>
          </cell>
          <cell r="AG277" t="str">
            <v>578.99</v>
          </cell>
          <cell r="AH277">
            <v>1</v>
          </cell>
          <cell r="AI277" t="str">
            <v>PO285589 POR UNIDAD MERCA SEPARADA</v>
          </cell>
          <cell r="AN277" t="str">
            <v>Sí</v>
          </cell>
        </row>
        <row r="278">
          <cell r="A278">
            <v>3626</v>
          </cell>
          <cell r="B278" t="str">
            <v>angebenitez@icloud.com</v>
          </cell>
          <cell r="AF278" t="str">
            <v>SEGUNDA SELECCION PLATO PLAYO CERAMICA VERDE 26 CM ESPARTA</v>
          </cell>
          <cell r="AG278">
            <v>420</v>
          </cell>
          <cell r="AH278">
            <v>1</v>
          </cell>
          <cell r="AI278" t="str">
            <v>PO393582 POR UNIDAD</v>
          </cell>
          <cell r="AN278" t="str">
            <v>Sí</v>
          </cell>
        </row>
        <row r="279">
          <cell r="A279">
            <v>3625</v>
          </cell>
          <cell r="B279" t="str">
            <v>luupalencia@gmail.com</v>
          </cell>
          <cell r="C279">
            <v>44445</v>
          </cell>
          <cell r="D279" t="str">
            <v>Abierta</v>
          </cell>
          <cell r="E279" t="str">
            <v>Recibido</v>
          </cell>
          <cell r="F279" t="str">
            <v>Enviado</v>
          </cell>
          <cell r="G279" t="str">
            <v>ARS</v>
          </cell>
          <cell r="H279" t="str">
            <v>3025.99</v>
          </cell>
          <cell r="I279">
            <v>0</v>
          </cell>
          <cell r="J279">
            <v>0</v>
          </cell>
          <cell r="K279" t="str">
            <v>3025.99</v>
          </cell>
          <cell r="L279" t="str">
            <v>Lucia Palencia</v>
          </cell>
          <cell r="M279">
            <v>39076904</v>
          </cell>
          <cell r="N279">
            <v>541131896864</v>
          </cell>
          <cell r="O279" t="str">
            <v>Lucia Palencia</v>
          </cell>
          <cell r="P279">
            <v>541131896864</v>
          </cell>
          <cell r="Q279" t="str">
            <v>Jose Antonio Cabrera</v>
          </cell>
          <cell r="R279">
            <v>3558</v>
          </cell>
          <cell r="S279" t="str">
            <v>93 timbre y boton campana</v>
          </cell>
          <cell r="T279" t="str">
            <v>Palermo</v>
          </cell>
          <cell r="U279" t="str">
            <v>Capital Federal</v>
          </cell>
          <cell r="V279">
            <v>1186</v>
          </cell>
          <cell r="W279" t="str">
            <v>Capital Federal</v>
          </cell>
          <cell r="Y279" t="str">
            <v>ENVÍO SIN CARGO (CABA, GRAN PARTE DE GBA y LA PLATA) TIEMPO: 4 a 6 DÍAS HÁBILES</v>
          </cell>
          <cell r="Z279" t="str">
            <v>Mercado Pago</v>
          </cell>
          <cell r="AD279">
            <v>44445</v>
          </cell>
          <cell r="AE279">
            <v>44448</v>
          </cell>
          <cell r="AF279" t="str">
            <v>BOTELLA ACQUA 1L TAPA SILICONA</v>
          </cell>
          <cell r="AG279">
            <v>616</v>
          </cell>
          <cell r="AH279">
            <v>1</v>
          </cell>
          <cell r="AI279" t="str">
            <v>019BO5574</v>
          </cell>
          <cell r="AJ279" t="str">
            <v>Web</v>
          </cell>
          <cell r="AK279" t="str">
            <v>EL VIERNES 10-09 ENTRE 8 Y 18 HORAS!</v>
          </cell>
          <cell r="AL279">
            <v>3216734745</v>
          </cell>
          <cell r="AM279">
            <v>471924803</v>
          </cell>
          <cell r="AN279" t="str">
            <v>Sí</v>
          </cell>
        </row>
        <row r="280">
          <cell r="A280">
            <v>3625</v>
          </cell>
          <cell r="B280" t="str">
            <v>luupalencia@gmail.com</v>
          </cell>
          <cell r="AF280" t="str">
            <v>JABONERA PVC 10 X 7,8 CM</v>
          </cell>
          <cell r="AG280">
            <v>390</v>
          </cell>
          <cell r="AH280">
            <v>1</v>
          </cell>
          <cell r="AI280" t="str">
            <v>AB6993</v>
          </cell>
          <cell r="AN280" t="str">
            <v>Sí</v>
          </cell>
        </row>
        <row r="281">
          <cell r="A281">
            <v>3625</v>
          </cell>
          <cell r="B281" t="str">
            <v>luupalencia@gmail.com</v>
          </cell>
          <cell r="AF281" t="str">
            <v>MATE PAMPA BOCA ANCHA CON BOMBILLA COLOR BORDO</v>
          </cell>
          <cell r="AG281">
            <v>890</v>
          </cell>
          <cell r="AH281">
            <v>1</v>
          </cell>
          <cell r="AI281" t="str">
            <v>MATE PAMPA 010. MERCA SEPA</v>
          </cell>
          <cell r="AN281" t="str">
            <v>Sí</v>
          </cell>
        </row>
        <row r="282">
          <cell r="A282">
            <v>3625</v>
          </cell>
          <cell r="B282" t="str">
            <v>luupalencia@gmail.com</v>
          </cell>
          <cell r="AF282" t="str">
            <v>ESCURRIDOR DE CUBIERTOS 12,5 X 19CM</v>
          </cell>
          <cell r="AG282">
            <v>910</v>
          </cell>
          <cell r="AH282">
            <v>1</v>
          </cell>
          <cell r="AI282" t="str">
            <v>046BA8091 PONELE UN 15% DESC. AUNQUE SEA OFERTON</v>
          </cell>
          <cell r="AN282" t="str">
            <v>Sí</v>
          </cell>
        </row>
        <row r="283">
          <cell r="A283">
            <v>3625</v>
          </cell>
          <cell r="B283" t="str">
            <v>luupalencia@gmail.com</v>
          </cell>
          <cell r="AF283" t="str">
            <v>SALERO BOMBEEF ACETADO DE VIDRIO Y ACERO 7X3.5CM</v>
          </cell>
          <cell r="AG283" t="str">
            <v>219.99</v>
          </cell>
          <cell r="AH283">
            <v>1</v>
          </cell>
          <cell r="AI283" t="str">
            <v>MS107213 MERCA SEPA</v>
          </cell>
          <cell r="AN283" t="str">
            <v>Sí</v>
          </cell>
        </row>
        <row r="284">
          <cell r="A284">
            <v>3624</v>
          </cell>
          <cell r="B284" t="str">
            <v>Padin.paulina@gmail.com</v>
          </cell>
          <cell r="C284">
            <v>44445</v>
          </cell>
          <cell r="D284" t="str">
            <v>Abierta</v>
          </cell>
          <cell r="E284" t="str">
            <v>Recibido</v>
          </cell>
          <cell r="F284" t="str">
            <v>Enviado</v>
          </cell>
          <cell r="G284" t="str">
            <v>ARS</v>
          </cell>
          <cell r="H284">
            <v>656</v>
          </cell>
          <cell r="I284">
            <v>0</v>
          </cell>
          <cell r="J284">
            <v>0</v>
          </cell>
          <cell r="K284">
            <v>656</v>
          </cell>
          <cell r="L284" t="str">
            <v>Paulina Padin</v>
          </cell>
          <cell r="M284">
            <v>38494854</v>
          </cell>
          <cell r="N284">
            <v>542944796351</v>
          </cell>
          <cell r="O284" t="str">
            <v>Paulina Padin</v>
          </cell>
          <cell r="P284">
            <v>542944796351</v>
          </cell>
          <cell r="Q284" t="str">
            <v xml:space="preserve">Junin </v>
          </cell>
          <cell r="R284">
            <v>654</v>
          </cell>
          <cell r="S284" t="str">
            <v xml:space="preserve">2D o portería </v>
          </cell>
          <cell r="T284" t="str">
            <v xml:space="preserve">Balvanera </v>
          </cell>
          <cell r="U284" t="str">
            <v>Capital Federal</v>
          </cell>
          <cell r="V284">
            <v>1026</v>
          </cell>
          <cell r="W284" t="str">
            <v>Capital Federal</v>
          </cell>
          <cell r="Y284" t="str">
            <v>ENVÍO SIN CARGO (CABA, GRAN PARTE DE GBA y LA PLATA) TIEMPO: 4 a 6 DÍAS HÁBILES</v>
          </cell>
          <cell r="Z284" t="str">
            <v>Mercado Pago</v>
          </cell>
          <cell r="AB284" t="str">
            <v xml:space="preserve">Si no hay nadie tocar portería </v>
          </cell>
          <cell r="AD284">
            <v>44445</v>
          </cell>
          <cell r="AE284">
            <v>44448</v>
          </cell>
          <cell r="AF284" t="str">
            <v>SET X 6 VASO NOA COOL 400 ML</v>
          </cell>
          <cell r="AG284">
            <v>656</v>
          </cell>
          <cell r="AH284">
            <v>1</v>
          </cell>
          <cell r="AI284" t="str">
            <v>69255PK</v>
          </cell>
          <cell r="AJ284" t="str">
            <v>Móvil</v>
          </cell>
          <cell r="AK284" t="str">
            <v>EL VIERNES 10-09 ENTRE 8 Y 18 HORAS!</v>
          </cell>
          <cell r="AL284">
            <v>3215293010</v>
          </cell>
          <cell r="AM284">
            <v>473960430</v>
          </cell>
          <cell r="AN284" t="str">
            <v>Sí</v>
          </cell>
        </row>
        <row r="285">
          <cell r="A285">
            <v>3623</v>
          </cell>
          <cell r="B285" t="str">
            <v>camilacasuscelli96@gmail.com</v>
          </cell>
          <cell r="C285">
            <v>44445</v>
          </cell>
          <cell r="D285" t="str">
            <v>Abierta</v>
          </cell>
          <cell r="E285" t="str">
            <v>Recibido</v>
          </cell>
          <cell r="F285" t="str">
            <v>Enviado</v>
          </cell>
          <cell r="G285" t="str">
            <v>ARS</v>
          </cell>
          <cell r="H285" t="str">
            <v>4399.94</v>
          </cell>
          <cell r="I285">
            <v>0</v>
          </cell>
          <cell r="J285">
            <v>0</v>
          </cell>
          <cell r="K285" t="str">
            <v>4399.94</v>
          </cell>
          <cell r="L285" t="str">
            <v>Camila Casuscelli</v>
          </cell>
          <cell r="M285">
            <v>40009884</v>
          </cell>
          <cell r="N285">
            <v>541122828552</v>
          </cell>
          <cell r="O285" t="str">
            <v>Camila Casuscelli</v>
          </cell>
          <cell r="P285">
            <v>541122828552</v>
          </cell>
          <cell r="Q285" t="str">
            <v xml:space="preserve">Culpina </v>
          </cell>
          <cell r="R285">
            <v>388</v>
          </cell>
          <cell r="S285">
            <v>4</v>
          </cell>
          <cell r="T285" t="str">
            <v xml:space="preserve">Flores </v>
          </cell>
          <cell r="U285" t="str">
            <v>Capital Federal</v>
          </cell>
          <cell r="V285">
            <v>1407</v>
          </cell>
          <cell r="W285" t="str">
            <v>Capital Federal</v>
          </cell>
          <cell r="Y285" t="str">
            <v>ENVÍO SIN CARGO (CABA, GRAN PARTE DE GBA y LA PLATA) TIEMPO: 4 a 6 DÍAS HÁBILES</v>
          </cell>
          <cell r="Z285" t="str">
            <v>TRANSFERENCIA BANCARIA</v>
          </cell>
          <cell r="AD285">
            <v>44445</v>
          </cell>
          <cell r="AE285">
            <v>44448</v>
          </cell>
          <cell r="AF285" t="str">
            <v>CUENCO 9,8 CM PINTADO A MANO</v>
          </cell>
          <cell r="AG285" t="str">
            <v>559.99</v>
          </cell>
          <cell r="AH285">
            <v>1</v>
          </cell>
          <cell r="AI285" t="str">
            <v>MU18006 MUMI MERCA SEPARADA</v>
          </cell>
          <cell r="AJ285" t="str">
            <v>Móvil</v>
          </cell>
          <cell r="AK285" t="str">
            <v>EL VIERNES 10-09 ENTRE 8 Y 18 HORAS!</v>
          </cell>
          <cell r="AM285">
            <v>473959081</v>
          </cell>
          <cell r="AN285" t="str">
            <v>Sí</v>
          </cell>
        </row>
        <row r="286">
          <cell r="A286">
            <v>3623</v>
          </cell>
          <cell r="B286" t="str">
            <v>camilacasuscelli96@gmail.com</v>
          </cell>
          <cell r="AF286" t="str">
            <v>CUENCO 9,8 CM PINTADO A MANO</v>
          </cell>
          <cell r="AG286" t="str">
            <v>559.99</v>
          </cell>
          <cell r="AH286">
            <v>1</v>
          </cell>
          <cell r="AI286" t="str">
            <v>MU14006/MERCA SEPARADA/COSTO TEORICO MAS IVA</v>
          </cell>
          <cell r="AN286" t="str">
            <v>Sí</v>
          </cell>
        </row>
        <row r="287">
          <cell r="A287">
            <v>3623</v>
          </cell>
          <cell r="B287" t="str">
            <v>camilacasuscelli96@gmail.com</v>
          </cell>
          <cell r="AF287" t="str">
            <v>CUENCO 9,8 CM PINTADO A MANO</v>
          </cell>
          <cell r="AG287">
            <v>560</v>
          </cell>
          <cell r="AH287">
            <v>1</v>
          </cell>
          <cell r="AI287" t="str">
            <v>MU15006 MUMI MERCA SEPARADA</v>
          </cell>
          <cell r="AN287" t="str">
            <v>Sí</v>
          </cell>
        </row>
        <row r="288">
          <cell r="A288">
            <v>3623</v>
          </cell>
          <cell r="B288" t="str">
            <v>camilacasuscelli96@gmail.com</v>
          </cell>
          <cell r="AF288" t="str">
            <v>SET X 2 PAÑOS MICROFIBRA 35X50 PACK NRO 2</v>
          </cell>
          <cell r="AG288" t="str">
            <v>599.99</v>
          </cell>
          <cell r="AH288">
            <v>2</v>
          </cell>
          <cell r="AI288" t="str">
            <v>CHUPACK02</v>
          </cell>
          <cell r="AN288" t="str">
            <v>Sí</v>
          </cell>
        </row>
        <row r="289">
          <cell r="A289">
            <v>3623</v>
          </cell>
          <cell r="B289" t="str">
            <v>camilacasuscelli96@gmail.com</v>
          </cell>
          <cell r="AF289" t="str">
            <v>TABLA BUDINERA 38 CM X 16,5 CM PINTADO A MANO</v>
          </cell>
          <cell r="AG289" t="str">
            <v>759.99</v>
          </cell>
          <cell r="AH289">
            <v>1</v>
          </cell>
          <cell r="AI289" t="str">
            <v>MU16004/MERCA SEPARADA/COSTO TEORICO MAS IVA</v>
          </cell>
          <cell r="AN289" t="str">
            <v>Sí</v>
          </cell>
        </row>
        <row r="290">
          <cell r="A290">
            <v>3623</v>
          </cell>
          <cell r="B290" t="str">
            <v>camilacasuscelli96@gmail.com</v>
          </cell>
          <cell r="AF290" t="str">
            <v>TABLA XL 47 X 14 CM PINTADO A MANO</v>
          </cell>
          <cell r="AG290" t="str">
            <v>759.99</v>
          </cell>
          <cell r="AH290">
            <v>1</v>
          </cell>
          <cell r="AI290" t="str">
            <v>MU15005 MUMI MERCA SEPARADA</v>
          </cell>
          <cell r="AN290" t="str">
            <v>Sí</v>
          </cell>
        </row>
        <row r="291">
          <cell r="A291">
            <v>3622</v>
          </cell>
          <cell r="B291" t="str">
            <v>silvana_cas82@hotmail.com</v>
          </cell>
          <cell r="C291">
            <v>44445</v>
          </cell>
          <cell r="D291" t="str">
            <v>Abierta</v>
          </cell>
          <cell r="E291" t="str">
            <v>Recibido</v>
          </cell>
          <cell r="F291" t="str">
            <v>Enviado</v>
          </cell>
          <cell r="G291" t="str">
            <v>ARS</v>
          </cell>
          <cell r="H291">
            <v>760</v>
          </cell>
          <cell r="I291">
            <v>0</v>
          </cell>
          <cell r="J291">
            <v>0</v>
          </cell>
          <cell r="K291">
            <v>760</v>
          </cell>
          <cell r="L291" t="str">
            <v>Silvana Castaño</v>
          </cell>
          <cell r="M291">
            <v>30231138</v>
          </cell>
          <cell r="N291">
            <v>542915714181</v>
          </cell>
          <cell r="O291" t="str">
            <v>Silvana castaño</v>
          </cell>
          <cell r="P291">
            <v>542915714181</v>
          </cell>
          <cell r="R291">
            <v>234</v>
          </cell>
          <cell r="T291" t="str">
            <v>Desvio San Alejo</v>
          </cell>
          <cell r="U291" t="str">
            <v>Puan</v>
          </cell>
          <cell r="V291">
            <v>8180</v>
          </cell>
          <cell r="W291" t="str">
            <v>Buenos Aires</v>
          </cell>
          <cell r="Y291" t="str">
            <v>Retiras en SHOWROOM ( CON CITA PREVIA)</v>
          </cell>
          <cell r="Z291" t="str">
            <v>Mercado Pago</v>
          </cell>
          <cell r="AC291" t="str">
            <v>ENVIAR JUNTAS ORDEN: 3620-3622-3611</v>
          </cell>
          <cell r="AD291">
            <v>44445</v>
          </cell>
          <cell r="AE291">
            <v>44449</v>
          </cell>
          <cell r="AF291" t="str">
            <v>RAMO X 5 FLORES TELA PARA AROMATIZAR (Beige)</v>
          </cell>
          <cell r="AG291">
            <v>760</v>
          </cell>
          <cell r="AH291">
            <v>1</v>
          </cell>
          <cell r="AI291" t="str">
            <v>RAMOBEI MERCA SEPA COSTO TEORICO MAS IVA</v>
          </cell>
          <cell r="AJ291" t="str">
            <v>Web</v>
          </cell>
          <cell r="AK291" t="str">
            <v/>
          </cell>
          <cell r="AL291">
            <v>16804230121</v>
          </cell>
          <cell r="AM291">
            <v>473561316</v>
          </cell>
          <cell r="AN291" t="str">
            <v>Sí</v>
          </cell>
        </row>
        <row r="292">
          <cell r="A292">
            <v>3621</v>
          </cell>
          <cell r="B292" t="str">
            <v>pauvillalba206@gmail.com</v>
          </cell>
          <cell r="C292">
            <v>44445</v>
          </cell>
          <cell r="D292" t="str">
            <v>Abierta</v>
          </cell>
          <cell r="E292" t="str">
            <v>Recibido</v>
          </cell>
          <cell r="F292" t="str">
            <v>Enviado</v>
          </cell>
          <cell r="G292" t="str">
            <v>ARS</v>
          </cell>
          <cell r="H292" t="str">
            <v>4306.92</v>
          </cell>
          <cell r="I292">
            <v>0</v>
          </cell>
          <cell r="J292" t="str">
            <v>524.39</v>
          </cell>
          <cell r="K292" t="str">
            <v>4831.31</v>
          </cell>
          <cell r="L292" t="str">
            <v>Ana Paula Villalba</v>
          </cell>
          <cell r="M292">
            <v>39094867</v>
          </cell>
          <cell r="N292">
            <v>542473402405</v>
          </cell>
          <cell r="O292" t="str">
            <v>Ana Paula Villalba</v>
          </cell>
          <cell r="P292">
            <v>542473402405</v>
          </cell>
          <cell r="Q292" t="str">
            <v>13 Y 48</v>
          </cell>
          <cell r="R292">
            <v>692</v>
          </cell>
          <cell r="U292" t="str">
            <v xml:space="preserve">Colón </v>
          </cell>
          <cell r="V292">
            <v>2720</v>
          </cell>
          <cell r="W292" t="str">
            <v>Buenos Aires</v>
          </cell>
          <cell r="Y292" t="str">
            <v>Correo Argentino - Envio a domicilio</v>
          </cell>
          <cell r="Z292" t="str">
            <v>Mercado Pago</v>
          </cell>
          <cell r="AD292">
            <v>44445</v>
          </cell>
          <cell r="AE292">
            <v>44448</v>
          </cell>
          <cell r="AF292" t="str">
            <v>POSA FUENTE YUTE HOJA DE MAIZ 20 CM</v>
          </cell>
          <cell r="AG292" t="str">
            <v>569.99</v>
          </cell>
          <cell r="AH292">
            <v>1</v>
          </cell>
          <cell r="AI292" t="str">
            <v>BA8263</v>
          </cell>
          <cell r="AJ292" t="str">
            <v>Móvil</v>
          </cell>
          <cell r="AK292" t="str">
            <v xml:space="preserve">POR MEDIO DEL CORREO ARGENTINO Y TU CODIGO DE SEGUIMIENTO SERA 00007943042AITAC04MC201            </v>
          </cell>
          <cell r="AL292">
            <v>16802143628</v>
          </cell>
          <cell r="AM292">
            <v>473903956</v>
          </cell>
          <cell r="AN292" t="str">
            <v>Sí</v>
          </cell>
        </row>
        <row r="293">
          <cell r="A293">
            <v>3621</v>
          </cell>
          <cell r="B293" t="str">
            <v>pauvillalba206@gmail.com</v>
          </cell>
          <cell r="AF293" t="str">
            <v>POSA VASO YUTE HOJA DE MAIZ 10,5 CM</v>
          </cell>
          <cell r="AG293" t="str">
            <v>399.99</v>
          </cell>
          <cell r="AH293">
            <v>2</v>
          </cell>
          <cell r="AI293" t="str">
            <v>BA8261</v>
          </cell>
          <cell r="AN293" t="str">
            <v>Sí</v>
          </cell>
        </row>
        <row r="294">
          <cell r="A294">
            <v>3621</v>
          </cell>
          <cell r="B294" t="str">
            <v>pauvillalba206@gmail.com</v>
          </cell>
          <cell r="AF294" t="str">
            <v>PLATO HONDO CERAMICA AZUL NAVY 22 CM OLIMPIA</v>
          </cell>
          <cell r="AG294" t="str">
            <v>756.99</v>
          </cell>
          <cell r="AH294">
            <v>2</v>
          </cell>
          <cell r="AI294" t="str">
            <v>PO323573 POR UNIDAD</v>
          </cell>
          <cell r="AN294" t="str">
            <v>Sí</v>
          </cell>
        </row>
        <row r="295">
          <cell r="A295">
            <v>3621</v>
          </cell>
          <cell r="B295" t="str">
            <v>pauvillalba206@gmail.com</v>
          </cell>
          <cell r="AF295" t="str">
            <v>PORTARRETO MARCO MADERA 13X18CM</v>
          </cell>
          <cell r="AG295" t="str">
            <v>322.99</v>
          </cell>
          <cell r="AH295">
            <v>1</v>
          </cell>
          <cell r="AI295" t="str">
            <v>046PR6836</v>
          </cell>
          <cell r="AN295" t="str">
            <v>Sí</v>
          </cell>
        </row>
        <row r="296">
          <cell r="A296">
            <v>3621</v>
          </cell>
          <cell r="B296" t="str">
            <v>pauvillalba206@gmail.com</v>
          </cell>
          <cell r="AF296" t="str">
            <v>INDIVIDUAL REDONDO DE ALGODÓN AZUL 38CM</v>
          </cell>
          <cell r="AG296" t="str">
            <v>549.99</v>
          </cell>
          <cell r="AH296">
            <v>2</v>
          </cell>
          <cell r="AI296" t="str">
            <v>MS115311 MERCA EN NAZCA y aca</v>
          </cell>
          <cell r="AN296" t="str">
            <v>Sí</v>
          </cell>
        </row>
        <row r="297">
          <cell r="A297">
            <v>3620</v>
          </cell>
          <cell r="B297" t="str">
            <v>silvana_cas82@hotmail.com</v>
          </cell>
          <cell r="C297">
            <v>44445</v>
          </cell>
          <cell r="D297" t="str">
            <v>Abierta</v>
          </cell>
          <cell r="E297" t="str">
            <v>Recibido</v>
          </cell>
          <cell r="F297" t="str">
            <v>Enviado</v>
          </cell>
          <cell r="G297" t="str">
            <v>ARS</v>
          </cell>
          <cell r="H297">
            <v>1520</v>
          </cell>
          <cell r="I297">
            <v>0</v>
          </cell>
          <cell r="J297" t="str">
            <v>413.09</v>
          </cell>
          <cell r="K297" t="str">
            <v>1933.09</v>
          </cell>
          <cell r="L297" t="str">
            <v>Silvana Castaño</v>
          </cell>
          <cell r="M297">
            <v>30231138</v>
          </cell>
          <cell r="N297">
            <v>542915714181</v>
          </cell>
          <cell r="O297" t="str">
            <v>Silvana castaño</v>
          </cell>
          <cell r="P297">
            <v>542915714181</v>
          </cell>
          <cell r="Q297" t="str">
            <v>Ortuzar</v>
          </cell>
          <cell r="R297">
            <v>234</v>
          </cell>
          <cell r="T297" t="str">
            <v>Puan</v>
          </cell>
          <cell r="U297" t="str">
            <v>Puan</v>
          </cell>
          <cell r="V297">
            <v>8180</v>
          </cell>
          <cell r="W297" t="str">
            <v>Buenos Aires</v>
          </cell>
          <cell r="Y297" t="str">
            <v>Correo Argentino - Envio a domicilio</v>
          </cell>
          <cell r="Z297" t="str">
            <v>Mercado Pago</v>
          </cell>
          <cell r="AC297" t="str">
            <v>ENVIAR JUNTAS ORDEN: 3620-3622-3611</v>
          </cell>
          <cell r="AD297">
            <v>44445</v>
          </cell>
          <cell r="AE297">
            <v>44448</v>
          </cell>
          <cell r="AF297" t="str">
            <v>RAMO X 5 FLORES TELA PARA AROMATIZAR (Blanco)</v>
          </cell>
          <cell r="AG297">
            <v>760</v>
          </cell>
          <cell r="AH297">
            <v>1</v>
          </cell>
          <cell r="AI297" t="str">
            <v>RAMOBCO MERCA SEPA COSTO TEORICO MAS IVA</v>
          </cell>
          <cell r="AJ297" t="str">
            <v>Web</v>
          </cell>
          <cell r="AK297" t="str">
            <v xml:space="preserve">POR MEDIO DEL CORREO ARGENTINO Y TU CODIGO DE SEGUIMIENTO SERA 00007943040A9C1C0I61501            </v>
          </cell>
          <cell r="AL297">
            <v>16801269649</v>
          </cell>
          <cell r="AM297">
            <v>473865784</v>
          </cell>
          <cell r="AN297" t="str">
            <v>Sí</v>
          </cell>
        </row>
        <row r="298">
          <cell r="A298">
            <v>3620</v>
          </cell>
          <cell r="B298" t="str">
            <v>silvana_cas82@hotmail.com</v>
          </cell>
          <cell r="AF298" t="str">
            <v>RAMO X 5 FLORES TELA PARA AROMATIZAR (Rosa)</v>
          </cell>
          <cell r="AG298">
            <v>760</v>
          </cell>
          <cell r="AH298">
            <v>1</v>
          </cell>
          <cell r="AI298" t="str">
            <v>RAMOROSA MERCA SEPA COSTO TEORICO MAS IVA</v>
          </cell>
          <cell r="AN298" t="str">
            <v>Sí</v>
          </cell>
        </row>
        <row r="299">
          <cell r="A299">
            <v>3619</v>
          </cell>
          <cell r="B299" t="str">
            <v>danielasoledadcastro@hotmail.com</v>
          </cell>
          <cell r="C299">
            <v>44444</v>
          </cell>
          <cell r="D299" t="str">
            <v>Abierta</v>
          </cell>
          <cell r="E299" t="str">
            <v>Recibido</v>
          </cell>
          <cell r="F299" t="str">
            <v>Enviado</v>
          </cell>
          <cell r="G299" t="str">
            <v>ARS</v>
          </cell>
          <cell r="H299" t="str">
            <v>8821.95</v>
          </cell>
          <cell r="I299">
            <v>0</v>
          </cell>
          <cell r="J299">
            <v>0</v>
          </cell>
          <cell r="K299" t="str">
            <v>8821.95</v>
          </cell>
          <cell r="L299" t="str">
            <v>Daniela Castro</v>
          </cell>
          <cell r="M299">
            <v>32850585</v>
          </cell>
          <cell r="N299">
            <v>541144092917</v>
          </cell>
          <cell r="O299" t="str">
            <v>Daniela Castro</v>
          </cell>
          <cell r="P299">
            <v>541144092917</v>
          </cell>
          <cell r="Q299" t="str">
            <v>Dean funes</v>
          </cell>
          <cell r="R299">
            <v>2221</v>
          </cell>
          <cell r="S299" t="str">
            <v>Casa</v>
          </cell>
          <cell r="T299" t="str">
            <v>Castelar</v>
          </cell>
          <cell r="U299" t="str">
            <v>Moron</v>
          </cell>
          <cell r="V299">
            <v>1712</v>
          </cell>
          <cell r="W299" t="str">
            <v>Gran Buenos Aires</v>
          </cell>
          <cell r="Y299" t="str">
            <v>ENVÍO SIN CARGO (CABA, GRAN PARTE DE GBA y LA PLATA) TIEMPO: 4 a 6 DÍAS HÁBILES</v>
          </cell>
          <cell r="Z299" t="str">
            <v>Mercado Pago</v>
          </cell>
          <cell r="AD299">
            <v>44444</v>
          </cell>
          <cell r="AE299">
            <v>44446</v>
          </cell>
          <cell r="AF299" t="str">
            <v>MOLDE DE SILICONA PARA BUDIN CHICO 12X8CM (Beige)</v>
          </cell>
          <cell r="AG299">
            <v>360</v>
          </cell>
          <cell r="AH299">
            <v>1</v>
          </cell>
          <cell r="AJ299" t="str">
            <v>Móvil</v>
          </cell>
          <cell r="AK299" t="str">
            <v>EL VIERNES 10-09 ENTRE 8 Y 18 HORAS!</v>
          </cell>
          <cell r="AL299">
            <v>16789290821</v>
          </cell>
          <cell r="AM299">
            <v>473439913</v>
          </cell>
          <cell r="AN299" t="str">
            <v>Sí</v>
          </cell>
        </row>
        <row r="300">
          <cell r="A300">
            <v>3619</v>
          </cell>
          <cell r="B300" t="str">
            <v>danielasoledadcastro@hotmail.com</v>
          </cell>
          <cell r="AF300" t="str">
            <v>VELA 100 % SOJA CON ESENCIAS - DIFERENTES AROMAS 8x8 CM (JAZMIN-GARDENIA)</v>
          </cell>
          <cell r="AG300" t="str">
            <v>599.99</v>
          </cell>
          <cell r="AH300">
            <v>1</v>
          </cell>
          <cell r="AI300" t="str">
            <v>BA6340VELA MERCA SEPARADA COSTO TEORICO MAS IVA</v>
          </cell>
          <cell r="AN300" t="str">
            <v>Sí</v>
          </cell>
        </row>
        <row r="301">
          <cell r="A301">
            <v>3619</v>
          </cell>
          <cell r="B301" t="str">
            <v>danielasoledadcastro@hotmail.com</v>
          </cell>
          <cell r="AF301" t="str">
            <v>TABLA DE BAMBOO ARO DE SILICONA NEGRA RECTANGULAR 30X23 CM</v>
          </cell>
          <cell r="AG301" t="str">
            <v>1329.99</v>
          </cell>
          <cell r="AH301">
            <v>1</v>
          </cell>
          <cell r="AI301" t="str">
            <v>MS113965. MERCA SEPA</v>
          </cell>
          <cell r="AN301" t="str">
            <v>Sí</v>
          </cell>
        </row>
        <row r="302">
          <cell r="A302">
            <v>3619</v>
          </cell>
          <cell r="B302" t="str">
            <v>danielasoledadcastro@hotmail.com</v>
          </cell>
          <cell r="AF302" t="str">
            <v>PLATO PLAYO CERAMICA ANDALUZIA 27,5 CM</v>
          </cell>
          <cell r="AG302" t="str">
            <v>1252.99</v>
          </cell>
          <cell r="AH302">
            <v>2</v>
          </cell>
          <cell r="AI302" t="str">
            <v>600092 POR UNIDAD</v>
          </cell>
          <cell r="AN302" t="str">
            <v>Sí</v>
          </cell>
        </row>
        <row r="303">
          <cell r="A303">
            <v>3619</v>
          </cell>
          <cell r="B303" t="str">
            <v>danielasoledadcastro@hotmail.com</v>
          </cell>
          <cell r="AF303" t="str">
            <v>VELA 100 % SOJA AROMA JAZMIN 10X12 CM</v>
          </cell>
          <cell r="AG303" t="str">
            <v>749.99</v>
          </cell>
          <cell r="AH303">
            <v>1</v>
          </cell>
          <cell r="AI303" t="str">
            <v>JA5064J MERCA SEPARADA</v>
          </cell>
          <cell r="AN303" t="str">
            <v>Sí</v>
          </cell>
        </row>
        <row r="304">
          <cell r="A304">
            <v>3619</v>
          </cell>
          <cell r="B304" t="str">
            <v>danielasoledadcastro@hotmail.com</v>
          </cell>
          <cell r="AF304" t="str">
            <v>COMBO NRO.2 ** 6 UTENSILIOS NYLON- COLOR A ELECCION (Blanco)</v>
          </cell>
          <cell r="AG304">
            <v>3276</v>
          </cell>
          <cell r="AH304">
            <v>1</v>
          </cell>
          <cell r="AN304" t="str">
            <v>Sí</v>
          </cell>
        </row>
        <row r="305">
          <cell r="A305">
            <v>3618</v>
          </cell>
          <cell r="B305" t="str">
            <v>stella_balart@yahoo.com.ar</v>
          </cell>
          <cell r="C305">
            <v>44444</v>
          </cell>
          <cell r="D305" t="str">
            <v>Abierta</v>
          </cell>
          <cell r="E305" t="str">
            <v>Recibido</v>
          </cell>
          <cell r="F305" t="str">
            <v>Enviado</v>
          </cell>
          <cell r="G305" t="str">
            <v>ARS</v>
          </cell>
          <cell r="H305">
            <v>2070</v>
          </cell>
          <cell r="I305">
            <v>0</v>
          </cell>
          <cell r="J305">
            <v>0</v>
          </cell>
          <cell r="K305">
            <v>2070</v>
          </cell>
          <cell r="L305" t="str">
            <v>Stella Balart</v>
          </cell>
          <cell r="M305">
            <v>32946799</v>
          </cell>
          <cell r="N305">
            <v>541166538468</v>
          </cell>
          <cell r="O305" t="str">
            <v>Stella Balart</v>
          </cell>
          <cell r="P305">
            <v>541166538468</v>
          </cell>
          <cell r="Q305" t="str">
            <v>Santa Fe</v>
          </cell>
          <cell r="R305">
            <v>367</v>
          </cell>
          <cell r="T305" t="str">
            <v>Morón</v>
          </cell>
          <cell r="U305" t="str">
            <v>Morón</v>
          </cell>
          <cell r="V305">
            <v>1708</v>
          </cell>
          <cell r="W305" t="str">
            <v>Gran Buenos Aires</v>
          </cell>
          <cell r="Y305" t="str">
            <v>ENVÍO SIN CARGO (CABA, GRAN PARTE DE GBA y LA PLATA) TIEMPO: 4 a 6 DÍAS HÁBILES</v>
          </cell>
          <cell r="Z305" t="str">
            <v>Mercado Pago</v>
          </cell>
          <cell r="AB305" t="str">
            <v>Por favor, que el mate venga con una bolsita para regalo. Muchas gracias!</v>
          </cell>
          <cell r="AD305">
            <v>44444</v>
          </cell>
          <cell r="AE305">
            <v>44446</v>
          </cell>
          <cell r="AF305" t="str">
            <v>SET X 7 PZAS 1 JARRA 2 LITROS Y 6 VASOS 330 ML (Celeste)</v>
          </cell>
          <cell r="AG305">
            <v>820</v>
          </cell>
          <cell r="AH305">
            <v>1</v>
          </cell>
          <cell r="AI305" t="str">
            <v>PLA9007</v>
          </cell>
          <cell r="AJ305" t="str">
            <v>Web</v>
          </cell>
          <cell r="AK305" t="str">
            <v>EL VIERNES 10-09 ENTRE 8 Y 18 HORAS!</v>
          </cell>
          <cell r="AL305">
            <v>16789042654</v>
          </cell>
          <cell r="AM305">
            <v>473614001</v>
          </cell>
          <cell r="AN305" t="str">
            <v>Sí</v>
          </cell>
        </row>
        <row r="306">
          <cell r="A306">
            <v>3618</v>
          </cell>
          <cell r="B306" t="str">
            <v>stella_balart@yahoo.com.ar</v>
          </cell>
          <cell r="AF306" t="str">
            <v>MOLDE DE SILICONA PARA BUDIN CHICO 12X8CM (Gris)</v>
          </cell>
          <cell r="AG306">
            <v>360</v>
          </cell>
          <cell r="AH306">
            <v>1</v>
          </cell>
          <cell r="AN306" t="str">
            <v>Sí</v>
          </cell>
        </row>
        <row r="307">
          <cell r="A307">
            <v>3618</v>
          </cell>
          <cell r="B307" t="str">
            <v>stella_balart@yahoo.com.ar</v>
          </cell>
          <cell r="AF307" t="str">
            <v>MATE PAMPA BOCA ANCHA CON BOMBILLA COLOR BLANCO</v>
          </cell>
          <cell r="AG307">
            <v>890</v>
          </cell>
          <cell r="AH307">
            <v>1</v>
          </cell>
          <cell r="AI307" t="str">
            <v>matepampa01  MERCA SEPA</v>
          </cell>
          <cell r="AN307" t="str">
            <v>Sí</v>
          </cell>
        </row>
        <row r="308">
          <cell r="A308">
            <v>3617</v>
          </cell>
          <cell r="B308" t="str">
            <v>dumonsofia@outlook.com</v>
          </cell>
          <cell r="C308">
            <v>44444</v>
          </cell>
          <cell r="D308" t="str">
            <v>Abierta</v>
          </cell>
          <cell r="E308" t="str">
            <v>Recibido</v>
          </cell>
          <cell r="F308" t="str">
            <v>Enviado</v>
          </cell>
          <cell r="G308" t="str">
            <v>ARS</v>
          </cell>
          <cell r="H308" t="str">
            <v>5113.95</v>
          </cell>
          <cell r="I308">
            <v>0</v>
          </cell>
          <cell r="J308" t="str">
            <v>482.09</v>
          </cell>
          <cell r="K308" t="str">
            <v>5596.04</v>
          </cell>
          <cell r="L308" t="str">
            <v>Sofia Dumon</v>
          </cell>
          <cell r="M308">
            <v>39261123</v>
          </cell>
          <cell r="N308">
            <v>5493435024379</v>
          </cell>
          <cell r="O308" t="str">
            <v>Sofia dumon</v>
          </cell>
          <cell r="P308">
            <v>5493435024379</v>
          </cell>
          <cell r="Q308" t="str">
            <v>Federacion</v>
          </cell>
          <cell r="R308">
            <v>572</v>
          </cell>
          <cell r="T308" t="str">
            <v>predolini</v>
          </cell>
          <cell r="U308" t="str">
            <v>Parana</v>
          </cell>
          <cell r="V308">
            <v>3100</v>
          </cell>
          <cell r="W308" t="str">
            <v>Entre Ríos</v>
          </cell>
          <cell r="Y308" t="str">
            <v>Correo Argentino - Envio a domicilio</v>
          </cell>
          <cell r="Z308" t="str">
            <v>Mercado Pago</v>
          </cell>
          <cell r="AD308">
            <v>44444</v>
          </cell>
          <cell r="AE308">
            <v>44448</v>
          </cell>
          <cell r="AF308" t="str">
            <v>MANTEL ANTIMANCHA RAYAS GRIS Y BLANCO 1.40 X 1.85</v>
          </cell>
          <cell r="AG308" t="str">
            <v>1759.99</v>
          </cell>
          <cell r="AH308">
            <v>1</v>
          </cell>
          <cell r="AI308" t="str">
            <v>CHURGRISBCO MERCASEPA</v>
          </cell>
          <cell r="AJ308" t="str">
            <v>Web</v>
          </cell>
          <cell r="AK308" t="str">
            <v xml:space="preserve">POR MEDIO DEL CORREO ARGENTINO Y TU CODIGO DE SEGUIMIENTO SERA 00007943044P321C046C501            </v>
          </cell>
          <cell r="AL308">
            <v>16786253608</v>
          </cell>
          <cell r="AM308">
            <v>473632504</v>
          </cell>
          <cell r="AN308" t="str">
            <v>Sí</v>
          </cell>
        </row>
        <row r="309">
          <cell r="A309">
            <v>3617</v>
          </cell>
          <cell r="B309" t="str">
            <v>dumonsofia@outlook.com</v>
          </cell>
          <cell r="AF309" t="str">
            <v>SECAPLATOS PASTO RECTANGULAR 38CMX25CM</v>
          </cell>
          <cell r="AG309" t="str">
            <v>1099.99</v>
          </cell>
          <cell r="AH309">
            <v>2</v>
          </cell>
          <cell r="AI309" t="str">
            <v>BA7908 PRECIO DE COSTO</v>
          </cell>
          <cell r="AN309" t="str">
            <v>Sí</v>
          </cell>
        </row>
        <row r="310">
          <cell r="A310">
            <v>3617</v>
          </cell>
          <cell r="B310" t="str">
            <v>dumonsofia@outlook.com</v>
          </cell>
          <cell r="AF310" t="str">
            <v>ENSALADERA DE VIDRIO GALAXIA 1650 ML 21,5 X 9 CM RIGOLLEAU</v>
          </cell>
          <cell r="AG310" t="str">
            <v>211.99</v>
          </cell>
          <cell r="AH310">
            <v>1</v>
          </cell>
          <cell r="AI310" t="str">
            <v>ML67646 MERCADERIA SEPARADA</v>
          </cell>
          <cell r="AN310" t="str">
            <v>Sí</v>
          </cell>
        </row>
        <row r="311">
          <cell r="A311">
            <v>3617</v>
          </cell>
          <cell r="B311" t="str">
            <v>dumonsofia@outlook.com</v>
          </cell>
          <cell r="AF311" t="str">
            <v>COLADOR ACERO INOX. 20CM DIAM X8CM ALTO</v>
          </cell>
          <cell r="AG311" t="str">
            <v>941.99</v>
          </cell>
          <cell r="AH311">
            <v>1</v>
          </cell>
          <cell r="AI311" t="str">
            <v>046BA8161</v>
          </cell>
          <cell r="AN311" t="str">
            <v>Sí</v>
          </cell>
        </row>
        <row r="312">
          <cell r="A312">
            <v>3616</v>
          </cell>
          <cell r="B312" t="str">
            <v>grillantina@hotmail.es</v>
          </cell>
          <cell r="C312">
            <v>44444</v>
          </cell>
          <cell r="D312" t="str">
            <v>Abierta</v>
          </cell>
          <cell r="E312" t="str">
            <v>Recibido</v>
          </cell>
          <cell r="F312" t="str">
            <v>Enviado</v>
          </cell>
          <cell r="G312" t="str">
            <v>ARS</v>
          </cell>
          <cell r="H312" t="str">
            <v>3514.95</v>
          </cell>
          <cell r="I312">
            <v>0</v>
          </cell>
          <cell r="J312" t="str">
            <v>413.96</v>
          </cell>
          <cell r="K312" t="str">
            <v>3928.91</v>
          </cell>
          <cell r="L312" t="str">
            <v>Griselda CABALLERI</v>
          </cell>
          <cell r="M312">
            <v>30608929</v>
          </cell>
          <cell r="N312">
            <v>542920683826</v>
          </cell>
          <cell r="O312" t="str">
            <v>Griselda CABALLERI</v>
          </cell>
          <cell r="P312">
            <v>542920683826</v>
          </cell>
          <cell r="Q312" t="str">
            <v xml:space="preserve">Guido </v>
          </cell>
          <cell r="R312">
            <v>829</v>
          </cell>
          <cell r="S312" t="str">
            <v>1 piso</v>
          </cell>
          <cell r="T312" t="str">
            <v>Mitre</v>
          </cell>
          <cell r="U312" t="str">
            <v xml:space="preserve">Viedma </v>
          </cell>
          <cell r="V312">
            <v>8500</v>
          </cell>
          <cell r="W312" t="str">
            <v>Rio Negro</v>
          </cell>
          <cell r="Y312" t="str">
            <v>Correo Argentino - Envio a domicilio</v>
          </cell>
          <cell r="Z312" t="str">
            <v>Mercado Pago</v>
          </cell>
          <cell r="AD312">
            <v>44444</v>
          </cell>
          <cell r="AE312">
            <v>44448</v>
          </cell>
          <cell r="AF312" t="str">
            <v>ESPATULA DE SILICONA CORAZON PASTEL MANGO MADERA 27 CM (Rosa)</v>
          </cell>
          <cell r="AG312" t="str">
            <v>534.99</v>
          </cell>
          <cell r="AH312">
            <v>1</v>
          </cell>
          <cell r="AI312" t="str">
            <v>SIL ESP5</v>
          </cell>
          <cell r="AJ312" t="str">
            <v>Móvil</v>
          </cell>
          <cell r="AK312" t="str">
            <v xml:space="preserve">POR MEDIO DEL CORREO ARGENTINO Y TU CODIGO DE SEGUIMIENTO SERA 000079430437C2C1AIM1001            </v>
          </cell>
          <cell r="AL312">
            <v>3208167769</v>
          </cell>
          <cell r="AM312">
            <v>473510413</v>
          </cell>
          <cell r="AN312" t="str">
            <v>Sí</v>
          </cell>
        </row>
        <row r="313">
          <cell r="A313">
            <v>3616</v>
          </cell>
          <cell r="B313" t="str">
            <v>grillantina@hotmail.es</v>
          </cell>
          <cell r="AF313" t="str">
            <v>CUCHARON DE SILICONA ROSA MANGO DE MADERA 31X7,5CM</v>
          </cell>
          <cell r="AG313" t="str">
            <v>849.99</v>
          </cell>
          <cell r="AH313">
            <v>1</v>
          </cell>
          <cell r="AI313" t="str">
            <v>BA1201H</v>
          </cell>
          <cell r="AN313" t="str">
            <v>Sí</v>
          </cell>
        </row>
        <row r="314">
          <cell r="A314">
            <v>3616</v>
          </cell>
          <cell r="B314" t="str">
            <v>grillantina@hotmail.es</v>
          </cell>
          <cell r="AF314" t="str">
            <v>PINZA PUNTA DE SILICONA ROSA DE ACERO INOX. 27CM</v>
          </cell>
          <cell r="AG314" t="str">
            <v>699.99</v>
          </cell>
          <cell r="AH314">
            <v>1</v>
          </cell>
          <cell r="AI314" t="str">
            <v>BA1201C</v>
          </cell>
          <cell r="AN314" t="str">
            <v>Sí</v>
          </cell>
        </row>
        <row r="315">
          <cell r="A315">
            <v>3616</v>
          </cell>
          <cell r="B315" t="str">
            <v>grillantina@hotmail.es</v>
          </cell>
          <cell r="AF315" t="str">
            <v>BATIDOR DE SILICONA ROSA MANGO DE MADERA 23CM</v>
          </cell>
          <cell r="AG315" t="str">
            <v>699.99</v>
          </cell>
          <cell r="AH315">
            <v>1</v>
          </cell>
          <cell r="AI315" t="str">
            <v>BA1201B</v>
          </cell>
          <cell r="AN315" t="str">
            <v>Sí</v>
          </cell>
        </row>
        <row r="316">
          <cell r="A316">
            <v>3616</v>
          </cell>
          <cell r="B316" t="str">
            <v>grillantina@hotmail.es</v>
          </cell>
          <cell r="AF316" t="str">
            <v>PINCEL DE SILICONA ROSA MANGO DE MADERA 27X4CM</v>
          </cell>
          <cell r="AG316" t="str">
            <v>729.99</v>
          </cell>
          <cell r="AH316">
            <v>1</v>
          </cell>
          <cell r="AI316" t="str">
            <v>BA1201A</v>
          </cell>
          <cell r="AN316" t="str">
            <v>Sí</v>
          </cell>
        </row>
        <row r="317">
          <cell r="A317">
            <v>3615</v>
          </cell>
          <cell r="B317" t="str">
            <v>fiorellavigil45@gmail.com</v>
          </cell>
          <cell r="C317">
            <v>44444</v>
          </cell>
          <cell r="D317" t="str">
            <v>Abierta</v>
          </cell>
          <cell r="E317" t="str">
            <v>Anulado</v>
          </cell>
          <cell r="F317" t="str">
            <v>No está empaquetado</v>
          </cell>
          <cell r="G317" t="str">
            <v>ARS</v>
          </cell>
          <cell r="H317" t="str">
            <v>879.99</v>
          </cell>
          <cell r="I317">
            <v>0</v>
          </cell>
          <cell r="J317">
            <v>0</v>
          </cell>
          <cell r="K317" t="str">
            <v>879.99</v>
          </cell>
          <cell r="L317" t="str">
            <v>Aguila Aguila</v>
          </cell>
          <cell r="M317">
            <v>94624184</v>
          </cell>
          <cell r="N317">
            <v>541122719665</v>
          </cell>
          <cell r="O317" t="str">
            <v>Aguila Aguila</v>
          </cell>
          <cell r="P317">
            <v>541122719665</v>
          </cell>
          <cell r="Q317" t="str">
            <v xml:space="preserve">Avenida honorio pueyrredon </v>
          </cell>
          <cell r="R317">
            <v>1636</v>
          </cell>
          <cell r="S317" t="str">
            <v>Caba</v>
          </cell>
          <cell r="T317" t="str">
            <v>Paternal</v>
          </cell>
          <cell r="U317" t="str">
            <v>Capital Federal</v>
          </cell>
          <cell r="V317">
            <v>1414</v>
          </cell>
          <cell r="W317" t="str">
            <v>Capital Federal</v>
          </cell>
          <cell r="Y317" t="str">
            <v>ENVÍO SIN CARGO (CABA, GRAN PARTE DE GBA y LA PLATA) TIEMPO: 4 a 6 DÍAS HÁBILES</v>
          </cell>
          <cell r="Z317" t="str">
            <v>Mercado Pago</v>
          </cell>
          <cell r="AF317" t="str">
            <v>6 VASOS COPON GOURMET RIGOLLEAU 450 ML</v>
          </cell>
          <cell r="AG317" t="str">
            <v>879.99</v>
          </cell>
          <cell r="AH317">
            <v>1</v>
          </cell>
          <cell r="AI317" t="str">
            <v>ML68919</v>
          </cell>
          <cell r="AJ317" t="str">
            <v>Móvil</v>
          </cell>
          <cell r="AK317" t="str">
            <v/>
          </cell>
          <cell r="AL317">
            <v>16777410112</v>
          </cell>
          <cell r="AM317">
            <v>473471279</v>
          </cell>
          <cell r="AN317" t="str">
            <v>Sí</v>
          </cell>
        </row>
        <row r="318">
          <cell r="A318">
            <v>3614</v>
          </cell>
          <cell r="B318" t="str">
            <v>moralese654@gmail.com</v>
          </cell>
          <cell r="C318">
            <v>44443</v>
          </cell>
          <cell r="D318" t="str">
            <v>Abierta</v>
          </cell>
          <cell r="E318" t="str">
            <v>Pendiente</v>
          </cell>
          <cell r="F318" t="str">
            <v>No está empaquetado</v>
          </cell>
          <cell r="G318" t="str">
            <v>ARS</v>
          </cell>
          <cell r="H318" t="str">
            <v>1104.99</v>
          </cell>
          <cell r="I318">
            <v>0</v>
          </cell>
          <cell r="J318">
            <v>0</v>
          </cell>
          <cell r="K318" t="str">
            <v>1104.99</v>
          </cell>
          <cell r="L318" t="str">
            <v>Evelyn Morales Ortega</v>
          </cell>
          <cell r="M318">
            <v>94566436</v>
          </cell>
          <cell r="N318">
            <v>541160696418</v>
          </cell>
          <cell r="O318" t="str">
            <v>Evelyn Morales Ortega</v>
          </cell>
          <cell r="P318">
            <v>541160696418</v>
          </cell>
          <cell r="Q318">
            <v>836</v>
          </cell>
          <cell r="R318">
            <v>118</v>
          </cell>
          <cell r="T318" t="str">
            <v>Infico</v>
          </cell>
          <cell r="U318" t="str">
            <v xml:space="preserve">Florencio Varela </v>
          </cell>
          <cell r="V318">
            <v>1888</v>
          </cell>
          <cell r="W318" t="str">
            <v>Gran Buenos Aires</v>
          </cell>
          <cell r="Y318" t="str">
            <v>ENVÍO SIN CARGO (CABA, GRAN PARTE DE GBA y LA PLATA) TIEMPO: 4 a 6 DÍAS HÁBILES</v>
          </cell>
          <cell r="Z318" t="str">
            <v>TRANSFERENCIA BANCARIA</v>
          </cell>
          <cell r="AF318" t="str">
            <v>INDIVIDUAL SIINGAPUR PLATEADO 38 CM</v>
          </cell>
          <cell r="AG318" t="str">
            <v>549.99</v>
          </cell>
          <cell r="AH318">
            <v>1</v>
          </cell>
          <cell r="AI318" t="str">
            <v>MS504002 MERCA SEPARADA</v>
          </cell>
          <cell r="AJ318" t="str">
            <v>Móvil</v>
          </cell>
          <cell r="AK318" t="str">
            <v/>
          </cell>
          <cell r="AM318">
            <v>473441603</v>
          </cell>
          <cell r="AN318" t="str">
            <v>Sí</v>
          </cell>
        </row>
        <row r="319">
          <cell r="A319">
            <v>3614</v>
          </cell>
          <cell r="B319" t="str">
            <v>moralese654@gmail.com</v>
          </cell>
          <cell r="AF319" t="str">
            <v>ALM. LA VIDA ES BELLA 25X55CM POLIESTER V.SILICONADO</v>
          </cell>
          <cell r="AG319">
            <v>555</v>
          </cell>
          <cell r="AH319">
            <v>1</v>
          </cell>
          <cell r="AI319" t="str">
            <v>CHU386</v>
          </cell>
          <cell r="AN319" t="str">
            <v>Sí</v>
          </cell>
        </row>
        <row r="320">
          <cell r="A320">
            <v>3613</v>
          </cell>
          <cell r="B320" t="str">
            <v>maca.posada@hotmail.com</v>
          </cell>
          <cell r="C320">
            <v>44443</v>
          </cell>
          <cell r="D320" t="str">
            <v>Abierta</v>
          </cell>
          <cell r="E320" t="str">
            <v>Recibido</v>
          </cell>
          <cell r="F320" t="str">
            <v>Enviado</v>
          </cell>
          <cell r="G320" t="str">
            <v>ARS</v>
          </cell>
          <cell r="H320" t="str">
            <v>2106.94</v>
          </cell>
          <cell r="I320">
            <v>0</v>
          </cell>
          <cell r="J320">
            <v>0</v>
          </cell>
          <cell r="K320" t="str">
            <v>2106.94</v>
          </cell>
          <cell r="L320" t="str">
            <v>Macarena Posada</v>
          </cell>
          <cell r="M320">
            <v>37751886</v>
          </cell>
          <cell r="N320">
            <v>541150120651</v>
          </cell>
          <cell r="O320" t="str">
            <v>Macarena Posada</v>
          </cell>
          <cell r="P320">
            <v>541150120651</v>
          </cell>
          <cell r="Q320" t="str">
            <v>Vera</v>
          </cell>
          <cell r="R320">
            <v>859</v>
          </cell>
          <cell r="S320" t="str">
            <v>8 02</v>
          </cell>
          <cell r="T320" t="str">
            <v>Villa Crespo</v>
          </cell>
          <cell r="U320" t="str">
            <v>Capital Federal</v>
          </cell>
          <cell r="V320">
            <v>1414</v>
          </cell>
          <cell r="W320" t="str">
            <v>Capital Federal</v>
          </cell>
          <cell r="Y320" t="str">
            <v>ENVÍO SIN CARGO (CABA, GRAN PARTE DE GBA y LA PLATA) TIEMPO: 4 a 6 DÍAS HÁBILES</v>
          </cell>
          <cell r="Z320" t="str">
            <v>Mercado Pago</v>
          </cell>
          <cell r="AD320">
            <v>44443</v>
          </cell>
          <cell r="AE320">
            <v>44446</v>
          </cell>
          <cell r="AF320" t="str">
            <v>JABONERA DE SILICONA 09X13.5X0.5CM (Rosa)</v>
          </cell>
          <cell r="AG320" t="str">
            <v>204.48</v>
          </cell>
          <cell r="AH320">
            <v>2</v>
          </cell>
          <cell r="AI320">
            <v>87543</v>
          </cell>
          <cell r="AJ320" t="str">
            <v>Web</v>
          </cell>
          <cell r="AK320" t="str">
            <v>EL VIERNES 10-09 ENTRE 8 Y 18 HORAS!</v>
          </cell>
          <cell r="AL320">
            <v>16773566521</v>
          </cell>
          <cell r="AM320">
            <v>473391809</v>
          </cell>
          <cell r="AN320" t="str">
            <v>Sí</v>
          </cell>
        </row>
        <row r="321">
          <cell r="A321">
            <v>3613</v>
          </cell>
          <cell r="B321" t="str">
            <v>maca.posada@hotmail.com</v>
          </cell>
          <cell r="AF321" t="str">
            <v>MUG CERAMICA AQUAMARINE DEGRADÉ 300 ML</v>
          </cell>
          <cell r="AG321" t="str">
            <v>582.99</v>
          </cell>
          <cell r="AH321">
            <v>2</v>
          </cell>
          <cell r="AI321" t="str">
            <v>MS510090 MERCA SEPAARADA</v>
          </cell>
          <cell r="AN321" t="str">
            <v>Sí</v>
          </cell>
        </row>
        <row r="322">
          <cell r="A322">
            <v>3613</v>
          </cell>
          <cell r="B322" t="str">
            <v>maca.posada@hotmail.com</v>
          </cell>
          <cell r="AF322" t="str">
            <v>SECAPLATOS SILICONA 30.5 X 20.5 CM (Celeste)</v>
          </cell>
          <cell r="AG322">
            <v>532</v>
          </cell>
          <cell r="AH322">
            <v>1</v>
          </cell>
          <cell r="AI322" t="str">
            <v>BA3015 MERCA SEPA</v>
          </cell>
          <cell r="AN322" t="str">
            <v>Sí</v>
          </cell>
        </row>
        <row r="323">
          <cell r="A323">
            <v>3612</v>
          </cell>
          <cell r="B323" t="str">
            <v>ranabella74@gmail.com</v>
          </cell>
          <cell r="C323">
            <v>44443</v>
          </cell>
          <cell r="D323" t="str">
            <v>Abierta</v>
          </cell>
          <cell r="E323" t="str">
            <v>Recibido</v>
          </cell>
          <cell r="F323" t="str">
            <v>Enviado</v>
          </cell>
          <cell r="G323" t="str">
            <v>ARS</v>
          </cell>
          <cell r="H323">
            <v>890</v>
          </cell>
          <cell r="I323">
            <v>0</v>
          </cell>
          <cell r="J323">
            <v>0</v>
          </cell>
          <cell r="K323">
            <v>890</v>
          </cell>
          <cell r="L323" t="str">
            <v>Ludmila Marmol</v>
          </cell>
          <cell r="M323">
            <v>34400319</v>
          </cell>
          <cell r="N323">
            <v>541140634301</v>
          </cell>
          <cell r="O323" t="str">
            <v>Ludmila Marmol</v>
          </cell>
          <cell r="P323">
            <v>541140634301</v>
          </cell>
          <cell r="Q323" t="str">
            <v xml:space="preserve">Crisostomo Alvarez </v>
          </cell>
          <cell r="R323">
            <v>3778</v>
          </cell>
          <cell r="T323" t="str">
            <v xml:space="preserve">Parque avellaneda </v>
          </cell>
          <cell r="U323" t="str">
            <v>Capital Federal</v>
          </cell>
          <cell r="V323">
            <v>1407</v>
          </cell>
          <cell r="W323" t="str">
            <v>Capital Federal</v>
          </cell>
          <cell r="Y323" t="str">
            <v>ENVÍO SIN CARGO (CABA, GRAN PARTE DE GBA y LA PLATA) TIEMPO: 4 a 6 DÍAS HÁBILES</v>
          </cell>
          <cell r="Z323" t="str">
            <v>Mercado Pago</v>
          </cell>
          <cell r="AD323">
            <v>44443</v>
          </cell>
          <cell r="AE323">
            <v>44446</v>
          </cell>
          <cell r="AF323" t="str">
            <v>MATE PAMPA BOCA ANCHA CON BOMBILLA COLOR ROSA</v>
          </cell>
          <cell r="AG323">
            <v>890</v>
          </cell>
          <cell r="AH323">
            <v>1</v>
          </cell>
          <cell r="AI323" t="str">
            <v>MATE PAMPA02. MERCA SEPARADA</v>
          </cell>
          <cell r="AJ323" t="str">
            <v>Móvil</v>
          </cell>
          <cell r="AK323" t="str">
            <v>EL VIERNES 10-09 ENTRE 8 Y 18 HORAS!</v>
          </cell>
          <cell r="AL323">
            <v>16769117281</v>
          </cell>
          <cell r="AM323">
            <v>473334571</v>
          </cell>
          <cell r="AN323" t="str">
            <v>Sí</v>
          </cell>
        </row>
        <row r="324">
          <cell r="A324">
            <v>3611</v>
          </cell>
          <cell r="B324" t="str">
            <v>silvana_cas82@hotmail.com</v>
          </cell>
          <cell r="C324">
            <v>44443</v>
          </cell>
          <cell r="D324" t="str">
            <v>Abierta</v>
          </cell>
          <cell r="E324" t="str">
            <v>Recibido</v>
          </cell>
          <cell r="F324" t="str">
            <v>Enviado</v>
          </cell>
          <cell r="G324" t="str">
            <v>ARS</v>
          </cell>
          <cell r="H324" t="str">
            <v>9779.86</v>
          </cell>
          <cell r="I324">
            <v>0</v>
          </cell>
          <cell r="J324" t="str">
            <v>482.09</v>
          </cell>
          <cell r="K324" t="str">
            <v>10261.95</v>
          </cell>
          <cell r="L324" t="str">
            <v>Silvana Castaño</v>
          </cell>
          <cell r="M324">
            <v>30231138</v>
          </cell>
          <cell r="N324">
            <v>542915714181</v>
          </cell>
          <cell r="O324" t="str">
            <v>Silvana castaño</v>
          </cell>
          <cell r="P324">
            <v>542915714181</v>
          </cell>
          <cell r="Q324" t="str">
            <v>Ortuzar</v>
          </cell>
          <cell r="R324">
            <v>234</v>
          </cell>
          <cell r="T324" t="str">
            <v>Puan</v>
          </cell>
          <cell r="U324" t="str">
            <v>Puan</v>
          </cell>
          <cell r="V324">
            <v>8180</v>
          </cell>
          <cell r="W324" t="str">
            <v>Buenos Aires</v>
          </cell>
          <cell r="Y324" t="str">
            <v>Correo Argentino - Envio a domicilio</v>
          </cell>
          <cell r="Z324" t="str">
            <v>Mercado Pago</v>
          </cell>
          <cell r="AC324" t="str">
            <v>ENVIAR JUNTAS ORDEN: 3620-3622-3611</v>
          </cell>
          <cell r="AD324">
            <v>44443</v>
          </cell>
          <cell r="AE324">
            <v>44448</v>
          </cell>
          <cell r="AF324" t="str">
            <v>MANTEL RECTANGULAR ANTIMANCHA 1.40x1.85 mtrs</v>
          </cell>
          <cell r="AG324" t="str">
            <v>1759.99</v>
          </cell>
          <cell r="AH324">
            <v>1</v>
          </cell>
          <cell r="AI324" t="str">
            <v>CHUR34</v>
          </cell>
          <cell r="AJ324" t="str">
            <v>Web</v>
          </cell>
          <cell r="AK324" t="str">
            <v xml:space="preserve">POR MEDIO DEL CORREO ARGENTINO Y TU CODIGO DE SEGUIMIENTO SERA 000079430467M2C1AI6C301            </v>
          </cell>
          <cell r="AL324">
            <v>16768323539</v>
          </cell>
          <cell r="AM324">
            <v>473317456</v>
          </cell>
          <cell r="AN324" t="str">
            <v>Sí</v>
          </cell>
        </row>
        <row r="325">
          <cell r="A325">
            <v>3611</v>
          </cell>
          <cell r="B325" t="str">
            <v>silvana_cas82@hotmail.com</v>
          </cell>
          <cell r="AF325" t="str">
            <v>MANTEL ANTIMANCHA RAYAS NEGRO Y BLANCO 1.40 X 1.85</v>
          </cell>
          <cell r="AG325" t="str">
            <v>1759.99</v>
          </cell>
          <cell r="AH325">
            <v>1</v>
          </cell>
          <cell r="AI325" t="str">
            <v>CHURNEGROBCO MERCA SEPA</v>
          </cell>
          <cell r="AN325" t="str">
            <v>Sí</v>
          </cell>
        </row>
        <row r="326">
          <cell r="A326">
            <v>3611</v>
          </cell>
          <cell r="B326" t="str">
            <v>silvana_cas82@hotmail.com</v>
          </cell>
          <cell r="AF326" t="str">
            <v>SET X 2 PAÑOS MICROFIBRA 35X45 PACK NRO 19</v>
          </cell>
          <cell r="AG326" t="str">
            <v>599.99</v>
          </cell>
          <cell r="AH326">
            <v>1</v>
          </cell>
          <cell r="AI326" t="str">
            <v>CHUPACK19 MERCADERIA SEPARADA</v>
          </cell>
          <cell r="AN326" t="str">
            <v>Sí</v>
          </cell>
        </row>
        <row r="327">
          <cell r="A327">
            <v>3611</v>
          </cell>
          <cell r="B327" t="str">
            <v>silvana_cas82@hotmail.com</v>
          </cell>
          <cell r="AF327" t="str">
            <v>SET X 2 PAÑOS MICROFIBRA 35X45 PACK NRO 5</v>
          </cell>
          <cell r="AG327" t="str">
            <v>599.99</v>
          </cell>
          <cell r="AH327">
            <v>1</v>
          </cell>
          <cell r="AI327" t="str">
            <v>CHUPACK 5</v>
          </cell>
          <cell r="AN327" t="str">
            <v>Sí</v>
          </cell>
        </row>
        <row r="328">
          <cell r="A328">
            <v>3611</v>
          </cell>
          <cell r="B328" t="str">
            <v>silvana_cas82@hotmail.com</v>
          </cell>
          <cell r="AF328" t="str">
            <v>SET X 2 PAÑOS MICROFIBRA 35X45 PACK NRO 6</v>
          </cell>
          <cell r="AG328" t="str">
            <v>599.99</v>
          </cell>
          <cell r="AH328">
            <v>1</v>
          </cell>
          <cell r="AI328" t="str">
            <v>CHUPACK 6</v>
          </cell>
          <cell r="AN328" t="str">
            <v>Sí</v>
          </cell>
        </row>
        <row r="329">
          <cell r="A329">
            <v>3611</v>
          </cell>
          <cell r="B329" t="str">
            <v>silvana_cas82@hotmail.com</v>
          </cell>
          <cell r="AF329" t="str">
            <v>SET X 2 PAÑOS MICROFIBRA 35X50 PACK NRO 2</v>
          </cell>
          <cell r="AG329" t="str">
            <v>599.99</v>
          </cell>
          <cell r="AH329">
            <v>1</v>
          </cell>
          <cell r="AI329" t="str">
            <v>CHUPACK02</v>
          </cell>
          <cell r="AN329" t="str">
            <v>Sí</v>
          </cell>
        </row>
        <row r="330">
          <cell r="A330">
            <v>3611</v>
          </cell>
          <cell r="B330" t="str">
            <v>silvana_cas82@hotmail.com</v>
          </cell>
          <cell r="AF330" t="str">
            <v>MANTEL ANTIMANCHA RAYAS GRIS Y BLANCO 1.40 X 1.85</v>
          </cell>
          <cell r="AG330" t="str">
            <v>1759.99</v>
          </cell>
          <cell r="AH330">
            <v>1</v>
          </cell>
          <cell r="AI330" t="str">
            <v>CHURGRISBCO MERCASEPA</v>
          </cell>
          <cell r="AN330" t="str">
            <v>Sí</v>
          </cell>
        </row>
        <row r="331">
          <cell r="A331">
            <v>3611</v>
          </cell>
          <cell r="B331" t="str">
            <v>silvana_cas82@hotmail.com</v>
          </cell>
          <cell r="AF331" t="str">
            <v>INDIVIDUAL CUERINA 32.5CM DIAM</v>
          </cell>
          <cell r="AG331" t="str">
            <v>299.99</v>
          </cell>
          <cell r="AH331">
            <v>1</v>
          </cell>
          <cell r="AI331" t="str">
            <v>CHUIN09C MERCA SEPA</v>
          </cell>
          <cell r="AN331" t="str">
            <v>Sí</v>
          </cell>
        </row>
        <row r="332">
          <cell r="A332">
            <v>3611</v>
          </cell>
          <cell r="B332" t="str">
            <v>silvana_cas82@hotmail.com</v>
          </cell>
          <cell r="AF332" t="str">
            <v>INDIVIDUAL CUERINA HOJAS 44x30 CM</v>
          </cell>
          <cell r="AG332" t="str">
            <v>299.99</v>
          </cell>
          <cell r="AH332">
            <v>6</v>
          </cell>
          <cell r="AI332" t="str">
            <v>CHUIN40R MERCA SEPA</v>
          </cell>
          <cell r="AN332" t="str">
            <v>Sí</v>
          </cell>
        </row>
        <row r="333">
          <cell r="A333">
            <v>3610</v>
          </cell>
          <cell r="B333" t="str">
            <v>ariasalejandra684@gmail.com</v>
          </cell>
          <cell r="C333">
            <v>44443</v>
          </cell>
          <cell r="D333" t="str">
            <v>Abierta</v>
          </cell>
          <cell r="E333" t="str">
            <v>Recibido</v>
          </cell>
          <cell r="F333" t="str">
            <v>Enviado</v>
          </cell>
          <cell r="G333" t="str">
            <v>ARS</v>
          </cell>
          <cell r="H333" t="str">
            <v>3175.98</v>
          </cell>
          <cell r="I333">
            <v>3000</v>
          </cell>
          <cell r="J333" t="str">
            <v>378.37</v>
          </cell>
          <cell r="K333" t="str">
            <v>554.35</v>
          </cell>
          <cell r="L333" t="str">
            <v>aLEJANDRA Arias</v>
          </cell>
          <cell r="M333">
            <v>31343779</v>
          </cell>
          <cell r="N333">
            <v>541131110966</v>
          </cell>
          <cell r="O333" t="str">
            <v>aLEJANDRA Arias</v>
          </cell>
          <cell r="P333">
            <v>541131110966</v>
          </cell>
          <cell r="Q333" t="str">
            <v xml:space="preserve">Reconquista </v>
          </cell>
          <cell r="R333">
            <v>968</v>
          </cell>
          <cell r="S333">
            <v>2</v>
          </cell>
          <cell r="U333" t="str">
            <v>Capital Federal</v>
          </cell>
          <cell r="V333">
            <v>1003</v>
          </cell>
          <cell r="W333" t="str">
            <v>Capital Federal</v>
          </cell>
          <cell r="Y333" t="str">
            <v>Correo Argentino - Envio a domicilio</v>
          </cell>
          <cell r="Z333" t="str">
            <v>Mercado Pago</v>
          </cell>
          <cell r="AA333" t="str">
            <v>ALEJANDRAARIAS</v>
          </cell>
          <cell r="AB333" t="str">
            <v>en esa direccion estoy de 8 a 16,cualquier cosa avisar a ver si puedo avisar al encargado del edificio.Mi telefono es:153-111-0966</v>
          </cell>
          <cell r="AD333">
            <v>44443</v>
          </cell>
          <cell r="AE333">
            <v>44448</v>
          </cell>
          <cell r="AF333" t="str">
            <v>REL. PARED DISCO VINILO VIDRIO TEMPLADO 30CM (Negro)</v>
          </cell>
          <cell r="AG333" t="str">
            <v>1140.99</v>
          </cell>
          <cell r="AH333">
            <v>1</v>
          </cell>
          <cell r="AI333" t="str">
            <v>046RE6395</v>
          </cell>
          <cell r="AJ333" t="str">
            <v>Web</v>
          </cell>
          <cell r="AK333" t="str">
            <v xml:space="preserve">POR MEDIO DEL CORREO ARGENTINO Y TU CODIGO DE SEGUIMIENTO SERA 000079430453401C0I6C501            </v>
          </cell>
          <cell r="AL333">
            <v>16766806699</v>
          </cell>
          <cell r="AM333">
            <v>473242370</v>
          </cell>
          <cell r="AN333" t="str">
            <v>Sí</v>
          </cell>
        </row>
        <row r="334">
          <cell r="A334">
            <v>3610</v>
          </cell>
          <cell r="B334" t="str">
            <v>ariasalejandra684@gmail.com</v>
          </cell>
          <cell r="AF334" t="str">
            <v>CORTINA MEHNDI POLIESTER 100% 180X180CM</v>
          </cell>
          <cell r="AG334" t="str">
            <v>2034.99</v>
          </cell>
          <cell r="AH334">
            <v>1</v>
          </cell>
          <cell r="AI334" t="str">
            <v>CHUCOMEH MERCA SEPARADA</v>
          </cell>
          <cell r="AN334" t="str">
            <v>Sí</v>
          </cell>
        </row>
        <row r="335">
          <cell r="A335">
            <v>3609</v>
          </cell>
          <cell r="B335" t="str">
            <v>milagroscarrizo42@hotmail.com.ar</v>
          </cell>
          <cell r="C335">
            <v>44443</v>
          </cell>
          <cell r="D335" t="str">
            <v>Abierta</v>
          </cell>
          <cell r="E335" t="str">
            <v>Recibido</v>
          </cell>
          <cell r="F335" t="str">
            <v>Enviado</v>
          </cell>
          <cell r="G335" t="str">
            <v>ARS</v>
          </cell>
          <cell r="H335" t="str">
            <v>2861.99</v>
          </cell>
          <cell r="I335">
            <v>0</v>
          </cell>
          <cell r="J335" t="str">
            <v>483.85</v>
          </cell>
          <cell r="K335" t="str">
            <v>3345.84</v>
          </cell>
          <cell r="L335" t="str">
            <v>María de los Milagros Carrizo</v>
          </cell>
          <cell r="M335">
            <v>36256003</v>
          </cell>
          <cell r="N335">
            <v>543825434637</v>
          </cell>
          <cell r="O335" t="str">
            <v>María de los Milagros Carrizo</v>
          </cell>
          <cell r="P335">
            <v>543825434637</v>
          </cell>
          <cell r="Q335" t="str">
            <v xml:space="preserve">Facundo Quiroga </v>
          </cell>
          <cell r="R335" t="str">
            <v>SN</v>
          </cell>
          <cell r="S335">
            <v>3</v>
          </cell>
          <cell r="U335" t="str">
            <v>Coronel Felipe Varela</v>
          </cell>
          <cell r="V335">
            <v>5350</v>
          </cell>
          <cell r="W335" t="str">
            <v>La Rioja</v>
          </cell>
          <cell r="Y335" t="str">
            <v>Correo Argentino - Envio a domicilio</v>
          </cell>
          <cell r="Z335" t="str">
            <v>Mercado Pago</v>
          </cell>
          <cell r="AC335" t="str">
            <v>CIUDAD VILLA UNION PROVINCIA DE LA RIOJA  CODIGO POSTAL 5350 DEPARTAMENTO: CORONEL FELIPE VARELA</v>
          </cell>
          <cell r="AD335">
            <v>44443</v>
          </cell>
          <cell r="AE335">
            <v>44448</v>
          </cell>
          <cell r="AF335" t="str">
            <v> PORTA CEPILLOS POLIRESINA</v>
          </cell>
          <cell r="AG335" t="str">
            <v>1341.99</v>
          </cell>
          <cell r="AH335">
            <v>1</v>
          </cell>
          <cell r="AI335" t="str">
            <v>046AB6645</v>
          </cell>
          <cell r="AJ335" t="str">
            <v>Móvil</v>
          </cell>
          <cell r="AK335" t="str">
            <v xml:space="preserve">POR MEDIO DEL CORREO ARGENTINO Y TU CODIGO DE SEGUIMIENTO SERA 00007943049P1AC10461501            </v>
          </cell>
          <cell r="AL335">
            <v>16763880777</v>
          </cell>
          <cell r="AM335">
            <v>415171158</v>
          </cell>
          <cell r="AN335" t="str">
            <v>Sí</v>
          </cell>
        </row>
        <row r="336">
          <cell r="A336">
            <v>3609</v>
          </cell>
          <cell r="B336" t="str">
            <v>milagroscarrizo42@hotmail.com.ar</v>
          </cell>
          <cell r="AF336" t="str">
            <v>DISPENSER DE JABON DE POLIRESINA 9,7x 16,5 CM</v>
          </cell>
          <cell r="AG336">
            <v>1520</v>
          </cell>
          <cell r="AH336">
            <v>1</v>
          </cell>
          <cell r="AI336" t="str">
            <v>AB6647</v>
          </cell>
          <cell r="AN336" t="str">
            <v>Sí</v>
          </cell>
        </row>
        <row r="337">
          <cell r="A337">
            <v>3608</v>
          </cell>
          <cell r="B337" t="str">
            <v>agustinakraus22@gmail.com</v>
          </cell>
          <cell r="C337">
            <v>44442</v>
          </cell>
          <cell r="D337" t="str">
            <v>Abierta</v>
          </cell>
          <cell r="E337" t="str">
            <v>Recibido</v>
          </cell>
          <cell r="F337" t="str">
            <v>Enviado</v>
          </cell>
          <cell r="G337" t="str">
            <v>ARS</v>
          </cell>
          <cell r="H337" t="str">
            <v>699.99</v>
          </cell>
          <cell r="I337">
            <v>0</v>
          </cell>
          <cell r="J337">
            <v>0</v>
          </cell>
          <cell r="K337" t="str">
            <v>699.99</v>
          </cell>
          <cell r="L337" t="str">
            <v>Agustina Kraus</v>
          </cell>
          <cell r="M337">
            <v>43084331</v>
          </cell>
          <cell r="N337">
            <v>541121931500</v>
          </cell>
          <cell r="O337" t="str">
            <v>Agustina Kraus</v>
          </cell>
          <cell r="P337">
            <v>541121931500</v>
          </cell>
          <cell r="Q337" t="str">
            <v>Gobernador Bernardo de Irigoyen</v>
          </cell>
          <cell r="R337">
            <v>155</v>
          </cell>
          <cell r="S337" t="str">
            <v>2A</v>
          </cell>
          <cell r="T337" t="str">
            <v xml:space="preserve">Lanús Oeste </v>
          </cell>
          <cell r="U337" t="str">
            <v>Capital Federal</v>
          </cell>
          <cell r="V337">
            <v>1824</v>
          </cell>
          <cell r="W337" t="str">
            <v>Gran Buenos Aires</v>
          </cell>
          <cell r="Y337" t="str">
            <v>ENVÍO SIN CARGO (CABA, GRAN PARTE DE GBA y LA PLATA) TIEMPO: 4 a 6 DÍAS HÁBILES</v>
          </cell>
          <cell r="Z337" t="str">
            <v>Mercado Pago</v>
          </cell>
          <cell r="AD337">
            <v>44442</v>
          </cell>
          <cell r="AE337">
            <v>44445</v>
          </cell>
          <cell r="AF337" t="str">
            <v>VELA 100 % SOJA CON AROMA JAZMIN GARDENIA</v>
          </cell>
          <cell r="AG337" t="str">
            <v>699.99</v>
          </cell>
          <cell r="AH337">
            <v>1</v>
          </cell>
          <cell r="AI337" t="str">
            <v>BA5914VELA MERCA SEPARADA</v>
          </cell>
          <cell r="AJ337" t="str">
            <v>Móvil</v>
          </cell>
          <cell r="AK337" t="str">
            <v>EL JUEVES 09-09 ENTRE 8 Y 18 HORAS!</v>
          </cell>
          <cell r="AL337">
            <v>16755753290</v>
          </cell>
          <cell r="AM337">
            <v>473129503</v>
          </cell>
          <cell r="AN337" t="str">
            <v>Sí</v>
          </cell>
        </row>
        <row r="338">
          <cell r="A338">
            <v>3607</v>
          </cell>
          <cell r="B338" t="str">
            <v>jimenasoledad85@gmail.com</v>
          </cell>
          <cell r="C338">
            <v>44442</v>
          </cell>
          <cell r="D338" t="str">
            <v>Abierta</v>
          </cell>
          <cell r="E338" t="str">
            <v>Recibido</v>
          </cell>
          <cell r="F338" t="str">
            <v>Enviado</v>
          </cell>
          <cell r="G338" t="str">
            <v>ARS</v>
          </cell>
          <cell r="H338" t="str">
            <v>4023.97</v>
          </cell>
          <cell r="I338">
            <v>0</v>
          </cell>
          <cell r="J338">
            <v>0</v>
          </cell>
          <cell r="K338" t="str">
            <v>4023.97</v>
          </cell>
          <cell r="L338" t="str">
            <v>Constanza Rivollier</v>
          </cell>
          <cell r="M338">
            <v>32453805</v>
          </cell>
          <cell r="N338">
            <v>541133045795</v>
          </cell>
          <cell r="O338" t="str">
            <v>Constanza Rivollier</v>
          </cell>
          <cell r="P338">
            <v>541133045795</v>
          </cell>
          <cell r="Q338" t="str">
            <v>Nicasio oroño</v>
          </cell>
          <cell r="R338">
            <v>2186</v>
          </cell>
          <cell r="S338" t="str">
            <v>Depto E</v>
          </cell>
          <cell r="T338" t="str">
            <v xml:space="preserve">Paternal </v>
          </cell>
          <cell r="U338" t="str">
            <v>Capital Federal</v>
          </cell>
          <cell r="V338">
            <v>1416</v>
          </cell>
          <cell r="W338" t="str">
            <v>Capital Federal</v>
          </cell>
          <cell r="Y338" t="str">
            <v>ENVÍO SIN CARGO (CABA, GRAN PARTE DE GBA y LA PLATA) TIEMPO: 4 a 6 DÍAS HÁBILES</v>
          </cell>
          <cell r="Z338" t="str">
            <v>Mercado Pago</v>
          </cell>
          <cell r="AD338">
            <v>44442</v>
          </cell>
          <cell r="AE338">
            <v>44445</v>
          </cell>
          <cell r="AF338" t="str">
            <v>FRASCO VIDRIO CUADRADO DE VIDRIO LINEA BHOPAL COBRE 10X18,5CM - 1,25L</v>
          </cell>
          <cell r="AG338" t="str">
            <v>1131.99</v>
          </cell>
          <cell r="AH338">
            <v>2</v>
          </cell>
          <cell r="AI338" t="str">
            <v>MS117A53 MERCA SEPA</v>
          </cell>
          <cell r="AJ338" t="str">
            <v>Móvil</v>
          </cell>
          <cell r="AK338" t="str">
            <v>EL JUEVES 09-09 ENTRE 8 Y 18 HORAS!</v>
          </cell>
          <cell r="AL338">
            <v>16755382211</v>
          </cell>
          <cell r="AM338">
            <v>473121290</v>
          </cell>
          <cell r="AN338" t="str">
            <v>Sí</v>
          </cell>
        </row>
        <row r="339">
          <cell r="A339">
            <v>3607</v>
          </cell>
          <cell r="B339" t="str">
            <v>jimenasoledad85@gmail.com</v>
          </cell>
          <cell r="AF339" t="str">
            <v>MANTEL ANTIMANCHA RAYAS GRIS Y BLANCO 1.40 X 1.85</v>
          </cell>
          <cell r="AG339" t="str">
            <v>1759.99</v>
          </cell>
          <cell r="AH339">
            <v>1</v>
          </cell>
          <cell r="AI339" t="str">
            <v>CHURGRISBCO MERCASEPA</v>
          </cell>
          <cell r="AN339" t="str">
            <v>Sí</v>
          </cell>
        </row>
        <row r="340">
          <cell r="A340">
            <v>3606</v>
          </cell>
          <cell r="B340" t="str">
            <v>magalicisterna2000@gmail.com</v>
          </cell>
          <cell r="C340">
            <v>44442</v>
          </cell>
          <cell r="D340" t="str">
            <v>Abierta</v>
          </cell>
          <cell r="E340" t="str">
            <v>Recibido</v>
          </cell>
          <cell r="F340" t="str">
            <v>Enviado</v>
          </cell>
          <cell r="G340" t="str">
            <v>ARS</v>
          </cell>
          <cell r="H340" t="str">
            <v>1764.99</v>
          </cell>
          <cell r="I340">
            <v>0</v>
          </cell>
          <cell r="J340" t="str">
            <v>415.83</v>
          </cell>
          <cell r="K340" t="str">
            <v>2180.82</v>
          </cell>
          <cell r="L340" t="str">
            <v>Nadia Magali Cisterna</v>
          </cell>
          <cell r="M340">
            <v>42422268</v>
          </cell>
          <cell r="N340">
            <v>542945643625</v>
          </cell>
          <cell r="O340" t="str">
            <v>Nadia Magali Cisterna</v>
          </cell>
          <cell r="P340">
            <v>542945643625</v>
          </cell>
          <cell r="Q340" t="str">
            <v>Ruta N°71</v>
          </cell>
          <cell r="R340" t="str">
            <v>SN</v>
          </cell>
          <cell r="U340" t="str">
            <v>Cholila</v>
          </cell>
          <cell r="V340">
            <v>9217</v>
          </cell>
          <cell r="W340" t="str">
            <v>Chubut</v>
          </cell>
          <cell r="Y340" t="str">
            <v>Correo Argentino - Envio a domicilio</v>
          </cell>
          <cell r="Z340" t="str">
            <v>Mercado Pago</v>
          </cell>
          <cell r="AD340">
            <v>44442</v>
          </cell>
          <cell r="AE340">
            <v>44448</v>
          </cell>
          <cell r="AF340" t="str">
            <v>CUBIERTERO 5 COMPARTIMIENTOS ROSA VIEJO33X26X4CM</v>
          </cell>
          <cell r="AG340">
            <v>415</v>
          </cell>
          <cell r="AH340">
            <v>1</v>
          </cell>
          <cell r="AI340" t="str">
            <v>083BA7711</v>
          </cell>
          <cell r="AJ340" t="str">
            <v>Móvil</v>
          </cell>
          <cell r="AK340" t="str">
            <v xml:space="preserve">POR MEDIO DEL CORREO ARGENTINO Y TU CODIGO DE SEGUIMIENTO SERA 000079430463X90CAI61301            </v>
          </cell>
          <cell r="AL340">
            <v>16754580076</v>
          </cell>
          <cell r="AM340">
            <v>473113619</v>
          </cell>
          <cell r="AN340" t="str">
            <v>Sí</v>
          </cell>
        </row>
        <row r="341">
          <cell r="A341">
            <v>3606</v>
          </cell>
          <cell r="B341" t="str">
            <v>magalicisterna2000@gmail.com</v>
          </cell>
          <cell r="AF341" t="str">
            <v>ESCURRIDOR DE PLATOS NEGRO CON BANDEJA SINGLE 42.2X17.4X9.4 CM</v>
          </cell>
          <cell r="AG341" t="str">
            <v>1349.99</v>
          </cell>
          <cell r="AH341">
            <v>1</v>
          </cell>
          <cell r="AI341" t="str">
            <v>17013NEG</v>
          </cell>
          <cell r="AN341" t="str">
            <v>Sí</v>
          </cell>
        </row>
        <row r="342">
          <cell r="A342">
            <v>3605</v>
          </cell>
          <cell r="B342" t="str">
            <v>sofileveroni@gmail.com</v>
          </cell>
          <cell r="C342">
            <v>44442</v>
          </cell>
          <cell r="D342" t="str">
            <v>Abierta</v>
          </cell>
          <cell r="E342" t="str">
            <v>Recibido</v>
          </cell>
          <cell r="F342" t="str">
            <v>Enviado</v>
          </cell>
          <cell r="G342" t="str">
            <v>ARS</v>
          </cell>
          <cell r="H342">
            <v>1780</v>
          </cell>
          <cell r="I342">
            <v>0</v>
          </cell>
          <cell r="J342">
            <v>0</v>
          </cell>
          <cell r="K342">
            <v>1780</v>
          </cell>
          <cell r="L342" t="str">
            <v>Sofia Leveroni</v>
          </cell>
          <cell r="M342">
            <v>41308546</v>
          </cell>
          <cell r="N342">
            <v>541135949213</v>
          </cell>
          <cell r="O342" t="str">
            <v>Sofia Leveroni</v>
          </cell>
          <cell r="P342">
            <v>541135949213</v>
          </cell>
          <cell r="Q342" t="str">
            <v>Juan. B. Justo</v>
          </cell>
          <cell r="R342">
            <v>3260</v>
          </cell>
          <cell r="U342" t="str">
            <v xml:space="preserve">Quilmes </v>
          </cell>
          <cell r="V342">
            <v>1879</v>
          </cell>
          <cell r="W342" t="str">
            <v>Gran Buenos Aires</v>
          </cell>
          <cell r="Y342" t="str">
            <v>ENVÍO SIN CARGO (CABA, GRAN PARTE DE GBA y LA PLATA) TIEMPO: 4 a 6 DÍAS HÁBILES</v>
          </cell>
          <cell r="Z342" t="str">
            <v>Mercado Pago</v>
          </cell>
          <cell r="AD342">
            <v>44442</v>
          </cell>
          <cell r="AE342">
            <v>44445</v>
          </cell>
          <cell r="AF342" t="str">
            <v>MATE PAMPA BOCA ANGOSTA CON BOMBILLA COLOR BLANCO</v>
          </cell>
          <cell r="AG342">
            <v>890</v>
          </cell>
          <cell r="AH342">
            <v>1</v>
          </cell>
          <cell r="AI342" t="str">
            <v>MERCA SEPA</v>
          </cell>
          <cell r="AJ342" t="str">
            <v>Web</v>
          </cell>
          <cell r="AK342" t="str">
            <v>EL JUEVES 09-09 ENTRE 8 Y 18 HORAS!</v>
          </cell>
          <cell r="AL342">
            <v>16753132019</v>
          </cell>
          <cell r="AM342">
            <v>473093455</v>
          </cell>
          <cell r="AN342" t="str">
            <v>Sí</v>
          </cell>
        </row>
        <row r="343">
          <cell r="A343">
            <v>3605</v>
          </cell>
          <cell r="B343" t="str">
            <v>sofileveroni@gmail.com</v>
          </cell>
          <cell r="AF343" t="str">
            <v>MATE PAMPA BOCA ANGOSTA CON BOMBILLA COLOR BEIGE</v>
          </cell>
          <cell r="AG343">
            <v>890</v>
          </cell>
          <cell r="AH343">
            <v>1</v>
          </cell>
          <cell r="AI343" t="str">
            <v>MERCA SEPA</v>
          </cell>
          <cell r="AN343" t="str">
            <v>Sí</v>
          </cell>
        </row>
        <row r="344">
          <cell r="A344">
            <v>3604</v>
          </cell>
          <cell r="B344" t="str">
            <v>paula_beratz@hotmail.com</v>
          </cell>
          <cell r="C344">
            <v>44442</v>
          </cell>
          <cell r="D344" t="str">
            <v>Abierta</v>
          </cell>
          <cell r="E344" t="str">
            <v>Recibido</v>
          </cell>
          <cell r="F344" t="str">
            <v>Enviado</v>
          </cell>
          <cell r="G344" t="str">
            <v>ARS</v>
          </cell>
          <cell r="H344" t="str">
            <v>3171.96</v>
          </cell>
          <cell r="I344">
            <v>0</v>
          </cell>
          <cell r="J344" t="str">
            <v>413.09</v>
          </cell>
          <cell r="K344" t="str">
            <v>3585.05</v>
          </cell>
          <cell r="L344" t="str">
            <v>Paula Beratz</v>
          </cell>
          <cell r="M344">
            <v>34652055</v>
          </cell>
          <cell r="N344">
            <v>542983406885</v>
          </cell>
          <cell r="O344" t="str">
            <v>Paula Beratz</v>
          </cell>
          <cell r="P344">
            <v>542983406885</v>
          </cell>
          <cell r="Q344" t="str">
            <v>Los fundadores</v>
          </cell>
          <cell r="R344">
            <v>1</v>
          </cell>
          <cell r="U344" t="str">
            <v>San Miguel Arcangel</v>
          </cell>
          <cell r="V344">
            <v>8185</v>
          </cell>
          <cell r="W344" t="str">
            <v>Buenos Aires</v>
          </cell>
          <cell r="Y344" t="str">
            <v>Correo Argentino - Envio a domicilio</v>
          </cell>
          <cell r="Z344" t="str">
            <v>Mercado Pago</v>
          </cell>
          <cell r="AD344">
            <v>44442</v>
          </cell>
          <cell r="AE344">
            <v>44448</v>
          </cell>
          <cell r="AF344" t="str">
            <v>CUBIERTERO DE MADERA LISO 4DIV 33X25CM</v>
          </cell>
          <cell r="AG344">
            <v>2700</v>
          </cell>
          <cell r="AH344">
            <v>1</v>
          </cell>
          <cell r="AI344" t="str">
            <v>046CU7004</v>
          </cell>
          <cell r="AJ344" t="str">
            <v>Móvil</v>
          </cell>
          <cell r="AK344" t="str">
            <v xml:space="preserve">POR MEDIO DEL CORREO ARGENTINO Y TU CODIGO DE SEGUIMIENTO SERA 00007943040AX8010I6C601            </v>
          </cell>
          <cell r="AL344">
            <v>16748910931</v>
          </cell>
          <cell r="AM344">
            <v>471355165</v>
          </cell>
          <cell r="AN344" t="str">
            <v>Sí</v>
          </cell>
        </row>
        <row r="345">
          <cell r="A345">
            <v>3604</v>
          </cell>
          <cell r="B345" t="str">
            <v>paula_beratz@hotmail.com</v>
          </cell>
          <cell r="AF345" t="str">
            <v>CUCHARITA RED DE MADERA 13 CM</v>
          </cell>
          <cell r="AG345" t="str">
            <v>117.99</v>
          </cell>
          <cell r="AH345">
            <v>4</v>
          </cell>
          <cell r="AI345">
            <v>101098</v>
          </cell>
          <cell r="AN345" t="str">
            <v>Sí</v>
          </cell>
        </row>
        <row r="346">
          <cell r="A346">
            <v>3603</v>
          </cell>
          <cell r="B346" t="str">
            <v>rozas.agustina@gmail.com</v>
          </cell>
          <cell r="C346">
            <v>44442</v>
          </cell>
          <cell r="D346" t="str">
            <v>Abierta</v>
          </cell>
          <cell r="E346" t="str">
            <v>Recibido</v>
          </cell>
          <cell r="F346" t="str">
            <v>Enviado</v>
          </cell>
          <cell r="G346" t="str">
            <v>ARS</v>
          </cell>
          <cell r="H346" t="str">
            <v>1117.11</v>
          </cell>
          <cell r="I346">
            <v>0</v>
          </cell>
          <cell r="J346">
            <v>0</v>
          </cell>
          <cell r="K346" t="str">
            <v>1117.11</v>
          </cell>
          <cell r="L346" t="str">
            <v>Agustina Rozas</v>
          </cell>
          <cell r="M346">
            <v>2338323997</v>
          </cell>
          <cell r="N346">
            <v>541163775969</v>
          </cell>
          <cell r="O346" t="str">
            <v>Agustina Rozas</v>
          </cell>
          <cell r="T346" t="str">
            <v>Liniers / Mataderos / Monte Castro / Villa Real / Villa Luro / Versalles</v>
          </cell>
          <cell r="U346" t="str">
            <v>Capital Federal</v>
          </cell>
          <cell r="V346">
            <v>1408</v>
          </cell>
          <cell r="W346" t="str">
            <v>Capital Federal</v>
          </cell>
          <cell r="Y346" t="str">
            <v>Retiras en SHOWROOM ( CON CITA PREVIA)</v>
          </cell>
          <cell r="Z346" t="str">
            <v>Mercado Pago</v>
          </cell>
          <cell r="AD346">
            <v>44442</v>
          </cell>
          <cell r="AE346">
            <v>44443</v>
          </cell>
          <cell r="AF346" t="str">
            <v>KIT ROSA ** Set x 3 Bowls Aptos par Microondas y Freezer</v>
          </cell>
          <cell r="AG346" t="str">
            <v>1117.11</v>
          </cell>
          <cell r="AH346">
            <v>1</v>
          </cell>
          <cell r="AI346" t="str">
            <v>BP01018/BP26018/BP02018</v>
          </cell>
          <cell r="AJ346" t="str">
            <v>Móvil</v>
          </cell>
          <cell r="AK346" t="str">
            <v/>
          </cell>
          <cell r="AL346">
            <v>3200003963</v>
          </cell>
          <cell r="AM346">
            <v>473043383</v>
          </cell>
          <cell r="AN346" t="str">
            <v>Sí</v>
          </cell>
        </row>
        <row r="347">
          <cell r="A347">
            <v>3602</v>
          </cell>
          <cell r="B347" t="str">
            <v>giselaozieminski@hotmail.com</v>
          </cell>
          <cell r="C347">
            <v>44442</v>
          </cell>
          <cell r="D347" t="str">
            <v>Abierta</v>
          </cell>
          <cell r="E347" t="str">
            <v>Recibido</v>
          </cell>
          <cell r="F347" t="str">
            <v>Enviado</v>
          </cell>
          <cell r="G347" t="str">
            <v>ARS</v>
          </cell>
          <cell r="H347" t="str">
            <v>3099.99</v>
          </cell>
          <cell r="I347">
            <v>0</v>
          </cell>
          <cell r="J347">
            <v>0</v>
          </cell>
          <cell r="K347" t="str">
            <v>3099.99</v>
          </cell>
          <cell r="L347" t="str">
            <v>Gisela Ozieminski</v>
          </cell>
          <cell r="M347">
            <v>33590418</v>
          </cell>
          <cell r="N347">
            <v>542215748833</v>
          </cell>
          <cell r="O347" t="str">
            <v>Gisela Ozieminski</v>
          </cell>
          <cell r="P347">
            <v>542215748833</v>
          </cell>
          <cell r="Q347" t="str">
            <v>165 Entre 29 Y 30</v>
          </cell>
          <cell r="R347">
            <v>2779</v>
          </cell>
          <cell r="T347" t="str">
            <v>Berisso</v>
          </cell>
          <cell r="U347" t="str">
            <v>Capital Federal</v>
          </cell>
          <cell r="V347">
            <v>1440</v>
          </cell>
          <cell r="W347" t="str">
            <v>Capital Federal</v>
          </cell>
          <cell r="Y347" t="str">
            <v>ENVÍO SIN CARGO (CABA, GRAN PARTE DE GBA y LA PLATA) TIEMPO: 4 a 6 DÍAS HÁBILES</v>
          </cell>
          <cell r="Z347" t="str">
            <v>Mercado Pago</v>
          </cell>
          <cell r="AD347">
            <v>44442</v>
          </cell>
          <cell r="AE347">
            <v>44445</v>
          </cell>
          <cell r="AF347" t="str">
            <v>MESA ARRIME XL HOME OFFICE 60*70*30 CM</v>
          </cell>
          <cell r="AG347" t="str">
            <v>3099.99</v>
          </cell>
          <cell r="AH347">
            <v>1</v>
          </cell>
          <cell r="AI347" t="str">
            <v>ARRIME XL OSCURA 70*60*30 COSTO 1000.</v>
          </cell>
          <cell r="AJ347" t="str">
            <v>Móvil</v>
          </cell>
          <cell r="AK347" t="str">
            <v>EL JUEVES 09-09 ENTRE 8 Y 18 HORAS!</v>
          </cell>
          <cell r="AL347">
            <v>16741237571</v>
          </cell>
          <cell r="AM347">
            <v>472930088</v>
          </cell>
          <cell r="AN347" t="str">
            <v>Sí</v>
          </cell>
        </row>
        <row r="348">
          <cell r="A348">
            <v>3601</v>
          </cell>
          <cell r="B348" t="str">
            <v>micaelacanibano@gmail.com</v>
          </cell>
          <cell r="C348">
            <v>44442</v>
          </cell>
          <cell r="D348" t="str">
            <v>Abierta</v>
          </cell>
          <cell r="E348" t="str">
            <v>Recibido</v>
          </cell>
          <cell r="F348" t="str">
            <v>Enviado</v>
          </cell>
          <cell r="G348" t="str">
            <v>ARS</v>
          </cell>
          <cell r="H348">
            <v>1760</v>
          </cell>
          <cell r="I348">
            <v>0</v>
          </cell>
          <cell r="J348" t="str">
            <v>413.09</v>
          </cell>
          <cell r="K348" t="str">
            <v>2173.09</v>
          </cell>
          <cell r="L348" t="str">
            <v>Ruben Oscar Cañibano</v>
          </cell>
          <cell r="M348">
            <v>11101832</v>
          </cell>
          <cell r="N348">
            <v>542355640491</v>
          </cell>
          <cell r="O348" t="str">
            <v>Ruben Oscar CAÑIBANO</v>
          </cell>
          <cell r="P348">
            <v>542355640491</v>
          </cell>
          <cell r="Q348" t="str">
            <v>Alberdi</v>
          </cell>
          <cell r="R348">
            <v>253</v>
          </cell>
          <cell r="T348" t="str">
            <v>TAMARISCO</v>
          </cell>
          <cell r="U348" t="str">
            <v>Carlos Tejedor</v>
          </cell>
          <cell r="V348">
            <v>6455</v>
          </cell>
          <cell r="W348" t="str">
            <v>Buenos Aires</v>
          </cell>
          <cell r="Y348" t="str">
            <v>Correo Argentino - Envio a domicilio</v>
          </cell>
          <cell r="Z348" t="str">
            <v>Mercado Pago</v>
          </cell>
          <cell r="AD348">
            <v>44442</v>
          </cell>
          <cell r="AE348">
            <v>44448</v>
          </cell>
          <cell r="AF348" t="str">
            <v>MANTEL RECTANGULAR ANTIMANCHA 1.40x1.85 mtrs</v>
          </cell>
          <cell r="AG348">
            <v>1760</v>
          </cell>
          <cell r="AH348">
            <v>1</v>
          </cell>
          <cell r="AI348" t="str">
            <v>CHUR19NEW</v>
          </cell>
          <cell r="AJ348" t="str">
            <v>Web</v>
          </cell>
          <cell r="AK348" t="str">
            <v xml:space="preserve">POR MEDIO DEL CORREO ARGENTINO Y TU CODIGO DE SEGUIMIENTO SERA 00007943044AM80CAI6C801            </v>
          </cell>
          <cell r="AL348">
            <v>16741167543</v>
          </cell>
          <cell r="AM348">
            <v>472935129</v>
          </cell>
          <cell r="AN348" t="str">
            <v>Sí</v>
          </cell>
        </row>
        <row r="349">
          <cell r="A349">
            <v>3600</v>
          </cell>
          <cell r="B349" t="str">
            <v>ines.santoro@hotmail.com</v>
          </cell>
          <cell r="C349">
            <v>44442</v>
          </cell>
          <cell r="D349" t="str">
            <v>Abierta</v>
          </cell>
          <cell r="E349" t="str">
            <v>Recibido</v>
          </cell>
          <cell r="F349" t="str">
            <v>Enviado</v>
          </cell>
          <cell r="G349" t="str">
            <v>ARS</v>
          </cell>
          <cell r="H349" t="str">
            <v>3647.09</v>
          </cell>
          <cell r="I349">
            <v>0</v>
          </cell>
          <cell r="J349">
            <v>0</v>
          </cell>
          <cell r="K349" t="str">
            <v>3647.09</v>
          </cell>
          <cell r="L349" t="str">
            <v>Ines Santoro</v>
          </cell>
          <cell r="M349">
            <v>37969362</v>
          </cell>
          <cell r="N349">
            <v>541158237384</v>
          </cell>
          <cell r="O349" t="str">
            <v>Ines Santoro</v>
          </cell>
          <cell r="P349">
            <v>541158237384</v>
          </cell>
          <cell r="Q349" t="str">
            <v>Coronel Sayos</v>
          </cell>
          <cell r="R349">
            <v>624</v>
          </cell>
          <cell r="T349" t="str">
            <v>Lomas del mirador</v>
          </cell>
          <cell r="U349" t="str">
            <v>Lomas del mirador</v>
          </cell>
          <cell r="V349">
            <v>1752</v>
          </cell>
          <cell r="W349" t="str">
            <v>Gran Buenos Aires</v>
          </cell>
          <cell r="Y349" t="str">
            <v>ENVÍO SIN CARGO (CABA, GRAN PARTE DE GBA y LA PLATA) TIEMPO: 4 a 6 DÍAS HÁBILES</v>
          </cell>
          <cell r="Z349" t="str">
            <v>Mercado Pago</v>
          </cell>
          <cell r="AD349">
            <v>44442</v>
          </cell>
          <cell r="AE349">
            <v>44445</v>
          </cell>
          <cell r="AF349" t="str">
            <v>SECAPLATOS COLORES SURTIDOS SURT 41X36CM (BEIGE)</v>
          </cell>
          <cell r="AG349" t="str">
            <v>1589.99</v>
          </cell>
          <cell r="AH349">
            <v>1</v>
          </cell>
          <cell r="AI349" t="str">
            <v>BA6962</v>
          </cell>
          <cell r="AJ349" t="str">
            <v>Web</v>
          </cell>
          <cell r="AK349" t="str">
            <v>EL JUEVES 09-09 ENTRE 8 Y 18 HORAS!</v>
          </cell>
          <cell r="AL349">
            <v>16739658584</v>
          </cell>
          <cell r="AM349">
            <v>472905160</v>
          </cell>
          <cell r="AN349" t="str">
            <v>Sí</v>
          </cell>
        </row>
        <row r="350">
          <cell r="A350">
            <v>3600</v>
          </cell>
          <cell r="B350" t="str">
            <v>ines.santoro@hotmail.com</v>
          </cell>
          <cell r="AF350" t="str">
            <v>KIT NRO.3**6 HERMETICOS** VERDES DIFERENTES MEDIDAS</v>
          </cell>
          <cell r="AG350" t="str">
            <v>939.99</v>
          </cell>
          <cell r="AH350">
            <v>1</v>
          </cell>
          <cell r="AI350" t="str">
            <v>BA4023X 2 /BAB4018 X 2 /BA4020X2</v>
          </cell>
          <cell r="AN350" t="str">
            <v>Sí</v>
          </cell>
        </row>
        <row r="351">
          <cell r="A351">
            <v>3600</v>
          </cell>
          <cell r="B351" t="str">
            <v>ines.santoro@hotmail.com</v>
          </cell>
          <cell r="AF351" t="str">
            <v>KIT ROSA ** Set x 3 Bowls Aptos par Microondas y Freezer</v>
          </cell>
          <cell r="AG351" t="str">
            <v>1117.11</v>
          </cell>
          <cell r="AH351">
            <v>1</v>
          </cell>
          <cell r="AI351" t="str">
            <v>BP01018/BP26018/BP02018</v>
          </cell>
          <cell r="AN351" t="str">
            <v>Sí</v>
          </cell>
        </row>
        <row r="352">
          <cell r="A352">
            <v>3599</v>
          </cell>
          <cell r="B352" t="str">
            <v>casanoveslucila@gmail.com</v>
          </cell>
          <cell r="C352">
            <v>44441</v>
          </cell>
          <cell r="D352" t="str">
            <v>Abierta</v>
          </cell>
          <cell r="E352" t="str">
            <v>Recibido</v>
          </cell>
          <cell r="F352" t="str">
            <v>Enviado</v>
          </cell>
          <cell r="G352" t="str">
            <v>ARS</v>
          </cell>
          <cell r="H352" t="str">
            <v>1243.97</v>
          </cell>
          <cell r="I352">
            <v>0</v>
          </cell>
          <cell r="J352" t="str">
            <v>413.09</v>
          </cell>
          <cell r="K352" t="str">
            <v>1657.06</v>
          </cell>
          <cell r="L352" t="str">
            <v>Lucila Casanoves</v>
          </cell>
          <cell r="M352">
            <v>39612641</v>
          </cell>
          <cell r="N352">
            <v>543572610337</v>
          </cell>
          <cell r="O352" t="str">
            <v>Lucila Casanoves</v>
          </cell>
          <cell r="P352">
            <v>543572610337</v>
          </cell>
          <cell r="Q352" t="str">
            <v>Ameghino</v>
          </cell>
          <cell r="R352">
            <v>500</v>
          </cell>
          <cell r="T352" t="str">
            <v xml:space="preserve">Belgrano </v>
          </cell>
          <cell r="U352" t="str">
            <v>Rio segundo</v>
          </cell>
          <cell r="V352">
            <v>5960</v>
          </cell>
          <cell r="W352" t="str">
            <v>Córdoba</v>
          </cell>
          <cell r="Y352" t="str">
            <v>Correo Argentino - Envio a domicilio</v>
          </cell>
          <cell r="Z352" t="str">
            <v>Mercado Pago</v>
          </cell>
          <cell r="AD352">
            <v>44441</v>
          </cell>
          <cell r="AE352">
            <v>44446</v>
          </cell>
          <cell r="AF352" t="str">
            <v>INDIVIDUAL DE PLAVINIL SIMIL MARMOL CON DORADO 32,5 CM</v>
          </cell>
          <cell r="AG352" t="str">
            <v>299.99</v>
          </cell>
          <cell r="AH352">
            <v>1</v>
          </cell>
          <cell r="AI352" t="str">
            <v>CHUIN175C MERCA SEPA</v>
          </cell>
          <cell r="AJ352" t="str">
            <v>Móvil</v>
          </cell>
          <cell r="AK352" t="str">
            <v>POR MEDIO DEL CORREO ARGENTINO Y TU CODIGO DE SEGUIMIENTO SERA 00007943041P427IGE4C801</v>
          </cell>
          <cell r="AL352">
            <v>16734373305</v>
          </cell>
          <cell r="AM352">
            <v>472779701</v>
          </cell>
          <cell r="AN352" t="str">
            <v>Sí</v>
          </cell>
        </row>
        <row r="353">
          <cell r="A353">
            <v>3599</v>
          </cell>
          <cell r="B353" t="str">
            <v>casanoveslucila@gmail.com</v>
          </cell>
          <cell r="AF353" t="str">
            <v>PORTARRETRATO PASTEL 15 X 20 CM</v>
          </cell>
          <cell r="AG353" t="str">
            <v>343.99</v>
          </cell>
          <cell r="AH353">
            <v>1</v>
          </cell>
          <cell r="AI353" t="str">
            <v>PR6832</v>
          </cell>
          <cell r="AN353" t="str">
            <v>Sí</v>
          </cell>
        </row>
        <row r="354">
          <cell r="A354">
            <v>3599</v>
          </cell>
          <cell r="B354" t="str">
            <v>casanoveslucila@gmail.com</v>
          </cell>
          <cell r="AF354" t="str">
            <v>VELA 100 % SOJA CON ESENCIAS - DIFERENTES AROMAS 8x8 CM (VAINILLA)</v>
          </cell>
          <cell r="AG354" t="str">
            <v>599.99</v>
          </cell>
          <cell r="AH354">
            <v>1</v>
          </cell>
          <cell r="AI354" t="str">
            <v>BA6340VELA MERCA SEPARADA COSTO TEORICO MAS IVA</v>
          </cell>
          <cell r="AN354" t="str">
            <v>Sí</v>
          </cell>
        </row>
        <row r="355">
          <cell r="A355">
            <v>3598</v>
          </cell>
          <cell r="B355" t="str">
            <v>guadalorido@outlook.com.ar</v>
          </cell>
          <cell r="C355">
            <v>44441</v>
          </cell>
          <cell r="D355" t="str">
            <v>Abierta</v>
          </cell>
          <cell r="E355" t="str">
            <v>Recibido</v>
          </cell>
          <cell r="F355" t="str">
            <v>Enviado</v>
          </cell>
          <cell r="G355" t="str">
            <v>ARS</v>
          </cell>
          <cell r="H355" t="str">
            <v>1712.98</v>
          </cell>
          <cell r="I355">
            <v>0</v>
          </cell>
          <cell r="J355" t="str">
            <v>281.76</v>
          </cell>
          <cell r="K355" t="str">
            <v>1994.74</v>
          </cell>
          <cell r="L355" t="str">
            <v>Guadalupe Lorido</v>
          </cell>
          <cell r="M355">
            <v>40058032</v>
          </cell>
          <cell r="N355">
            <v>543329699999</v>
          </cell>
          <cell r="O355" t="str">
            <v>Guadalupe Lorido</v>
          </cell>
          <cell r="T355" t="str">
            <v>Rosario</v>
          </cell>
          <cell r="U355" t="str">
            <v>Rosario</v>
          </cell>
          <cell r="V355">
            <v>2000</v>
          </cell>
          <cell r="W355" t="str">
            <v>Santa Fe</v>
          </cell>
          <cell r="Y355" t="str">
            <v>Punto de retiro</v>
          </cell>
          <cell r="Z355" t="str">
            <v>TRANSFERENCIA BANCARIA</v>
          </cell>
          <cell r="AC355" t="str">
            <v xml:space="preserve">BUDINERA COLOR GRIS </v>
          </cell>
          <cell r="AD355">
            <v>44441</v>
          </cell>
          <cell r="AE355">
            <v>44446</v>
          </cell>
          <cell r="AF355" t="str">
            <v>BANDEJA BACHA 23X41CM COLORES SURTIDOS (Gris)</v>
          </cell>
          <cell r="AG355" t="str">
            <v>642.99</v>
          </cell>
          <cell r="AH355">
            <v>1</v>
          </cell>
          <cell r="AI355" t="str">
            <v>019BA88511</v>
          </cell>
          <cell r="AJ355" t="str">
            <v>Móvil</v>
          </cell>
          <cell r="AK355" t="str">
            <v xml:space="preserve">POR MEDIO DEL CORREO ARGENTINO Y TU CODIGO DE SEGUIMIENTO SERA 00007943041PE27IGEI1201 </v>
          </cell>
          <cell r="AM355">
            <v>472691709</v>
          </cell>
          <cell r="AN355" t="str">
            <v>Sí</v>
          </cell>
        </row>
        <row r="356">
          <cell r="A356">
            <v>3598</v>
          </cell>
          <cell r="B356" t="str">
            <v>guadalorido@outlook.com.ar</v>
          </cell>
          <cell r="AF356" t="str">
            <v>MOLDE DE SILICONA PARA BUDIN CHICO 12X8CM</v>
          </cell>
          <cell r="AG356">
            <v>360</v>
          </cell>
          <cell r="AH356">
            <v>1</v>
          </cell>
          <cell r="AI356" t="str">
            <v>SILBUD2 MERCA SEPARADA COSTO TEORICO MAS IVA</v>
          </cell>
          <cell r="AN356" t="str">
            <v>Sí</v>
          </cell>
        </row>
        <row r="357">
          <cell r="A357">
            <v>3598</v>
          </cell>
          <cell r="B357" t="str">
            <v>guadalorido@outlook.com.ar</v>
          </cell>
          <cell r="AF357" t="str">
            <v>DISPENSER SINGLE 500ML COLOR SURT (Blanco)</v>
          </cell>
          <cell r="AG357" t="str">
            <v>709.99</v>
          </cell>
          <cell r="AH357">
            <v>1</v>
          </cell>
          <cell r="AI357" t="str">
            <v>Q17008 QUO MERCA SEPARADA COSTO TEORICO MAS IVA</v>
          </cell>
          <cell r="AN357" t="str">
            <v>Sí</v>
          </cell>
        </row>
        <row r="358">
          <cell r="A358">
            <v>3597</v>
          </cell>
          <cell r="B358" t="str">
            <v>lilian_b60@yahoo.com.ar</v>
          </cell>
          <cell r="C358">
            <v>44441</v>
          </cell>
          <cell r="D358" t="str">
            <v>Abierta</v>
          </cell>
          <cell r="E358" t="str">
            <v>Recibido</v>
          </cell>
          <cell r="F358" t="str">
            <v>Enviado</v>
          </cell>
          <cell r="G358" t="str">
            <v>ARS</v>
          </cell>
          <cell r="H358" t="str">
            <v>4012.97</v>
          </cell>
          <cell r="I358">
            <v>0</v>
          </cell>
          <cell r="J358">
            <v>0</v>
          </cell>
          <cell r="K358" t="str">
            <v>4012.97</v>
          </cell>
          <cell r="L358" t="str">
            <v>Lilian Benitez</v>
          </cell>
          <cell r="M358">
            <v>14071305</v>
          </cell>
          <cell r="N358">
            <v>541157433209</v>
          </cell>
          <cell r="O358" t="str">
            <v>Lilian Benitez</v>
          </cell>
          <cell r="P358">
            <v>541157433209</v>
          </cell>
          <cell r="Q358" t="str">
            <v xml:space="preserve">Oyuela </v>
          </cell>
          <cell r="R358">
            <v>687</v>
          </cell>
          <cell r="T358" t="str">
            <v xml:space="preserve">Villa dominico </v>
          </cell>
          <cell r="U358" t="str">
            <v xml:space="preserve">Avellaneda </v>
          </cell>
          <cell r="V358">
            <v>1874</v>
          </cell>
          <cell r="W358" t="str">
            <v>Gran Buenos Aires</v>
          </cell>
          <cell r="Y358" t="str">
            <v>ENVÍO SIN CARGO (CABA, GRAN PARTE DE GBA y LA PLATA) TIEMPO: 4 a 6 DÍAS HÁBILES</v>
          </cell>
          <cell r="Z358" t="str">
            <v>Mercado Pago</v>
          </cell>
          <cell r="AB358" t="str">
            <v>Solo por la tarde a partir de las 14 hs.</v>
          </cell>
          <cell r="AD358">
            <v>44441</v>
          </cell>
          <cell r="AE358">
            <v>44445</v>
          </cell>
          <cell r="AF358" t="str">
            <v>DISPENSER NEGRO 17.5X6.8 CM</v>
          </cell>
          <cell r="AG358" t="str">
            <v>1292.99</v>
          </cell>
          <cell r="AH358">
            <v>1</v>
          </cell>
          <cell r="AI358" t="str">
            <v>046AB7330 MERCA SEPARADA</v>
          </cell>
          <cell r="AJ358" t="str">
            <v>Móvil</v>
          </cell>
          <cell r="AK358" t="str">
            <v>EL MIERCOLES 08-09 ENTRE 8 Y 18 HORAS!</v>
          </cell>
          <cell r="AL358">
            <v>16726268993</v>
          </cell>
          <cell r="AM358">
            <v>472633016</v>
          </cell>
          <cell r="AN358" t="str">
            <v>Sí</v>
          </cell>
        </row>
        <row r="359">
          <cell r="A359">
            <v>3597</v>
          </cell>
          <cell r="B359" t="str">
            <v>lilian_b60@yahoo.com.ar</v>
          </cell>
          <cell r="AF359" t="str">
            <v>DISPENSER DE JABON DE POLIRESINA 9,7x 16,5 CM</v>
          </cell>
          <cell r="AG359">
            <v>1520</v>
          </cell>
          <cell r="AH359">
            <v>1</v>
          </cell>
          <cell r="AI359" t="str">
            <v>AB6647</v>
          </cell>
          <cell r="AN359" t="str">
            <v>Sí</v>
          </cell>
        </row>
        <row r="360">
          <cell r="A360">
            <v>3597</v>
          </cell>
          <cell r="B360" t="str">
            <v>lilian_b60@yahoo.com.ar</v>
          </cell>
          <cell r="AF360" t="str">
            <v>PLATON 30 CM + SALSERO 11 CM DE VIDRIO</v>
          </cell>
          <cell r="AG360">
            <v>796</v>
          </cell>
          <cell r="AH360">
            <v>1</v>
          </cell>
          <cell r="AI360" t="str">
            <v>120414DPF2</v>
          </cell>
          <cell r="AN360" t="str">
            <v>Sí</v>
          </cell>
        </row>
        <row r="361">
          <cell r="A361">
            <v>3597</v>
          </cell>
          <cell r="B361" t="str">
            <v>lilian_b60@yahoo.com.ar</v>
          </cell>
          <cell r="AF361" t="str">
            <v>ENSALADERA DE VIDRIO PRIMAVERA 1000ML. 17 X 7 XM RIGOLLEAU</v>
          </cell>
          <cell r="AG361" t="str">
            <v>201.99</v>
          </cell>
          <cell r="AH361">
            <v>2</v>
          </cell>
          <cell r="AI361" t="str">
            <v>ML67537 MERCA SEPARDAD</v>
          </cell>
          <cell r="AN361" t="str">
            <v>Sí</v>
          </cell>
        </row>
        <row r="362">
          <cell r="A362">
            <v>3596</v>
          </cell>
          <cell r="B362" t="str">
            <v>gloriamabelasprea@gmail.com</v>
          </cell>
          <cell r="C362">
            <v>44441</v>
          </cell>
          <cell r="D362" t="str">
            <v>Abierta</v>
          </cell>
          <cell r="E362" t="str">
            <v>Recibido</v>
          </cell>
          <cell r="F362" t="str">
            <v>Enviado</v>
          </cell>
          <cell r="G362" t="str">
            <v>ARS</v>
          </cell>
          <cell r="H362" t="str">
            <v>1759.99</v>
          </cell>
          <cell r="I362">
            <v>0</v>
          </cell>
          <cell r="J362">
            <v>0</v>
          </cell>
          <cell r="K362" t="str">
            <v>1759.99</v>
          </cell>
          <cell r="L362" t="str">
            <v>Gloria Mabel Asprea</v>
          </cell>
          <cell r="M362">
            <v>6653925</v>
          </cell>
          <cell r="N362">
            <v>5491162893448</v>
          </cell>
          <cell r="O362" t="str">
            <v>Gloria Mabel Asprea</v>
          </cell>
          <cell r="P362">
            <v>5491162893448</v>
          </cell>
          <cell r="Q362" t="str">
            <v>Brasil</v>
          </cell>
          <cell r="R362">
            <v>2353</v>
          </cell>
          <cell r="S362">
            <v>3</v>
          </cell>
          <cell r="T362" t="str">
            <v>Valentin alsina</v>
          </cell>
          <cell r="U362" t="str">
            <v>Lanus</v>
          </cell>
          <cell r="V362">
            <v>1822</v>
          </cell>
          <cell r="W362" t="str">
            <v>Gran Buenos Aires</v>
          </cell>
          <cell r="Y362" t="str">
            <v>ENVÍO SIN CARGO (CABA, GRAN PARTE DE GBA y LA PLATA) TIEMPO: 4 a 6 DÍAS HÁBILES</v>
          </cell>
          <cell r="Z362" t="str">
            <v>Mercado Pago</v>
          </cell>
          <cell r="AD362">
            <v>44441</v>
          </cell>
          <cell r="AE362">
            <v>44445</v>
          </cell>
          <cell r="AF362" t="str">
            <v>MANTEL RECTANGULAR ANTIMANCHA 1.40x1,85mtrs</v>
          </cell>
          <cell r="AG362" t="str">
            <v>1759.99</v>
          </cell>
          <cell r="AH362">
            <v>1</v>
          </cell>
          <cell r="AI362" t="str">
            <v>CHUR21</v>
          </cell>
          <cell r="AJ362" t="str">
            <v>Móvil</v>
          </cell>
          <cell r="AK362" t="str">
            <v>EL MIERCOLES 08-09 ENTRE 8 Y 18 HORAS!</v>
          </cell>
          <cell r="AL362">
            <v>3193208606</v>
          </cell>
          <cell r="AM362">
            <v>472636155</v>
          </cell>
          <cell r="AN362" t="str">
            <v>Sí</v>
          </cell>
        </row>
        <row r="363">
          <cell r="A363">
            <v>3595</v>
          </cell>
          <cell r="B363" t="str">
            <v>Lizarragadiego99@gmail.com</v>
          </cell>
          <cell r="C363">
            <v>44441</v>
          </cell>
          <cell r="D363" t="str">
            <v>Abierta</v>
          </cell>
          <cell r="E363" t="str">
            <v>Recibido</v>
          </cell>
          <cell r="F363" t="str">
            <v>Enviado</v>
          </cell>
          <cell r="G363" t="str">
            <v>ARS</v>
          </cell>
          <cell r="H363">
            <v>2519</v>
          </cell>
          <cell r="I363">
            <v>0</v>
          </cell>
          <cell r="J363" t="str">
            <v>499.79</v>
          </cell>
          <cell r="K363" t="str">
            <v>3018.79</v>
          </cell>
          <cell r="L363" t="str">
            <v>Diego Lizarraga</v>
          </cell>
          <cell r="M363">
            <v>42017227</v>
          </cell>
          <cell r="N363">
            <v>542664232888</v>
          </cell>
          <cell r="O363" t="str">
            <v>Diego Lizarraga</v>
          </cell>
          <cell r="P363">
            <v>542664232888</v>
          </cell>
          <cell r="Q363" t="str">
            <v>Barrio 116 viviendas, manzana 238, casa 20</v>
          </cell>
          <cell r="R363" t="str">
            <v>SN</v>
          </cell>
          <cell r="U363" t="str">
            <v xml:space="preserve">San Luis </v>
          </cell>
          <cell r="V363">
            <v>5700</v>
          </cell>
          <cell r="W363" t="str">
            <v>San Luis</v>
          </cell>
          <cell r="Y363" t="str">
            <v>Correo Argentino - Envio a domicilio</v>
          </cell>
          <cell r="Z363" t="str">
            <v>Mercado Pago</v>
          </cell>
          <cell r="AD363">
            <v>44441</v>
          </cell>
          <cell r="AE363">
            <v>44446</v>
          </cell>
          <cell r="AF363" t="str">
            <v>TETERA DE CERAMICA 500ML+ FILTRO (Flores azules)</v>
          </cell>
          <cell r="AG363">
            <v>2519</v>
          </cell>
          <cell r="AH363">
            <v>1</v>
          </cell>
          <cell r="AI363" t="str">
            <v>046BA4998</v>
          </cell>
          <cell r="AJ363" t="str">
            <v>Móvil</v>
          </cell>
          <cell r="AK363" t="str">
            <v>POR MEDIO DEL CORREO ARGENTINO Y TU CODIGO DE SEGUIMIENTO SERA 0000794304030274G24C301</v>
          </cell>
          <cell r="AL363">
            <v>16721933251</v>
          </cell>
          <cell r="AM363">
            <v>472578102</v>
          </cell>
          <cell r="AN363" t="str">
            <v>Sí</v>
          </cell>
        </row>
        <row r="364">
          <cell r="A364">
            <v>3594</v>
          </cell>
          <cell r="B364" t="str">
            <v>gabi_fer3@hotmail.com</v>
          </cell>
          <cell r="C364">
            <v>44441</v>
          </cell>
          <cell r="D364" t="str">
            <v>Abierta</v>
          </cell>
          <cell r="E364" t="str">
            <v>Recibido</v>
          </cell>
          <cell r="F364" t="str">
            <v>Enviado</v>
          </cell>
          <cell r="G364" t="str">
            <v>ARS</v>
          </cell>
          <cell r="H364" t="str">
            <v>4405.94</v>
          </cell>
          <cell r="I364">
            <v>0</v>
          </cell>
          <cell r="J364" t="str">
            <v>641.65</v>
          </cell>
          <cell r="K364" t="str">
            <v>5047.59</v>
          </cell>
          <cell r="L364" t="str">
            <v>GabrielaGisele Fernández</v>
          </cell>
          <cell r="M364">
            <v>39076564</v>
          </cell>
          <cell r="N364">
            <v>5492984917355</v>
          </cell>
          <cell r="O364" t="str">
            <v>GabrielaGisele Fernández</v>
          </cell>
          <cell r="P364">
            <v>5492984917355</v>
          </cell>
          <cell r="Q364" t="str">
            <v xml:space="preserve">Primera Junt </v>
          </cell>
          <cell r="R364">
            <v>10</v>
          </cell>
          <cell r="T364" t="str">
            <v>belgrano</v>
          </cell>
          <cell r="U364" t="str">
            <v>Villa Regina</v>
          </cell>
          <cell r="V364">
            <v>8336</v>
          </cell>
          <cell r="W364" t="str">
            <v>Rio Negro</v>
          </cell>
          <cell r="Y364" t="str">
            <v>Correo Argentino - Envio a domicilio</v>
          </cell>
          <cell r="Z364" t="str">
            <v>Mercado Pago</v>
          </cell>
          <cell r="AD364">
            <v>44441</v>
          </cell>
          <cell r="AE364">
            <v>44446</v>
          </cell>
          <cell r="AF364" t="str">
            <v>PLATO PLAYO CERAMICA ROSA 26 CM OLIMPIA</v>
          </cell>
          <cell r="AG364" t="str">
            <v>916.99</v>
          </cell>
          <cell r="AH364">
            <v>2</v>
          </cell>
          <cell r="AI364" t="str">
            <v>PO378572 POR UNIDAD</v>
          </cell>
          <cell r="AJ364" t="str">
            <v>Web</v>
          </cell>
          <cell r="AK364" t="str">
            <v>POR MEDIO DEL CORREO ARGENTINO Y TU CODIGO DE SEGUIMIENTO SERA 00007943049G717I3241801</v>
          </cell>
          <cell r="AL364">
            <v>16721273755</v>
          </cell>
          <cell r="AM364">
            <v>472565707</v>
          </cell>
          <cell r="AN364" t="str">
            <v>Sí</v>
          </cell>
        </row>
        <row r="365">
          <cell r="A365">
            <v>3594</v>
          </cell>
          <cell r="B365" t="str">
            <v>gabi_fer3@hotmail.com</v>
          </cell>
          <cell r="AF365" t="str">
            <v>PLATO HONDO CERAMICA ROSA 22 CM PARTHENON</v>
          </cell>
          <cell r="AG365" t="str">
            <v>630.99</v>
          </cell>
          <cell r="AH365">
            <v>2</v>
          </cell>
          <cell r="AI365" t="str">
            <v>PO378473 POR UNIDAD</v>
          </cell>
          <cell r="AN365" t="str">
            <v>Sí</v>
          </cell>
        </row>
        <row r="366">
          <cell r="A366">
            <v>3594</v>
          </cell>
          <cell r="B366" t="str">
            <v>gabi_fer3@hotmail.com</v>
          </cell>
          <cell r="AF366" t="str">
            <v>PLATO PLAYO CERAMICA ROSA 26 CM ESPARTA</v>
          </cell>
          <cell r="AG366" t="str">
            <v>654.99</v>
          </cell>
          <cell r="AH366">
            <v>2</v>
          </cell>
          <cell r="AI366" t="str">
            <v>PO378582 POR UNIDAD MERCA. SEPARADA</v>
          </cell>
          <cell r="AN366" t="str">
            <v>Sí</v>
          </cell>
        </row>
        <row r="367">
          <cell r="A367">
            <v>3593</v>
          </cell>
          <cell r="B367" t="str">
            <v>fscriveri@gmail.com</v>
          </cell>
          <cell r="C367">
            <v>44441</v>
          </cell>
          <cell r="D367" t="str">
            <v>Abierta</v>
          </cell>
          <cell r="E367" t="str">
            <v>Pendiente</v>
          </cell>
          <cell r="F367" t="str">
            <v>No está empaquetado</v>
          </cell>
          <cell r="G367" t="str">
            <v>ARS</v>
          </cell>
          <cell r="H367" t="str">
            <v>7982.93</v>
          </cell>
          <cell r="I367">
            <v>0</v>
          </cell>
          <cell r="J367" t="str">
            <v>445.65</v>
          </cell>
          <cell r="K367" t="str">
            <v>8428.58</v>
          </cell>
          <cell r="L367" t="str">
            <v>Fiorella Scriveri</v>
          </cell>
          <cell r="M367">
            <v>36157803</v>
          </cell>
          <cell r="N367">
            <v>541130102350</v>
          </cell>
          <cell r="O367" t="str">
            <v>Fiorella Scriveri</v>
          </cell>
          <cell r="P367">
            <v>541130102350</v>
          </cell>
          <cell r="Q367" t="str">
            <v xml:space="preserve">Av asamblea </v>
          </cell>
          <cell r="R367">
            <v>1434</v>
          </cell>
          <cell r="S367" t="str">
            <v>7 20</v>
          </cell>
          <cell r="T367" t="str">
            <v xml:space="preserve">Parque Chacabuco </v>
          </cell>
          <cell r="U367" t="str">
            <v>Capital Federal</v>
          </cell>
          <cell r="V367">
            <v>1406</v>
          </cell>
          <cell r="W367" t="str">
            <v>Capital Federal</v>
          </cell>
          <cell r="Y367" t="str">
            <v>Correo Argentino - Envio a domicilio</v>
          </cell>
          <cell r="Z367" t="str">
            <v>TRANSFERENCIA BANCARIA</v>
          </cell>
          <cell r="AC367" t="str">
            <v>5508.05 el total con el 30 sin el correo</v>
          </cell>
          <cell r="AF367" t="str">
            <v>INDIVIDUAL KRABI BORDE POMPON NEGRO 38 CM</v>
          </cell>
          <cell r="AG367" t="str">
            <v>732.99</v>
          </cell>
          <cell r="AH367">
            <v>6</v>
          </cell>
          <cell r="AI367" t="str">
            <v>MS504018 MISHKA MERCA SEPARADA</v>
          </cell>
          <cell r="AJ367" t="str">
            <v>Móvil</v>
          </cell>
          <cell r="AK367" t="str">
            <v/>
          </cell>
          <cell r="AM367">
            <v>472487113</v>
          </cell>
          <cell r="AN367" t="str">
            <v>Sí</v>
          </cell>
        </row>
        <row r="368">
          <cell r="A368">
            <v>3593</v>
          </cell>
          <cell r="B368" t="str">
            <v>fscriveri@gmail.com</v>
          </cell>
          <cell r="AF368" t="str">
            <v>HERVIDOR 16 CM ANTIADHERENTE ESPESOR 1MM</v>
          </cell>
          <cell r="AG368" t="str">
            <v>1396.99</v>
          </cell>
          <cell r="AH368">
            <v>1</v>
          </cell>
          <cell r="AI368" t="str">
            <v>BA6146</v>
          </cell>
          <cell r="AN368" t="str">
            <v>Sí</v>
          </cell>
        </row>
        <row r="369">
          <cell r="A369">
            <v>3593</v>
          </cell>
          <cell r="B369" t="str">
            <v>fscriveri@gmail.com</v>
          </cell>
          <cell r="AF369" t="str">
            <v>ASADERA ANTIADHERENTE PANELUX N°3 MEDIDAS: 35x24.5 CM</v>
          </cell>
          <cell r="AG369">
            <v>2188</v>
          </cell>
          <cell r="AH369">
            <v>1</v>
          </cell>
          <cell r="AI369" t="str">
            <v>043BA6154</v>
          </cell>
          <cell r="AN369" t="str">
            <v>Sí</v>
          </cell>
        </row>
        <row r="370">
          <cell r="A370">
            <v>3592</v>
          </cell>
          <cell r="B370" t="str">
            <v>lic.r.arduca@gmail.com</v>
          </cell>
          <cell r="C370">
            <v>44440</v>
          </cell>
          <cell r="D370" t="str">
            <v>Abierta</v>
          </cell>
          <cell r="E370" t="str">
            <v>Recibido</v>
          </cell>
          <cell r="F370" t="str">
            <v>Enviado</v>
          </cell>
          <cell r="G370" t="str">
            <v>ARS</v>
          </cell>
          <cell r="H370" t="str">
            <v>2489.99</v>
          </cell>
          <cell r="I370">
            <v>0</v>
          </cell>
          <cell r="J370">
            <v>0</v>
          </cell>
          <cell r="K370" t="str">
            <v>2489.99</v>
          </cell>
          <cell r="L370" t="str">
            <v>Rosana Arduca</v>
          </cell>
          <cell r="M370">
            <v>17036408</v>
          </cell>
          <cell r="N370">
            <v>541144054382</v>
          </cell>
          <cell r="O370" t="str">
            <v>Rosana Arduca</v>
          </cell>
          <cell r="P370">
            <v>541144054382</v>
          </cell>
          <cell r="Q370" t="str">
            <v>Del remedio</v>
          </cell>
          <cell r="R370">
            <v>1284</v>
          </cell>
          <cell r="T370" t="str">
            <v>Parque Leloir</v>
          </cell>
          <cell r="U370" t="str">
            <v>Ituzaingo</v>
          </cell>
          <cell r="V370">
            <v>1714</v>
          </cell>
          <cell r="W370" t="str">
            <v>Gran Buenos Aires</v>
          </cell>
          <cell r="Y370" t="str">
            <v>ENVÍO SIN CARGO (CABA, GRAN PARTE DE GBA y LA PLATA) TIEMPO: 4 a 6 DÍAS HÁBILES</v>
          </cell>
          <cell r="Z370" t="str">
            <v>Mercado Pago</v>
          </cell>
          <cell r="AD370">
            <v>44440</v>
          </cell>
          <cell r="AE370">
            <v>44445</v>
          </cell>
          <cell r="AF370" t="str">
            <v>TAPON BAÑERA PASTEL 1PC (Verde)</v>
          </cell>
          <cell r="AG370" t="str">
            <v>89.99</v>
          </cell>
          <cell r="AH370">
            <v>1</v>
          </cell>
          <cell r="AI370" t="str">
            <v>019BA87553</v>
          </cell>
          <cell r="AJ370" t="str">
            <v>Móvil</v>
          </cell>
          <cell r="AK370" t="str">
            <v>EL MIERCOLES 08-09 ENTRE 8 Y 18 HORAS!</v>
          </cell>
          <cell r="AL370">
            <v>16715660062</v>
          </cell>
          <cell r="AM370">
            <v>472408268</v>
          </cell>
          <cell r="AN370" t="str">
            <v>Sí</v>
          </cell>
        </row>
        <row r="371">
          <cell r="A371">
            <v>3592</v>
          </cell>
          <cell r="B371" t="str">
            <v>lic.r.arduca@gmail.com</v>
          </cell>
          <cell r="AF371" t="str">
            <v>SET 3 PIEZAS: BALDE CENTRIFUGADOR + PALO EXTENSIBLE CON MOPA + 1 REPUESTO DE MOPA (Azul)</v>
          </cell>
          <cell r="AG371">
            <v>2400</v>
          </cell>
          <cell r="AH371">
            <v>1</v>
          </cell>
          <cell r="AN371" t="str">
            <v>Sí</v>
          </cell>
        </row>
        <row r="372">
          <cell r="A372">
            <v>3591</v>
          </cell>
          <cell r="B372" t="str">
            <v>fscriveri@gmail.com</v>
          </cell>
          <cell r="C372">
            <v>44440</v>
          </cell>
          <cell r="D372" t="str">
            <v>Abierta</v>
          </cell>
          <cell r="E372" t="str">
            <v>Pendiente</v>
          </cell>
          <cell r="F372" t="str">
            <v>No está empaquetado</v>
          </cell>
          <cell r="G372" t="str">
            <v>ARS</v>
          </cell>
          <cell r="H372" t="str">
            <v>44895.6</v>
          </cell>
          <cell r="I372">
            <v>0</v>
          </cell>
          <cell r="J372">
            <v>0</v>
          </cell>
          <cell r="K372" t="str">
            <v>44895.6</v>
          </cell>
          <cell r="L372" t="str">
            <v>Fiorella Scriveri</v>
          </cell>
          <cell r="M372">
            <v>36157803</v>
          </cell>
          <cell r="N372">
            <v>541130102350</v>
          </cell>
          <cell r="O372" t="str">
            <v>Fiorella Scriveri</v>
          </cell>
          <cell r="P372">
            <v>541130102350</v>
          </cell>
          <cell r="Q372" t="str">
            <v>Av asamblea</v>
          </cell>
          <cell r="R372">
            <v>1434</v>
          </cell>
          <cell r="S372" t="str">
            <v>7 20</v>
          </cell>
          <cell r="T372" t="str">
            <v>Porque chacabuco</v>
          </cell>
          <cell r="U372" t="str">
            <v>Capital Federal</v>
          </cell>
          <cell r="V372">
            <v>1406</v>
          </cell>
          <cell r="W372" t="str">
            <v>Capital Federal</v>
          </cell>
          <cell r="Y372" t="str">
            <v>ENVÍO SIN CARGO (CABA, GRAN PARTE DE GBA y LA PLATA) TIEMPO: 4 a 6 DÍAS HÁBILES</v>
          </cell>
          <cell r="Z372" t="str">
            <v>TRANSFERENCIA BANCARIA</v>
          </cell>
          <cell r="AF372" t="str">
            <v>PINZA DE ACERO PUNTA NEGRA 30 CM</v>
          </cell>
          <cell r="AG372" t="str">
            <v>699.99</v>
          </cell>
          <cell r="AH372">
            <v>1</v>
          </cell>
          <cell r="AI372" t="str">
            <v>MS10A65 MERCA SEPA</v>
          </cell>
          <cell r="AJ372" t="str">
            <v>Móvil</v>
          </cell>
          <cell r="AK372" t="str">
            <v/>
          </cell>
          <cell r="AM372">
            <v>472377033</v>
          </cell>
          <cell r="AN372" t="str">
            <v>Sí</v>
          </cell>
        </row>
        <row r="373">
          <cell r="A373">
            <v>3591</v>
          </cell>
          <cell r="B373" t="str">
            <v>fscriveri@gmail.com</v>
          </cell>
          <cell r="AF373" t="str">
            <v>ESPATULA PORCIONERA ROSA 30CM</v>
          </cell>
          <cell r="AG373" t="str">
            <v>606.99</v>
          </cell>
          <cell r="AH373">
            <v>1</v>
          </cell>
          <cell r="AI373" t="str">
            <v>BP14018 BIPO</v>
          </cell>
          <cell r="AN373" t="str">
            <v>Sí</v>
          </cell>
        </row>
        <row r="374">
          <cell r="A374">
            <v>3591</v>
          </cell>
          <cell r="B374" t="str">
            <v>fscriveri@gmail.com</v>
          </cell>
          <cell r="AF374" t="str">
            <v>ESPATULA CANELONERA BLANCO</v>
          </cell>
          <cell r="AG374" t="str">
            <v>606.99</v>
          </cell>
          <cell r="AH374">
            <v>1</v>
          </cell>
          <cell r="AI374" t="str">
            <v>BP13001 BIPO</v>
          </cell>
          <cell r="AN374" t="str">
            <v>Sí</v>
          </cell>
        </row>
        <row r="375">
          <cell r="A375">
            <v>3591</v>
          </cell>
          <cell r="B375" t="str">
            <v>fscriveri@gmail.com</v>
          </cell>
          <cell r="AF375" t="str">
            <v>ESPUMADERA DE NYLON CON MANGO DE ACERO Y PP SIMIL MARMOL 34 CM</v>
          </cell>
          <cell r="AG375" t="str">
            <v>639.99</v>
          </cell>
          <cell r="AH375">
            <v>1</v>
          </cell>
          <cell r="AI375" t="str">
            <v>MS101852 MERCA SEPA</v>
          </cell>
          <cell r="AN375" t="str">
            <v>Sí</v>
          </cell>
        </row>
        <row r="376">
          <cell r="A376">
            <v>3591</v>
          </cell>
          <cell r="B376" t="str">
            <v>fscriveri@gmail.com</v>
          </cell>
          <cell r="AF376" t="str">
            <v>CUCHARA ESPAGUETTI DE NYLON CON MANGO DE ACERO Y PP SIMIL MARMOL 32CM</v>
          </cell>
          <cell r="AG376" t="str">
            <v>639.99</v>
          </cell>
          <cell r="AH376">
            <v>1</v>
          </cell>
          <cell r="AI376" t="str">
            <v>MS101853 MERCA SEPA</v>
          </cell>
          <cell r="AN376" t="str">
            <v>Sí</v>
          </cell>
        </row>
        <row r="377">
          <cell r="A377">
            <v>3591</v>
          </cell>
          <cell r="B377" t="str">
            <v>fscriveri@gmail.com</v>
          </cell>
          <cell r="AF377" t="str">
            <v>ESPATULA ACANALADA DE SILICONA ANGO DE MADERA SIMIL MARMOL 31X8CM</v>
          </cell>
          <cell r="AG377" t="str">
            <v>864.99</v>
          </cell>
          <cell r="AH377">
            <v>1</v>
          </cell>
          <cell r="AI377" t="str">
            <v>MS101A25 MERCA SEPARADA</v>
          </cell>
          <cell r="AN377" t="str">
            <v>Sí</v>
          </cell>
        </row>
        <row r="378">
          <cell r="A378">
            <v>3591</v>
          </cell>
          <cell r="B378" t="str">
            <v>fscriveri@gmail.com</v>
          </cell>
          <cell r="AF378" t="str">
            <v>ESPATULA DE SILICONA MANGO DE MADERA SIMIL MARMOL 31X6CM</v>
          </cell>
          <cell r="AG378" t="str">
            <v>864.99</v>
          </cell>
          <cell r="AH378">
            <v>1</v>
          </cell>
          <cell r="AI378" t="str">
            <v>MS101A21</v>
          </cell>
          <cell r="AN378" t="str">
            <v>Sí</v>
          </cell>
        </row>
        <row r="379">
          <cell r="A379">
            <v>3591</v>
          </cell>
          <cell r="B379" t="str">
            <v>fscriveri@gmail.com</v>
          </cell>
          <cell r="AF379" t="str">
            <v>CUCHARON DE SILICONA MANGO DE MADERA SIMIL MARMOL 31X7CM</v>
          </cell>
          <cell r="AG379" t="str">
            <v>864.99</v>
          </cell>
          <cell r="AH379">
            <v>1</v>
          </cell>
          <cell r="AI379" t="str">
            <v>MS101A28</v>
          </cell>
          <cell r="AN379" t="str">
            <v>Sí</v>
          </cell>
        </row>
        <row r="380">
          <cell r="A380">
            <v>3591</v>
          </cell>
          <cell r="B380" t="str">
            <v>fscriveri@gmail.com</v>
          </cell>
          <cell r="AF380" t="str">
            <v>CUCHARA SILICONA SIMIL MARMOL MANGO MADERA</v>
          </cell>
          <cell r="AG380" t="str">
            <v>864.99</v>
          </cell>
          <cell r="AH380">
            <v>1</v>
          </cell>
          <cell r="AI380" t="str">
            <v>MS101A22</v>
          </cell>
          <cell r="AN380" t="str">
            <v>Sí</v>
          </cell>
        </row>
        <row r="381">
          <cell r="A381">
            <v>3591</v>
          </cell>
          <cell r="B381" t="str">
            <v>fscriveri@gmail.com</v>
          </cell>
          <cell r="AF381" t="str">
            <v>BATIDOR DE SILICONA ROSA MANGO DE MADERA 23CM</v>
          </cell>
          <cell r="AG381" t="str">
            <v>699.99</v>
          </cell>
          <cell r="AH381">
            <v>1</v>
          </cell>
          <cell r="AI381" t="str">
            <v>BA1201B</v>
          </cell>
          <cell r="AN381" t="str">
            <v>Sí</v>
          </cell>
        </row>
        <row r="382">
          <cell r="A382">
            <v>3591</v>
          </cell>
          <cell r="B382" t="str">
            <v>fscriveri@gmail.com</v>
          </cell>
          <cell r="AF382" t="str">
            <v>TAZA Y PLATO ALESSIA CREAM BORDE DORADO 200 ML</v>
          </cell>
          <cell r="AG382" t="str">
            <v>1498.99</v>
          </cell>
          <cell r="AH382">
            <v>6</v>
          </cell>
          <cell r="AI382" t="str">
            <v>MS510099 MERCA SEPARADA</v>
          </cell>
          <cell r="AN382" t="str">
            <v>Sí</v>
          </cell>
        </row>
        <row r="383">
          <cell r="A383">
            <v>3591</v>
          </cell>
          <cell r="B383" t="str">
            <v>fscriveri@gmail.com</v>
          </cell>
          <cell r="AF383" t="str">
            <v>KIT ROSA ** Set x 3 Bowls Aptos par Microondas y Freezer</v>
          </cell>
          <cell r="AG383" t="str">
            <v>1117.11</v>
          </cell>
          <cell r="AH383">
            <v>1</v>
          </cell>
          <cell r="AI383" t="str">
            <v>BP01018/BP26018/BP02018</v>
          </cell>
          <cell r="AN383" t="str">
            <v>Sí</v>
          </cell>
        </row>
        <row r="384">
          <cell r="A384">
            <v>3591</v>
          </cell>
          <cell r="B384" t="str">
            <v>fscriveri@gmail.com</v>
          </cell>
          <cell r="AF384" t="str">
            <v>ENSALADERA CERAMICA FLORENCIA GRIS E INTERIOR BLANCO 20 X10 CM</v>
          </cell>
          <cell r="AG384" t="str">
            <v>1629.99</v>
          </cell>
          <cell r="AH384">
            <v>1</v>
          </cell>
          <cell r="AI384" t="str">
            <v>MS512015 MERCA SEPARADA</v>
          </cell>
          <cell r="AN384" t="str">
            <v>Sí</v>
          </cell>
        </row>
        <row r="385">
          <cell r="A385">
            <v>3591</v>
          </cell>
          <cell r="B385" t="str">
            <v>fscriveri@gmail.com</v>
          </cell>
          <cell r="AF385" t="str">
            <v>COLADOR DE ACERO DORADO CON MANIJAS S 19,5 CM DIAM X 6,5 CM ALTURA</v>
          </cell>
          <cell r="AG385" t="str">
            <v>1459.99</v>
          </cell>
          <cell r="AH385">
            <v>1</v>
          </cell>
          <cell r="AI385" t="str">
            <v>MS119626.  MERCA SEPARADA</v>
          </cell>
          <cell r="AN385" t="str">
            <v>Sí</v>
          </cell>
        </row>
        <row r="386">
          <cell r="A386">
            <v>3591</v>
          </cell>
          <cell r="B386" t="str">
            <v>fscriveri@gmail.com</v>
          </cell>
          <cell r="AF386" t="str">
            <v>BOWL BLANCO 2.5LTS</v>
          </cell>
          <cell r="AG386" t="str">
            <v>510.99</v>
          </cell>
          <cell r="AH386">
            <v>2</v>
          </cell>
          <cell r="AI386">
            <v>2001</v>
          </cell>
          <cell r="AN386" t="str">
            <v>Sí</v>
          </cell>
        </row>
        <row r="387">
          <cell r="A387">
            <v>3591</v>
          </cell>
          <cell r="B387" t="str">
            <v>fscriveri@gmail.com</v>
          </cell>
          <cell r="AF387" t="str">
            <v>CUCHILLO PARA UNTAR DE MADERA 16 CM</v>
          </cell>
          <cell r="AG387" t="str">
            <v>117.99</v>
          </cell>
          <cell r="AH387">
            <v>2</v>
          </cell>
          <cell r="AI387">
            <v>101100</v>
          </cell>
          <cell r="AN387" t="str">
            <v>Sí</v>
          </cell>
        </row>
        <row r="388">
          <cell r="A388">
            <v>3591</v>
          </cell>
          <cell r="B388" t="str">
            <v>fscriveri@gmail.com</v>
          </cell>
          <cell r="AF388" t="str">
            <v>CUBIERTERO DE MADERA 4 DIVISIONES 15X15CM</v>
          </cell>
          <cell r="AG388">
            <v>2300</v>
          </cell>
          <cell r="AH388">
            <v>1</v>
          </cell>
          <cell r="AI388" t="str">
            <v>046CU7468</v>
          </cell>
          <cell r="AN388" t="str">
            <v>Sí</v>
          </cell>
        </row>
        <row r="389">
          <cell r="A389">
            <v>3591</v>
          </cell>
          <cell r="B389" t="str">
            <v>fscriveri@gmail.com</v>
          </cell>
          <cell r="AF389" t="str">
            <v>SET X 7 PIEZAS BOWLS DE VIDRIO 22.5X5CM 277 ML / 6 PC DE 12.5X5.5CM 152 ML</v>
          </cell>
          <cell r="AG389" t="str">
            <v>1185.99</v>
          </cell>
          <cell r="AH389">
            <v>1</v>
          </cell>
          <cell r="AI389" t="str">
            <v>09523F7</v>
          </cell>
          <cell r="AN389" t="str">
            <v>Sí</v>
          </cell>
        </row>
        <row r="390">
          <cell r="A390">
            <v>3591</v>
          </cell>
          <cell r="B390" t="str">
            <v>fscriveri@gmail.com</v>
          </cell>
          <cell r="AF390" t="str">
            <v>SET X 3 CUENCO BLANCO C/TAPA 400 CC</v>
          </cell>
          <cell r="AG390" t="str">
            <v>1299.99</v>
          </cell>
          <cell r="AH390">
            <v>1</v>
          </cell>
          <cell r="AI390" t="str">
            <v>BP44002 costo teorico mas iva mas 85</v>
          </cell>
          <cell r="AN390" t="str">
            <v>Sí</v>
          </cell>
        </row>
        <row r="391">
          <cell r="A391">
            <v>3591</v>
          </cell>
          <cell r="B391" t="str">
            <v>fscriveri@gmail.com</v>
          </cell>
          <cell r="AF391" t="str">
            <v>ESPECIERO BOMBE CHICACO BLACK TAPA AGUJEREADA 155 ML</v>
          </cell>
          <cell r="AG391" t="str">
            <v>415.99</v>
          </cell>
          <cell r="AH391">
            <v>5</v>
          </cell>
          <cell r="AI391" t="str">
            <v>MS502035 MERCA SEPA</v>
          </cell>
          <cell r="AN391" t="str">
            <v>Sí</v>
          </cell>
        </row>
        <row r="392">
          <cell r="A392">
            <v>3591</v>
          </cell>
          <cell r="B392" t="str">
            <v>fscriveri@gmail.com</v>
          </cell>
          <cell r="AF392" t="str">
            <v>RALLADOR 4 LADOS ACERO INOX. - 20 CM</v>
          </cell>
          <cell r="AG392">
            <v>1524</v>
          </cell>
          <cell r="AH392">
            <v>1</v>
          </cell>
          <cell r="AI392" t="str">
            <v>BA6442</v>
          </cell>
          <cell r="AN392" t="str">
            <v>Sí</v>
          </cell>
        </row>
        <row r="393">
          <cell r="A393">
            <v>3591</v>
          </cell>
          <cell r="B393" t="str">
            <v>fscriveri@gmail.com</v>
          </cell>
          <cell r="AF393" t="str">
            <v>MANOPLA SILICONA MÁRMOL 20CM</v>
          </cell>
          <cell r="AG393" t="str">
            <v>969.99</v>
          </cell>
          <cell r="AH393">
            <v>1</v>
          </cell>
          <cell r="AI393" t="str">
            <v>MS110253</v>
          </cell>
          <cell r="AN393" t="str">
            <v>Sí</v>
          </cell>
        </row>
        <row r="394">
          <cell r="A394">
            <v>3591</v>
          </cell>
          <cell r="B394" t="str">
            <v>fscriveri@gmail.com</v>
          </cell>
          <cell r="AF394" t="str">
            <v>COLADOR C/ MANGO DE ACERO BLACK 26X9CM</v>
          </cell>
          <cell r="AG394" t="str">
            <v>789.9</v>
          </cell>
          <cell r="AH394">
            <v>1</v>
          </cell>
          <cell r="AI394" t="str">
            <v>MS101999</v>
          </cell>
          <cell r="AN394" t="str">
            <v>Sí</v>
          </cell>
        </row>
        <row r="395">
          <cell r="A395">
            <v>3591</v>
          </cell>
          <cell r="B395" t="str">
            <v>fscriveri@gmail.com</v>
          </cell>
          <cell r="AF395" t="str">
            <v>PELA PAPAS ARCO DE ACERO BLACK 18X5CM</v>
          </cell>
          <cell r="AG395" t="str">
            <v>789.99</v>
          </cell>
          <cell r="AH395">
            <v>1</v>
          </cell>
          <cell r="AI395">
            <v>101995</v>
          </cell>
          <cell r="AN395" t="str">
            <v>Sí</v>
          </cell>
        </row>
        <row r="396">
          <cell r="A396">
            <v>3591</v>
          </cell>
          <cell r="B396" t="str">
            <v>fscriveri@gmail.com</v>
          </cell>
          <cell r="AF396" t="str">
            <v>ACEITERA CONICA C/ VISOR DE VIDRIO Y ACERO 165ML</v>
          </cell>
          <cell r="AG396" t="str">
            <v>599.99</v>
          </cell>
          <cell r="AH396">
            <v>1</v>
          </cell>
          <cell r="AI396" t="str">
            <v>MS502018 MERCA SEPARADA</v>
          </cell>
          <cell r="AN396" t="str">
            <v>Sí</v>
          </cell>
        </row>
        <row r="397">
          <cell r="A397">
            <v>3591</v>
          </cell>
          <cell r="B397" t="str">
            <v>fscriveri@gmail.com</v>
          </cell>
          <cell r="AF397" t="str">
            <v>SET X 2 ESPECIEROS EN RACK DE METAL NEGRO 11X5X15,5 CM</v>
          </cell>
          <cell r="AG397" t="str">
            <v>864.99</v>
          </cell>
          <cell r="AH397">
            <v>1</v>
          </cell>
          <cell r="AI397" t="str">
            <v>MS108206 merca sepa</v>
          </cell>
          <cell r="AN397" t="str">
            <v>Sí</v>
          </cell>
        </row>
        <row r="398">
          <cell r="A398">
            <v>3591</v>
          </cell>
          <cell r="B398" t="str">
            <v>fscriveri@gmail.com</v>
          </cell>
          <cell r="AF398" t="str">
            <v>FUENTE PARA HORNO OVAL CHAMPAGNE 31 X 19 X 4 CM</v>
          </cell>
          <cell r="AG398" t="str">
            <v>915.99</v>
          </cell>
          <cell r="AH398">
            <v>1</v>
          </cell>
          <cell r="AI398" t="str">
            <v>ms133001 NERCA SEPA</v>
          </cell>
          <cell r="AN398" t="str">
            <v>Sí</v>
          </cell>
        </row>
        <row r="399">
          <cell r="A399">
            <v>3591</v>
          </cell>
          <cell r="B399" t="str">
            <v>fscriveri@gmail.com</v>
          </cell>
          <cell r="AF399" t="str">
            <v>TABLA DE BAMBOO CON MANGO NEGRO RECTANGULAR 34X17 CM</v>
          </cell>
          <cell r="AG399" t="str">
            <v>1499.99</v>
          </cell>
          <cell r="AH399">
            <v>1</v>
          </cell>
          <cell r="AI399" t="str">
            <v>MS113967 MERCA SEPA</v>
          </cell>
          <cell r="AN399" t="str">
            <v>Sí</v>
          </cell>
        </row>
        <row r="400">
          <cell r="A400">
            <v>3591</v>
          </cell>
          <cell r="B400" t="str">
            <v>fscriveri@gmail.com</v>
          </cell>
          <cell r="AF400" t="str">
            <v>SET X 2 CUCHARA Y TENEDOR PREMIUM BAMBOO CREMA 30CM</v>
          </cell>
          <cell r="AG400" t="str">
            <v>1544.99</v>
          </cell>
          <cell r="AH400">
            <v>1</v>
          </cell>
          <cell r="AI400" t="str">
            <v>BA8238 MERCA SEPA</v>
          </cell>
          <cell r="AN400" t="str">
            <v>Sí</v>
          </cell>
        </row>
        <row r="401">
          <cell r="A401">
            <v>3591</v>
          </cell>
          <cell r="B401" t="str">
            <v>fscriveri@gmail.com</v>
          </cell>
          <cell r="AF401" t="str">
            <v>BOWL BAMBOO NEGRO 6X12CM</v>
          </cell>
          <cell r="AG401" t="str">
            <v>643.99</v>
          </cell>
          <cell r="AH401">
            <v>2</v>
          </cell>
          <cell r="AI401" t="str">
            <v>BA7831</v>
          </cell>
          <cell r="AN401" t="str">
            <v>Sí</v>
          </cell>
        </row>
        <row r="402">
          <cell r="A402">
            <v>3591</v>
          </cell>
          <cell r="B402" t="str">
            <v>fscriveri@gmail.com</v>
          </cell>
          <cell r="AF402" t="str">
            <v>COPETINERO BAMBOO BLANCO ALARGADO 5X30X12.5CM</v>
          </cell>
          <cell r="AG402" t="str">
            <v>1286.99</v>
          </cell>
          <cell r="AH402">
            <v>1</v>
          </cell>
          <cell r="AI402" t="str">
            <v>BA7794</v>
          </cell>
          <cell r="AN402" t="str">
            <v>Sí</v>
          </cell>
        </row>
        <row r="403">
          <cell r="A403">
            <v>3591</v>
          </cell>
          <cell r="B403" t="str">
            <v>fscriveri@gmail.com</v>
          </cell>
          <cell r="AF403" t="str">
            <v>BOWL BAMBOO BLANCO OVALADO MED 13X26CM</v>
          </cell>
          <cell r="AG403" t="str">
            <v>2070.99</v>
          </cell>
          <cell r="AH403">
            <v>1</v>
          </cell>
          <cell r="AI403" t="str">
            <v>BA7791</v>
          </cell>
          <cell r="AN403" t="str">
            <v>Sí</v>
          </cell>
        </row>
        <row r="404">
          <cell r="A404">
            <v>3591</v>
          </cell>
          <cell r="B404" t="str">
            <v>fscriveri@gmail.com</v>
          </cell>
          <cell r="AF404" t="str">
            <v>BOWL BAMBOO NEGRO OVALADO MED 13.5X30CM</v>
          </cell>
          <cell r="AG404" t="str">
            <v>2070.99</v>
          </cell>
          <cell r="AH404">
            <v>1</v>
          </cell>
          <cell r="AI404" t="str">
            <v>BA7792</v>
          </cell>
          <cell r="AN404" t="str">
            <v>Sí</v>
          </cell>
        </row>
        <row r="405">
          <cell r="A405">
            <v>3590</v>
          </cell>
          <cell r="B405" t="str">
            <v>ricciabril11@gmail.com</v>
          </cell>
          <cell r="C405">
            <v>44440</v>
          </cell>
          <cell r="D405" t="str">
            <v>Abierta</v>
          </cell>
          <cell r="E405" t="str">
            <v>Anulado</v>
          </cell>
          <cell r="F405" t="str">
            <v>No está empaquetado</v>
          </cell>
          <cell r="G405" t="str">
            <v>ARS</v>
          </cell>
          <cell r="H405" t="str">
            <v>2959.97</v>
          </cell>
          <cell r="I405">
            <v>0</v>
          </cell>
          <cell r="J405" t="str">
            <v>413.96</v>
          </cell>
          <cell r="K405" t="str">
            <v>3373.93</v>
          </cell>
          <cell r="L405" t="str">
            <v>Ingrid Abril Ricci</v>
          </cell>
          <cell r="M405">
            <v>43073804</v>
          </cell>
          <cell r="N405">
            <v>543858436338</v>
          </cell>
          <cell r="O405" t="str">
            <v>Ingrid Abril Ricci</v>
          </cell>
          <cell r="P405">
            <v>543858436338</v>
          </cell>
          <cell r="Q405" t="str">
            <v xml:space="preserve">Mariano Moreno </v>
          </cell>
          <cell r="R405">
            <v>675</v>
          </cell>
          <cell r="U405" t="str">
            <v xml:space="preserve">Termas de rio hondo </v>
          </cell>
          <cell r="V405">
            <v>4220</v>
          </cell>
          <cell r="W405" t="str">
            <v>Santiago del Estero</v>
          </cell>
          <cell r="Y405" t="str">
            <v>Correo Argentino - Envio a domicilio</v>
          </cell>
          <cell r="Z405" t="str">
            <v>Mercado Pago</v>
          </cell>
          <cell r="AF405" t="str">
            <v>MANTEL ANTIMANCHA RAYAS NEGRO Y BLANCO 1.40 X 1.85</v>
          </cell>
          <cell r="AG405" t="str">
            <v>1759.99</v>
          </cell>
          <cell r="AH405">
            <v>1</v>
          </cell>
          <cell r="AI405" t="str">
            <v>CHURNEGROBCO MERCA SEPA</v>
          </cell>
          <cell r="AJ405" t="str">
            <v>Móvil</v>
          </cell>
          <cell r="AK405" t="str">
            <v/>
          </cell>
          <cell r="AL405">
            <v>16696323814</v>
          </cell>
          <cell r="AM405">
            <v>472044948</v>
          </cell>
          <cell r="AN405" t="str">
            <v>Sí</v>
          </cell>
        </row>
        <row r="406">
          <cell r="A406">
            <v>3590</v>
          </cell>
          <cell r="B406" t="str">
            <v>ricciabril11@gmail.com</v>
          </cell>
          <cell r="AF406" t="str">
            <v>SET X 2 PAÑOS MICROFIBRA 35X45 PACK NRO 19</v>
          </cell>
          <cell r="AG406" t="str">
            <v>599.99</v>
          </cell>
          <cell r="AH406">
            <v>1</v>
          </cell>
          <cell r="AI406" t="str">
            <v>CHUPACK19 MERCADERIA SEPARADA</v>
          </cell>
          <cell r="AN406" t="str">
            <v>Sí</v>
          </cell>
        </row>
        <row r="407">
          <cell r="A407">
            <v>3590</v>
          </cell>
          <cell r="B407" t="str">
            <v>ricciabril11@gmail.com</v>
          </cell>
          <cell r="AF407" t="str">
            <v>SET X 2 PAÑOS MICROFIBRA 35X45 PACK NRO 6</v>
          </cell>
          <cell r="AG407" t="str">
            <v>599.99</v>
          </cell>
          <cell r="AH407">
            <v>1</v>
          </cell>
          <cell r="AI407" t="str">
            <v>CHUPACK 6</v>
          </cell>
          <cell r="AN407" t="str">
            <v>Sí</v>
          </cell>
        </row>
        <row r="408">
          <cell r="A408">
            <v>3589</v>
          </cell>
          <cell r="B408" t="str">
            <v>catamccallum@gmail.com</v>
          </cell>
          <cell r="C408">
            <v>44440</v>
          </cell>
          <cell r="D408" t="str">
            <v>Abierta</v>
          </cell>
          <cell r="E408" t="str">
            <v>Recibido</v>
          </cell>
          <cell r="F408" t="str">
            <v>Enviado</v>
          </cell>
          <cell r="G408" t="str">
            <v>ARS</v>
          </cell>
          <cell r="H408" t="str">
            <v>619.98</v>
          </cell>
          <cell r="I408">
            <v>93</v>
          </cell>
          <cell r="J408">
            <v>0</v>
          </cell>
          <cell r="K408" t="str">
            <v>526.98</v>
          </cell>
          <cell r="L408" t="str">
            <v>Catalina McCallum</v>
          </cell>
          <cell r="M408">
            <v>41472601</v>
          </cell>
          <cell r="N408">
            <v>542302415702</v>
          </cell>
          <cell r="O408" t="str">
            <v>Catalina McCallum</v>
          </cell>
          <cell r="P408">
            <v>542302415702</v>
          </cell>
          <cell r="Q408" t="str">
            <v>Av general Las Heras</v>
          </cell>
          <cell r="R408">
            <v>3923</v>
          </cell>
          <cell r="S408" t="str">
            <v>12 E</v>
          </cell>
          <cell r="T408" t="str">
            <v>Palermo</v>
          </cell>
          <cell r="U408" t="str">
            <v>Capital Federal</v>
          </cell>
          <cell r="V408">
            <v>1425</v>
          </cell>
          <cell r="W408" t="str">
            <v>Capital Federal</v>
          </cell>
          <cell r="Y408" t="str">
            <v>ENVÍO SIN CARGO (CABA, GRAN PARTE DE GBA y LA PLATA) TIEMPO: 4 a 6 DÍAS HÁBILES</v>
          </cell>
          <cell r="Z408" t="str">
            <v>Mercado Pago</v>
          </cell>
          <cell r="AA408" t="str">
            <v>BIGDECO</v>
          </cell>
          <cell r="AD408">
            <v>44440</v>
          </cell>
          <cell r="AE408">
            <v>44445</v>
          </cell>
          <cell r="AF408" t="str">
            <v>SET X 3 ESPATULAS (Blanco)</v>
          </cell>
          <cell r="AG408" t="str">
            <v>319.99</v>
          </cell>
          <cell r="AH408">
            <v>1</v>
          </cell>
          <cell r="AI408" t="str">
            <v>BA1901 MERCA SEPA</v>
          </cell>
          <cell r="AJ408" t="str">
            <v>Web</v>
          </cell>
          <cell r="AK408" t="str">
            <v>EL MIERCOLES 08-09 ENTRE 8 Y 18 HORAS!</v>
          </cell>
          <cell r="AL408">
            <v>16696079913</v>
          </cell>
          <cell r="AM408">
            <v>468700633</v>
          </cell>
          <cell r="AN408" t="str">
            <v>Sí</v>
          </cell>
        </row>
        <row r="409">
          <cell r="A409">
            <v>3589</v>
          </cell>
          <cell r="B409" t="str">
            <v>catamccallum@gmail.com</v>
          </cell>
          <cell r="AF409" t="str">
            <v>VASO TERMICO CON TAPA Y FAJA COLORES PASTELES (Verde)</v>
          </cell>
          <cell r="AG409" t="str">
            <v>299.99</v>
          </cell>
          <cell r="AH409">
            <v>1</v>
          </cell>
          <cell r="AI409" t="str">
            <v>BA87506 MERCA SEPA</v>
          </cell>
          <cell r="AN409" t="str">
            <v>Sí</v>
          </cell>
        </row>
        <row r="410">
          <cell r="A410">
            <v>3588</v>
          </cell>
          <cell r="B410" t="str">
            <v>cosantillan@gmail.com</v>
          </cell>
          <cell r="C410">
            <v>44439</v>
          </cell>
          <cell r="D410" t="str">
            <v>Abierta</v>
          </cell>
          <cell r="E410" t="str">
            <v>Recibido</v>
          </cell>
          <cell r="F410" t="str">
            <v>Enviado</v>
          </cell>
          <cell r="G410" t="str">
            <v>ARS</v>
          </cell>
          <cell r="H410" t="str">
            <v>1759.99</v>
          </cell>
          <cell r="I410">
            <v>0</v>
          </cell>
          <cell r="J410" t="str">
            <v>413.09</v>
          </cell>
          <cell r="K410" t="str">
            <v>2173.08</v>
          </cell>
          <cell r="L410" t="str">
            <v>María Constanza Santillan</v>
          </cell>
          <cell r="M410">
            <v>36355769</v>
          </cell>
          <cell r="N410">
            <v>543513480029</v>
          </cell>
          <cell r="O410" t="str">
            <v>María Constanza Santillan</v>
          </cell>
          <cell r="P410">
            <v>543513480029</v>
          </cell>
          <cell r="Q410" t="str">
            <v>Learte</v>
          </cell>
          <cell r="R410">
            <v>1928</v>
          </cell>
          <cell r="S410" t="str">
            <v>Timbre izquierdo</v>
          </cell>
          <cell r="T410" t="str">
            <v>Mirador</v>
          </cell>
          <cell r="U410" t="str">
            <v>Córdoba</v>
          </cell>
          <cell r="V410">
            <v>5006</v>
          </cell>
          <cell r="W410" t="str">
            <v>Córdoba</v>
          </cell>
          <cell r="Y410" t="str">
            <v>Correo Argentino - Envio a domicilio</v>
          </cell>
          <cell r="Z410" t="str">
            <v>Mercado Pago</v>
          </cell>
          <cell r="AD410">
            <v>44439</v>
          </cell>
          <cell r="AE410">
            <v>44441</v>
          </cell>
          <cell r="AF410" t="str">
            <v>MANTEL ANTIMANCHA RAYAS BEIGE Y BLANCO 1.40 X 1.85</v>
          </cell>
          <cell r="AG410" t="str">
            <v>1759.99</v>
          </cell>
          <cell r="AH410">
            <v>1</v>
          </cell>
          <cell r="AI410" t="str">
            <v>CHURBEIGEBCO MERCA SEPA</v>
          </cell>
          <cell r="AJ410" t="str">
            <v>Móvil</v>
          </cell>
          <cell r="AK410" t="str">
            <v>HOY JUEVES 02-09 EL CORREO ARGENTINO RETIRARA EL PEDIDO POR SUCURSAL. CON EL SEGUIMIENTO 00007943044G9IC3A5AC801 PODRA VER EL ESTADO EN LA WEB. MUCHAS GRACIAS!</v>
          </cell>
          <cell r="AL410">
            <v>16692075401</v>
          </cell>
          <cell r="AM410">
            <v>471894298</v>
          </cell>
          <cell r="AN410" t="str">
            <v>Sí</v>
          </cell>
        </row>
        <row r="411">
          <cell r="A411">
            <v>3587</v>
          </cell>
          <cell r="B411" t="str">
            <v>yamila.moris@gmail.com</v>
          </cell>
          <cell r="C411">
            <v>44439</v>
          </cell>
          <cell r="D411" t="str">
            <v>Abierta</v>
          </cell>
          <cell r="E411" t="str">
            <v>Recibido</v>
          </cell>
          <cell r="F411" t="str">
            <v>Enviado</v>
          </cell>
          <cell r="G411" t="str">
            <v>ARS</v>
          </cell>
          <cell r="H411">
            <v>890</v>
          </cell>
          <cell r="I411">
            <v>0</v>
          </cell>
          <cell r="J411" t="str">
            <v>378.37</v>
          </cell>
          <cell r="K411" t="str">
            <v>1268.37</v>
          </cell>
          <cell r="L411" t="str">
            <v>Yamila Moris</v>
          </cell>
          <cell r="M411">
            <v>23829216</v>
          </cell>
          <cell r="N411">
            <v>5491155061391</v>
          </cell>
          <cell r="O411" t="str">
            <v>Yamila Moris</v>
          </cell>
          <cell r="P411">
            <v>5491155061391</v>
          </cell>
          <cell r="Q411" t="str">
            <v>Larrea</v>
          </cell>
          <cell r="R411">
            <v>1770</v>
          </cell>
          <cell r="S411" t="str">
            <v>Casa</v>
          </cell>
          <cell r="T411" t="str">
            <v>Ramos mejia</v>
          </cell>
          <cell r="U411" t="str">
            <v>Buenos aires</v>
          </cell>
          <cell r="V411">
            <v>1704</v>
          </cell>
          <cell r="W411" t="str">
            <v>Gran Buenos Aires</v>
          </cell>
          <cell r="Y411" t="str">
            <v>Correo Argentino - Envio a domicilio</v>
          </cell>
          <cell r="Z411" t="str">
            <v>Mercado Pago</v>
          </cell>
          <cell r="AD411">
            <v>44439</v>
          </cell>
          <cell r="AE411">
            <v>44441</v>
          </cell>
          <cell r="AF411" t="str">
            <v>MATE PAMPA BOCA ANCHA CON BOMBILLA COLOR ROSA</v>
          </cell>
          <cell r="AG411">
            <v>890</v>
          </cell>
          <cell r="AH411">
            <v>1</v>
          </cell>
          <cell r="AI411" t="str">
            <v>MATE PAMPA02. MERCA SEPARADA</v>
          </cell>
          <cell r="AJ411" t="str">
            <v>Móvil</v>
          </cell>
          <cell r="AK411" t="str">
            <v>HOY JUEVES 02-09 EL CORREO ARGENTINO RETIRARA EL PEDIDO POR SUCURSAL. CON EL SEGUIMIENTO 00007943046P6IC30L0C301 PODRA VER EL ESTADO EN LA WEB. MUCHAS GRACIAS!</v>
          </cell>
          <cell r="AL411">
            <v>16689707502</v>
          </cell>
          <cell r="AM411">
            <v>471794707</v>
          </cell>
          <cell r="AN411" t="str">
            <v>Sí</v>
          </cell>
        </row>
        <row r="412">
          <cell r="A412">
            <v>3586</v>
          </cell>
          <cell r="B412" t="str">
            <v>julimercante2@gmail.com</v>
          </cell>
          <cell r="C412">
            <v>44439</v>
          </cell>
          <cell r="D412" t="str">
            <v>Abierta</v>
          </cell>
          <cell r="E412" t="str">
            <v>Recibido</v>
          </cell>
          <cell r="F412" t="str">
            <v>Enviado</v>
          </cell>
          <cell r="G412" t="str">
            <v>ARS</v>
          </cell>
          <cell r="H412" t="str">
            <v>539.98</v>
          </cell>
          <cell r="I412">
            <v>0</v>
          </cell>
          <cell r="J412">
            <v>0</v>
          </cell>
          <cell r="K412" t="str">
            <v>539.98</v>
          </cell>
          <cell r="L412" t="str">
            <v>Julieta Mercante</v>
          </cell>
          <cell r="M412">
            <v>43801839</v>
          </cell>
          <cell r="N412">
            <v>541173676999</v>
          </cell>
          <cell r="O412" t="str">
            <v>Julieta Mercante</v>
          </cell>
          <cell r="P412">
            <v>541173676999</v>
          </cell>
          <cell r="Q412" t="str">
            <v>Arenales</v>
          </cell>
          <cell r="R412">
            <v>3022</v>
          </cell>
          <cell r="S412" t="str">
            <v>Piso 9. Dpto 37</v>
          </cell>
          <cell r="T412" t="str">
            <v>Recoleta</v>
          </cell>
          <cell r="U412" t="str">
            <v>Capital Federal</v>
          </cell>
          <cell r="V412">
            <v>1425</v>
          </cell>
          <cell r="W412" t="str">
            <v>Capital Federal</v>
          </cell>
          <cell r="Y412" t="str">
            <v>ENVÍO SIN CARGO (CABA, GRAN PARTE DE GBA y LA PLATA) TIEMPO: 4 a 6 DÍAS HÁBILES</v>
          </cell>
          <cell r="Z412" t="str">
            <v>Mercado Pago</v>
          </cell>
          <cell r="AB412" t="str">
            <v>Por favor, comunicarse con el teléfono 1173676999 cuando estén en la puerta del edificio. Es por las dudas que el timbre no se escuche bien. Gracias!</v>
          </cell>
          <cell r="AD412">
            <v>44439</v>
          </cell>
          <cell r="AE412">
            <v>44440</v>
          </cell>
          <cell r="AF412" t="str">
            <v>INFUSOR DE TE</v>
          </cell>
          <cell r="AG412" t="str">
            <v>269.99</v>
          </cell>
          <cell r="AH412">
            <v>2</v>
          </cell>
          <cell r="AI412" t="str">
            <v>046BA4757</v>
          </cell>
          <cell r="AJ412" t="str">
            <v>Web</v>
          </cell>
          <cell r="AK412" t="str">
            <v>EL VIERNES 03-09 ENTRE 8 Y 18 HORAS!</v>
          </cell>
          <cell r="AL412">
            <v>16688565533</v>
          </cell>
          <cell r="AM412">
            <v>471838105</v>
          </cell>
          <cell r="AN412" t="str">
            <v>Sí</v>
          </cell>
        </row>
        <row r="413">
          <cell r="A413">
            <v>3585</v>
          </cell>
          <cell r="B413" t="str">
            <v>karinayariel@fibertel.com.ar</v>
          </cell>
          <cell r="C413">
            <v>44439</v>
          </cell>
          <cell r="D413" t="str">
            <v>Abierta</v>
          </cell>
          <cell r="E413" t="str">
            <v>Recibido</v>
          </cell>
          <cell r="F413" t="str">
            <v>Enviado</v>
          </cell>
          <cell r="G413" t="str">
            <v>ARS</v>
          </cell>
          <cell r="H413" t="str">
            <v>1759.99</v>
          </cell>
          <cell r="I413">
            <v>0</v>
          </cell>
          <cell r="J413">
            <v>0</v>
          </cell>
          <cell r="K413" t="str">
            <v>1759.99</v>
          </cell>
          <cell r="L413" t="str">
            <v>Karina Alvarez</v>
          </cell>
          <cell r="M413">
            <v>27215940018</v>
          </cell>
          <cell r="N413">
            <v>541533610487</v>
          </cell>
          <cell r="O413" t="str">
            <v>Karina Alvarez</v>
          </cell>
          <cell r="P413">
            <v>541533610487</v>
          </cell>
          <cell r="Q413" t="str">
            <v>Av Juan B Alberdi</v>
          </cell>
          <cell r="R413">
            <v>2560</v>
          </cell>
          <cell r="S413">
            <v>0.16666666666666666</v>
          </cell>
          <cell r="T413" t="str">
            <v>Flores</v>
          </cell>
          <cell r="U413" t="str">
            <v>Capital Federal</v>
          </cell>
          <cell r="V413">
            <v>1406</v>
          </cell>
          <cell r="W413" t="str">
            <v>Capital Federal</v>
          </cell>
          <cell r="Y413" t="str">
            <v>ENVÍO SIN CARGO (CABA, GRAN PARTE DE GBA y LA PLATA) TIEMPO: 4 a 6 DÍAS HÁBILES</v>
          </cell>
          <cell r="Z413" t="str">
            <v>Mercado Pago</v>
          </cell>
          <cell r="AD413">
            <v>44439</v>
          </cell>
          <cell r="AE413">
            <v>44440</v>
          </cell>
          <cell r="AF413" t="str">
            <v>MANTEL RECTANGULAR ANTIMANCHA 1.40x1.85 mtrs</v>
          </cell>
          <cell r="AG413" t="str">
            <v>1759.99</v>
          </cell>
          <cell r="AH413">
            <v>1</v>
          </cell>
          <cell r="AI413" t="str">
            <v>CHUR14 MERCA SEPA</v>
          </cell>
          <cell r="AJ413" t="str">
            <v>Móvil</v>
          </cell>
          <cell r="AK413" t="str">
            <v>EL VIERNES 03-09 ENTRE 8 Y 18 HORAS!</v>
          </cell>
          <cell r="AL413">
            <v>16685776789</v>
          </cell>
          <cell r="AM413">
            <v>471775313</v>
          </cell>
          <cell r="AN413" t="str">
            <v>Sí</v>
          </cell>
        </row>
        <row r="414">
          <cell r="A414">
            <v>3584</v>
          </cell>
          <cell r="B414" t="str">
            <v>furlanailen@gmail.com</v>
          </cell>
          <cell r="C414">
            <v>44439</v>
          </cell>
          <cell r="D414" t="str">
            <v>Abierta</v>
          </cell>
          <cell r="E414" t="str">
            <v>Recibido</v>
          </cell>
          <cell r="F414" t="str">
            <v>Enviado</v>
          </cell>
          <cell r="G414" t="str">
            <v>ARS</v>
          </cell>
          <cell r="H414">
            <v>2399</v>
          </cell>
          <cell r="I414">
            <v>0</v>
          </cell>
          <cell r="J414">
            <v>0</v>
          </cell>
          <cell r="K414">
            <v>2399</v>
          </cell>
          <cell r="L414" t="str">
            <v>Ailen Furlan</v>
          </cell>
          <cell r="M414">
            <v>37987759</v>
          </cell>
          <cell r="N414">
            <v>5491161168736</v>
          </cell>
          <cell r="O414" t="str">
            <v>Ailen Furlan</v>
          </cell>
          <cell r="P414">
            <v>5491161168736</v>
          </cell>
          <cell r="Q414" t="str">
            <v>Salguero</v>
          </cell>
          <cell r="R414">
            <v>2154</v>
          </cell>
          <cell r="S414" t="str">
            <v>Piso 2 dpto 1</v>
          </cell>
          <cell r="T414" t="str">
            <v xml:space="preserve">San Martin </v>
          </cell>
          <cell r="U414" t="str">
            <v xml:space="preserve">Buenos Aires </v>
          </cell>
          <cell r="V414">
            <v>1650</v>
          </cell>
          <cell r="W414" t="str">
            <v>Gran Buenos Aires</v>
          </cell>
          <cell r="Y414" t="str">
            <v>ENVÍO SIN CARGO (CABA, GRAN PARTE DE GBA y LA PLATA) TIEMPO: 4 a 6 DÍAS HÁBILES</v>
          </cell>
          <cell r="Z414" t="str">
            <v>Mercado Pago</v>
          </cell>
          <cell r="AC414" t="str">
            <v xml:space="preserve">quiere solo beige </v>
          </cell>
          <cell r="AD414">
            <v>44439</v>
          </cell>
          <cell r="AE414">
            <v>44440</v>
          </cell>
          <cell r="AF414" t="str">
            <v>MESA PLEGABLE PARA PC MADERA Y METAL 59X39X23CM (Beige con rayas)</v>
          </cell>
          <cell r="AG414">
            <v>2399</v>
          </cell>
          <cell r="AH414">
            <v>1</v>
          </cell>
          <cell r="AJ414" t="str">
            <v>Móvil</v>
          </cell>
          <cell r="AK414" t="str">
            <v>EL VIERNES 03-09 ENTRE 8 Y 18 HORAS!</v>
          </cell>
          <cell r="AL414">
            <v>16676551020</v>
          </cell>
          <cell r="AM414">
            <v>471559600</v>
          </cell>
          <cell r="AN414" t="str">
            <v>Sí</v>
          </cell>
        </row>
        <row r="415">
          <cell r="A415">
            <v>3583</v>
          </cell>
          <cell r="B415" t="str">
            <v>mariasolpavon@hotmail.com</v>
          </cell>
          <cell r="C415">
            <v>44438</v>
          </cell>
          <cell r="D415" t="str">
            <v>Abierta</v>
          </cell>
          <cell r="E415" t="str">
            <v>Recibido</v>
          </cell>
          <cell r="F415" t="str">
            <v>Enviado</v>
          </cell>
          <cell r="G415" t="str">
            <v>ARS</v>
          </cell>
          <cell r="H415" t="str">
            <v>1439.98</v>
          </cell>
          <cell r="I415">
            <v>0</v>
          </cell>
          <cell r="J415">
            <v>0</v>
          </cell>
          <cell r="K415" t="str">
            <v>1439.98</v>
          </cell>
          <cell r="L415" t="str">
            <v>Mariasolpavon Pavon</v>
          </cell>
          <cell r="M415">
            <v>25010741</v>
          </cell>
          <cell r="N415">
            <v>541131940996</v>
          </cell>
          <cell r="O415" t="str">
            <v>Mariasolpavon pavon</v>
          </cell>
          <cell r="P415">
            <v>541131940996</v>
          </cell>
          <cell r="Q415" t="str">
            <v>Malvinas argentinas</v>
          </cell>
          <cell r="R415">
            <v>56</v>
          </cell>
          <cell r="S415">
            <v>0.125</v>
          </cell>
          <cell r="T415" t="str">
            <v>Caballito</v>
          </cell>
          <cell r="U415" t="str">
            <v>Capital Federal</v>
          </cell>
          <cell r="V415">
            <v>1406</v>
          </cell>
          <cell r="W415" t="str">
            <v>Capital Federal</v>
          </cell>
          <cell r="Y415" t="str">
            <v>ENVÍO SIN CARGO (CABA, GRAN PARTE DE GBA y LA PLATA) TIEMPO: 4 a 6 DÍAS HÁBILES</v>
          </cell>
          <cell r="Z415" t="str">
            <v>Mercado Pago</v>
          </cell>
          <cell r="AB415" t="str">
            <v>La direccion es mlvinas argentinas 56 piso 3 A CABA. barrio de caballito cp 1406</v>
          </cell>
          <cell r="AD415">
            <v>44439</v>
          </cell>
          <cell r="AE415">
            <v>44439</v>
          </cell>
          <cell r="AF415" t="str">
            <v>INDIVIDUAL SIINGAPUR DORADO CLARO 38 CM</v>
          </cell>
          <cell r="AG415" t="str">
            <v>549.99</v>
          </cell>
          <cell r="AH415">
            <v>1</v>
          </cell>
          <cell r="AI415" t="str">
            <v>MS504001 MERCA SEPA</v>
          </cell>
          <cell r="AJ415" t="str">
            <v>Móvil</v>
          </cell>
          <cell r="AK415" t="str">
            <v>EL VIERNES 03-09 ENTRE 8 Y 18 HORAS!</v>
          </cell>
          <cell r="AL415">
            <v>16675934446</v>
          </cell>
          <cell r="AM415">
            <v>471522290</v>
          </cell>
          <cell r="AN415" t="str">
            <v>Sí</v>
          </cell>
        </row>
        <row r="416">
          <cell r="A416">
            <v>3583</v>
          </cell>
          <cell r="B416" t="str">
            <v>mariasolpavon@hotmail.com</v>
          </cell>
          <cell r="AF416" t="str">
            <v>INDIVIDUAL YUTE HOJA DE MAIZ 30 CM</v>
          </cell>
          <cell r="AG416" t="str">
            <v>889.99</v>
          </cell>
          <cell r="AH416">
            <v>1</v>
          </cell>
          <cell r="AI416" t="str">
            <v>BA8264</v>
          </cell>
          <cell r="AN416" t="str">
            <v>Sí</v>
          </cell>
        </row>
        <row r="417">
          <cell r="A417">
            <v>3582</v>
          </cell>
          <cell r="B417" t="str">
            <v>mclodoli@gmail.com</v>
          </cell>
          <cell r="C417">
            <v>44438</v>
          </cell>
          <cell r="D417" t="str">
            <v>Abierta</v>
          </cell>
          <cell r="E417" t="str">
            <v>Recibido</v>
          </cell>
          <cell r="F417" t="str">
            <v>Enviado</v>
          </cell>
          <cell r="G417" t="str">
            <v>ARS</v>
          </cell>
          <cell r="H417" t="str">
            <v>2859.98</v>
          </cell>
          <cell r="I417">
            <v>0</v>
          </cell>
          <cell r="J417">
            <v>0</v>
          </cell>
          <cell r="K417" t="str">
            <v>2859.98</v>
          </cell>
          <cell r="L417" t="str">
            <v>Maria Cecilia Lodoli</v>
          </cell>
          <cell r="M417">
            <v>31559987</v>
          </cell>
          <cell r="N417">
            <v>541144185592</v>
          </cell>
          <cell r="O417" t="str">
            <v>Maria Cecilia Lodoli</v>
          </cell>
          <cell r="P417">
            <v>541144185592</v>
          </cell>
          <cell r="Q417" t="str">
            <v xml:space="preserve">Sanchez de Bustamante </v>
          </cell>
          <cell r="R417">
            <v>2402</v>
          </cell>
          <cell r="S417" t="str">
            <v>7 B</v>
          </cell>
          <cell r="T417" t="str">
            <v>Recoleta</v>
          </cell>
          <cell r="U417" t="str">
            <v>Capital Federal</v>
          </cell>
          <cell r="V417">
            <v>1425</v>
          </cell>
          <cell r="W417" t="str">
            <v>Capital Federal</v>
          </cell>
          <cell r="Y417" t="str">
            <v>ENVÍO SIN CARGO (CABA, GRAN PARTE DE GBA y LA PLATA) TIEMPO: 4 a 6 DÍAS HÁBILES</v>
          </cell>
          <cell r="Z417" t="str">
            <v>Mercado Pago</v>
          </cell>
          <cell r="AD417">
            <v>44438</v>
          </cell>
          <cell r="AE417">
            <v>44439</v>
          </cell>
          <cell r="AF417" t="str">
            <v>INDIVIDUAL BEIGE CLARO 38 CM</v>
          </cell>
          <cell r="AG417" t="str">
            <v>549.99</v>
          </cell>
          <cell r="AH417">
            <v>2</v>
          </cell>
          <cell r="AI417" t="str">
            <v>MS115310 MERCA SEPARADA</v>
          </cell>
          <cell r="AJ417" t="str">
            <v>Web</v>
          </cell>
          <cell r="AK417" t="str">
            <v>EL VIERNES 03-09 ENTRE 8 Y 18 HORAS!</v>
          </cell>
          <cell r="AL417">
            <v>16670155728</v>
          </cell>
          <cell r="AM417">
            <v>471341583</v>
          </cell>
          <cell r="AN417" t="str">
            <v>Sí</v>
          </cell>
        </row>
        <row r="418">
          <cell r="A418">
            <v>3582</v>
          </cell>
          <cell r="B418" t="str">
            <v>mclodoli@gmail.com</v>
          </cell>
          <cell r="AF418" t="str">
            <v>MANTEL RECTANGULAR ANTIMANCHA 1.40x1.85 mtrs</v>
          </cell>
          <cell r="AG418">
            <v>1760</v>
          </cell>
          <cell r="AH418">
            <v>1</v>
          </cell>
          <cell r="AI418" t="str">
            <v>CHUR19NEW</v>
          </cell>
          <cell r="AN418" t="str">
            <v>Sí</v>
          </cell>
        </row>
        <row r="419">
          <cell r="A419">
            <v>3581</v>
          </cell>
          <cell r="B419" t="str">
            <v>bardanar@gmail.com</v>
          </cell>
          <cell r="C419">
            <v>44438</v>
          </cell>
          <cell r="D419" t="str">
            <v>Abierta</v>
          </cell>
          <cell r="E419" t="str">
            <v>Recibido</v>
          </cell>
          <cell r="F419" t="str">
            <v>Enviado</v>
          </cell>
          <cell r="G419" t="str">
            <v>ARS</v>
          </cell>
          <cell r="H419" t="str">
            <v>2400.99</v>
          </cell>
          <cell r="I419">
            <v>0</v>
          </cell>
          <cell r="J419">
            <v>0</v>
          </cell>
          <cell r="K419" t="str">
            <v>2400.99</v>
          </cell>
          <cell r="L419" t="str">
            <v>Barbara Adan</v>
          </cell>
          <cell r="M419">
            <v>27282861</v>
          </cell>
          <cell r="N419">
            <v>541136189674</v>
          </cell>
          <cell r="O419" t="str">
            <v>Barbara Adan</v>
          </cell>
          <cell r="P419">
            <v>541136189674</v>
          </cell>
          <cell r="Q419" t="str">
            <v>Coronel Vicente Dupuy</v>
          </cell>
          <cell r="R419">
            <v>4884</v>
          </cell>
          <cell r="S419" t="str">
            <v>Lote 55</v>
          </cell>
          <cell r="T419" t="str">
            <v>Campos de Echeverría</v>
          </cell>
          <cell r="U419" t="str">
            <v>Capital Federal</v>
          </cell>
          <cell r="V419">
            <v>1804</v>
          </cell>
          <cell r="W419" t="str">
            <v>Gran Buenos Aires</v>
          </cell>
          <cell r="Y419" t="str">
            <v>ENVÍO SIN CARGO (CABA, GRAN PARTE DE GBA y LA PLATA) TIEMPO: 4 a 6 DÍAS HÁBILES</v>
          </cell>
          <cell r="Z419" t="str">
            <v>Mercado Pago</v>
          </cell>
          <cell r="AD419">
            <v>44438</v>
          </cell>
          <cell r="AE419">
            <v>44439</v>
          </cell>
          <cell r="AF419" t="str">
            <v>BANDEJA BACHA 23X41CM COLORES SURTIDOS (Gris)</v>
          </cell>
          <cell r="AG419">
            <v>710</v>
          </cell>
          <cell r="AH419">
            <v>1</v>
          </cell>
          <cell r="AI419" t="str">
            <v>019BA88511</v>
          </cell>
          <cell r="AJ419" t="str">
            <v>Web</v>
          </cell>
          <cell r="AK419" t="str">
            <v>EL JUEVES 02-09 ENTRE 8 Y 18 HORAS!</v>
          </cell>
          <cell r="AL419">
            <v>16664885935</v>
          </cell>
          <cell r="AM419">
            <v>471202969</v>
          </cell>
          <cell r="AN419" t="str">
            <v>Sí</v>
          </cell>
        </row>
        <row r="420">
          <cell r="A420">
            <v>3581</v>
          </cell>
          <cell r="B420" t="str">
            <v>bardanar@gmail.com</v>
          </cell>
          <cell r="AF420" t="str">
            <v>ESCURRIDOR VARILLAS ACC. INOX Y SILICONA 45X23CM (Negro)</v>
          </cell>
          <cell r="AG420" t="str">
            <v>1690.99</v>
          </cell>
          <cell r="AH420">
            <v>1</v>
          </cell>
          <cell r="AI420" t="str">
            <v>ba8096</v>
          </cell>
          <cell r="AN420" t="str">
            <v>Sí</v>
          </cell>
        </row>
        <row r="421">
          <cell r="A421">
            <v>3580</v>
          </cell>
          <cell r="B421" t="str">
            <v>marcelamarzumanian@gmail.com</v>
          </cell>
          <cell r="C421">
            <v>44438</v>
          </cell>
          <cell r="D421" t="str">
            <v>Abierta</v>
          </cell>
          <cell r="E421" t="str">
            <v>Recibido</v>
          </cell>
          <cell r="F421" t="str">
            <v>Enviado</v>
          </cell>
          <cell r="G421" t="str">
            <v>ARS</v>
          </cell>
          <cell r="H421" t="str">
            <v>5800.97</v>
          </cell>
          <cell r="I421">
            <v>0</v>
          </cell>
          <cell r="J421">
            <v>0</v>
          </cell>
          <cell r="K421" t="str">
            <v>5800.97</v>
          </cell>
          <cell r="L421" t="str">
            <v>Marcela Moreira</v>
          </cell>
          <cell r="M421">
            <v>92457471</v>
          </cell>
          <cell r="N421">
            <v>541140813319</v>
          </cell>
          <cell r="O421" t="str">
            <v>Marcela Moreira</v>
          </cell>
          <cell r="P421">
            <v>541140813319</v>
          </cell>
          <cell r="Q421" t="str">
            <v>Sánchez de Bustamante</v>
          </cell>
          <cell r="R421">
            <v>2360</v>
          </cell>
          <cell r="S421">
            <v>7</v>
          </cell>
          <cell r="T421" t="str">
            <v>b</v>
          </cell>
          <cell r="U421" t="str">
            <v>Capital Federal</v>
          </cell>
          <cell r="V421">
            <v>1425</v>
          </cell>
          <cell r="W421" t="str">
            <v>Capital Federal</v>
          </cell>
          <cell r="Y421" t="str">
            <v>ENVÍO SIN CARGO (CABA, GRAN PARTE DE GBA y LA PLATA) TIEMPO: 4 a 6 DÍAS HÁBILES</v>
          </cell>
          <cell r="Z421" t="str">
            <v>Mercado Pago</v>
          </cell>
          <cell r="AB421" t="str">
            <v>Si edta el encargado del edificio, el sr Guillermo pueden dejarselo</v>
          </cell>
          <cell r="AD421">
            <v>44438</v>
          </cell>
          <cell r="AE421">
            <v>44439</v>
          </cell>
          <cell r="AF421" t="str">
            <v>MANGA CON SET DE 6 PICOS TORTA 19X12CM</v>
          </cell>
          <cell r="AG421" t="str">
            <v>569.99</v>
          </cell>
          <cell r="AH421">
            <v>1</v>
          </cell>
          <cell r="AI421" t="str">
            <v>046BA4965</v>
          </cell>
          <cell r="AJ421" t="str">
            <v>Móvil</v>
          </cell>
          <cell r="AK421" t="str">
            <v>EL VIERNES 03-09 ENTRE 8 Y 18 HORAS!</v>
          </cell>
          <cell r="AL421">
            <v>16659650253</v>
          </cell>
          <cell r="AM421">
            <v>471063312</v>
          </cell>
          <cell r="AN421" t="str">
            <v>Sí</v>
          </cell>
        </row>
        <row r="422">
          <cell r="A422">
            <v>3580</v>
          </cell>
          <cell r="B422" t="str">
            <v>marcelamarzumanian@gmail.com</v>
          </cell>
          <cell r="AF422" t="str">
            <v>ESCURRIDOR VARILLAS ACC. INOX Y SILICONA 45X23CM (Negro)</v>
          </cell>
          <cell r="AG422" t="str">
            <v>1690.99</v>
          </cell>
          <cell r="AH422">
            <v>1</v>
          </cell>
          <cell r="AI422" t="str">
            <v>ba8096</v>
          </cell>
          <cell r="AN422" t="str">
            <v>Sí</v>
          </cell>
        </row>
        <row r="423">
          <cell r="A423">
            <v>3580</v>
          </cell>
          <cell r="B423" t="str">
            <v>marcelamarzumanian@gmail.com</v>
          </cell>
          <cell r="AF423" t="str">
            <v>MATE PAMPA BOCA ANCHA CON BOMBILLA COLOR BEIGE</v>
          </cell>
          <cell r="AG423">
            <v>890</v>
          </cell>
          <cell r="AH423">
            <v>2</v>
          </cell>
          <cell r="AI423" t="str">
            <v>MERCA SEPA</v>
          </cell>
          <cell r="AN423" t="str">
            <v>Sí</v>
          </cell>
        </row>
        <row r="424">
          <cell r="A424">
            <v>3580</v>
          </cell>
          <cell r="B424" t="str">
            <v>marcelamarzumanian@gmail.com</v>
          </cell>
          <cell r="AF424" t="str">
            <v>MANTEL ANTIMANCHA RAYAS BEIGE Y BLANCO 1.40 X 1.85</v>
          </cell>
          <cell r="AG424" t="str">
            <v>1759.99</v>
          </cell>
          <cell r="AH424">
            <v>1</v>
          </cell>
          <cell r="AI424" t="str">
            <v>CHURBEIGEBCO MERCA SEPA</v>
          </cell>
          <cell r="AN424" t="str">
            <v>Sí</v>
          </cell>
        </row>
        <row r="425">
          <cell r="A425">
            <v>3579</v>
          </cell>
          <cell r="B425" t="str">
            <v>macabruna@gmail.com</v>
          </cell>
          <cell r="C425">
            <v>44437</v>
          </cell>
          <cell r="D425" t="str">
            <v>Abierta</v>
          </cell>
          <cell r="E425" t="str">
            <v>Recibido</v>
          </cell>
          <cell r="F425" t="str">
            <v>Enviado</v>
          </cell>
          <cell r="G425" t="str">
            <v>ARS</v>
          </cell>
          <cell r="H425" t="str">
            <v>8394.88</v>
          </cell>
          <cell r="I425" t="str">
            <v>1259.23</v>
          </cell>
          <cell r="J425">
            <v>0</v>
          </cell>
          <cell r="K425" t="str">
            <v>7135.65</v>
          </cell>
          <cell r="L425" t="str">
            <v>Macarena Bruna</v>
          </cell>
          <cell r="M425">
            <v>38157775</v>
          </cell>
          <cell r="N425">
            <v>541162874903</v>
          </cell>
          <cell r="O425" t="str">
            <v>Macarena Bruna</v>
          </cell>
          <cell r="P425">
            <v>541162874903</v>
          </cell>
          <cell r="Q425" t="str">
            <v xml:space="preserve">Carlos antonio lopez </v>
          </cell>
          <cell r="R425">
            <v>3616</v>
          </cell>
          <cell r="S425" t="str">
            <v>2C</v>
          </cell>
          <cell r="T425" t="str">
            <v>Villa devoto</v>
          </cell>
          <cell r="U425" t="str">
            <v>Capital Federal</v>
          </cell>
          <cell r="V425">
            <v>1419</v>
          </cell>
          <cell r="W425" t="str">
            <v>Capital Federal</v>
          </cell>
          <cell r="Y425" t="str">
            <v>ENVÍO SIN CARGO (CABA, GRAN PARTE DE GBA y LA PLATA) TIEMPO: 4 a 6 DÍAS HÁBILES</v>
          </cell>
          <cell r="Z425" t="str">
            <v>Mercado Pago</v>
          </cell>
          <cell r="AA425" t="str">
            <v>AMIGOS</v>
          </cell>
          <cell r="AD425">
            <v>44437</v>
          </cell>
          <cell r="AE425">
            <v>44438</v>
          </cell>
          <cell r="AF425" t="str">
            <v>COPETINERO BAMBOO BLANCO ALARGADO 5X30X12.5CM</v>
          </cell>
          <cell r="AG425" t="str">
            <v>1286.99</v>
          </cell>
          <cell r="AH425">
            <v>1</v>
          </cell>
          <cell r="AI425" t="str">
            <v>BA7794</v>
          </cell>
          <cell r="AJ425" t="str">
            <v>Móvil</v>
          </cell>
          <cell r="AK425" t="str">
            <v>EL JUEVES 02-09 ENTRE 8Y 18 HORAS!</v>
          </cell>
          <cell r="AL425">
            <v>3173701676</v>
          </cell>
          <cell r="AM425">
            <v>462329524</v>
          </cell>
          <cell r="AN425" t="str">
            <v>Sí</v>
          </cell>
        </row>
        <row r="426">
          <cell r="A426">
            <v>3579</v>
          </cell>
          <cell r="B426" t="str">
            <v>macabruna@gmail.com</v>
          </cell>
          <cell r="AF426" t="str">
            <v>CUCHARITA BLANCA</v>
          </cell>
          <cell r="AG426" t="str">
            <v>75.99</v>
          </cell>
          <cell r="AH426">
            <v>3</v>
          </cell>
          <cell r="AI426" t="str">
            <v>BP32001</v>
          </cell>
          <cell r="AN426" t="str">
            <v>Sí</v>
          </cell>
        </row>
        <row r="427">
          <cell r="A427">
            <v>3579</v>
          </cell>
          <cell r="B427" t="str">
            <v>macabruna@gmail.com</v>
          </cell>
          <cell r="AF427" t="str">
            <v>COLADOR DE ACERO DORADO CON MANIJAS S 19,5 CM DIAM X 6,5 CM ALTURA</v>
          </cell>
          <cell r="AG427" t="str">
            <v>1459.99</v>
          </cell>
          <cell r="AH427">
            <v>1</v>
          </cell>
          <cell r="AI427" t="str">
            <v>MS119626.  MERCA SEPARADA</v>
          </cell>
          <cell r="AN427" t="str">
            <v>Sí</v>
          </cell>
        </row>
        <row r="428">
          <cell r="A428">
            <v>3579</v>
          </cell>
          <cell r="B428" t="str">
            <v>macabruna@gmail.com</v>
          </cell>
          <cell r="AF428" t="str">
            <v>BOWL BAMBOO BLANCO 6X15CM</v>
          </cell>
          <cell r="AG428" t="str">
            <v>719.99</v>
          </cell>
          <cell r="AH428">
            <v>6</v>
          </cell>
          <cell r="AI428" t="str">
            <v>BA7797 merca separa con el 15%</v>
          </cell>
          <cell r="AN428" t="str">
            <v>Sí</v>
          </cell>
        </row>
        <row r="429">
          <cell r="A429">
            <v>3579</v>
          </cell>
          <cell r="B429" t="str">
            <v>macabruna@gmail.com</v>
          </cell>
          <cell r="AF429" t="str">
            <v>COLADOR DE ACERO DORADO CON MANGO SMALL</v>
          </cell>
          <cell r="AG429" t="str">
            <v>1099.99</v>
          </cell>
          <cell r="AH429">
            <v>1</v>
          </cell>
          <cell r="AI429" t="str">
            <v>MS119622 MERCA SEPARADA</v>
          </cell>
          <cell r="AN429" t="str">
            <v>Sí</v>
          </cell>
        </row>
        <row r="430">
          <cell r="A430">
            <v>3578</v>
          </cell>
          <cell r="B430" t="str">
            <v>contadry@gmail.com</v>
          </cell>
          <cell r="C430">
            <v>44437</v>
          </cell>
          <cell r="D430" t="str">
            <v>Abierta</v>
          </cell>
          <cell r="E430" t="str">
            <v>Recibido</v>
          </cell>
          <cell r="F430" t="str">
            <v>Enviado</v>
          </cell>
          <cell r="G430" t="str">
            <v>ARS</v>
          </cell>
          <cell r="H430" t="str">
            <v>2099.97</v>
          </cell>
          <cell r="I430">
            <v>0</v>
          </cell>
          <cell r="J430">
            <v>0</v>
          </cell>
          <cell r="K430" t="str">
            <v>2099.97</v>
          </cell>
          <cell r="L430" t="str">
            <v>Adriana Felitti</v>
          </cell>
          <cell r="M430">
            <v>18284930</v>
          </cell>
          <cell r="N430">
            <v>541157246532</v>
          </cell>
          <cell r="O430" t="str">
            <v>Adriana Felitti</v>
          </cell>
          <cell r="P430">
            <v>541157246532</v>
          </cell>
          <cell r="Q430" t="str">
            <v>Ernesto A. Bavio</v>
          </cell>
          <cell r="R430">
            <v>3190</v>
          </cell>
          <cell r="S430" t="str">
            <v>Casa</v>
          </cell>
          <cell r="T430" t="str">
            <v>Belgrano</v>
          </cell>
          <cell r="U430" t="str">
            <v>Capital Federal</v>
          </cell>
          <cell r="V430">
            <v>1428</v>
          </cell>
          <cell r="W430" t="str">
            <v>Capital Federal</v>
          </cell>
          <cell r="Y430" t="str">
            <v>ENVÍO SIN CARGO (CABA, GRAN PARTE DE GBA y LA PLATA) TIEMPO: 4 a 6 DÍAS HÁBILES</v>
          </cell>
          <cell r="Z430" t="str">
            <v>Mercado Pago</v>
          </cell>
          <cell r="AD430">
            <v>44437</v>
          </cell>
          <cell r="AE430">
            <v>44438</v>
          </cell>
          <cell r="AF430" t="str">
            <v>INDIVIDUAL PATTANI BEIGE 38 CM</v>
          </cell>
          <cell r="AG430" t="str">
            <v>999.99</v>
          </cell>
          <cell r="AH430">
            <v>1</v>
          </cell>
          <cell r="AI430" t="str">
            <v>MS504045 MISHKA MERCA SEPARADA</v>
          </cell>
          <cell r="AJ430" t="str">
            <v>Móvil</v>
          </cell>
          <cell r="AK430" t="str">
            <v>EL VIERNES 03-09 ENTRE 8 Y 18 HORAS!</v>
          </cell>
          <cell r="AL430">
            <v>3173652638</v>
          </cell>
          <cell r="AM430">
            <v>470877061</v>
          </cell>
          <cell r="AN430" t="str">
            <v>Sí</v>
          </cell>
        </row>
        <row r="431">
          <cell r="A431">
            <v>3578</v>
          </cell>
          <cell r="B431" t="str">
            <v>contadry@gmail.com</v>
          </cell>
          <cell r="AF431" t="str">
            <v>INDIVIDUAL BARISAL AZUL 37CM</v>
          </cell>
          <cell r="AG431" t="str">
            <v>549.99</v>
          </cell>
          <cell r="AH431">
            <v>1</v>
          </cell>
          <cell r="AI431" t="str">
            <v>MS115322</v>
          </cell>
          <cell r="AN431" t="str">
            <v>Sí</v>
          </cell>
        </row>
        <row r="432">
          <cell r="A432">
            <v>3578</v>
          </cell>
          <cell r="B432" t="str">
            <v>contadry@gmail.com</v>
          </cell>
          <cell r="AF432" t="str">
            <v>INDIVIDUAL RANGPUR BLANCO 38CM</v>
          </cell>
          <cell r="AG432" t="str">
            <v>549.99</v>
          </cell>
          <cell r="AH432">
            <v>1</v>
          </cell>
          <cell r="AI432" t="str">
            <v>MS115325</v>
          </cell>
          <cell r="AN432" t="str">
            <v>Sí</v>
          </cell>
        </row>
        <row r="433">
          <cell r="A433">
            <v>3577</v>
          </cell>
          <cell r="B433" t="str">
            <v>ana.sans@nuevosaires.edu.ar</v>
          </cell>
          <cell r="C433">
            <v>44437</v>
          </cell>
          <cell r="D433" t="str">
            <v>Abierta</v>
          </cell>
          <cell r="E433" t="str">
            <v>Recibido</v>
          </cell>
          <cell r="F433" t="str">
            <v>Enviado</v>
          </cell>
          <cell r="G433" t="str">
            <v>ARS</v>
          </cell>
          <cell r="H433" t="str">
            <v>1759.99</v>
          </cell>
          <cell r="I433">
            <v>0</v>
          </cell>
          <cell r="J433">
            <v>0</v>
          </cell>
          <cell r="K433" t="str">
            <v>1759.99</v>
          </cell>
          <cell r="L433" t="str">
            <v>Ana Sans</v>
          </cell>
          <cell r="M433">
            <v>35169818</v>
          </cell>
          <cell r="N433">
            <v>541162903406</v>
          </cell>
          <cell r="O433" t="str">
            <v>Ana Sans</v>
          </cell>
          <cell r="P433">
            <v>541162903406</v>
          </cell>
          <cell r="Q433" t="str">
            <v xml:space="preserve">Juan bautista alberdi </v>
          </cell>
          <cell r="R433">
            <v>5964</v>
          </cell>
          <cell r="T433" t="str">
            <v xml:space="preserve">Mataderos </v>
          </cell>
          <cell r="U433" t="str">
            <v>Capital Federal</v>
          </cell>
          <cell r="V433">
            <v>1440</v>
          </cell>
          <cell r="W433" t="str">
            <v>Capital Federal</v>
          </cell>
          <cell r="Y433" t="str">
            <v>ENVÍO SIN CARGO (CABA, GRAN PARTE DE GBA y LA PLATA) TIEMPO: 4 a 6 DÍAS HÁBILES</v>
          </cell>
          <cell r="Z433" t="str">
            <v>Mercado Pago</v>
          </cell>
          <cell r="AB433" t="str">
            <v>Envio entre las 10 y las 15 hs</v>
          </cell>
          <cell r="AD433">
            <v>44437</v>
          </cell>
          <cell r="AE433">
            <v>44438</v>
          </cell>
          <cell r="AF433" t="str">
            <v>MANTEL RECTANGULAR ANTIMANCHA 1.40x1.85 mtrs</v>
          </cell>
          <cell r="AG433" t="str">
            <v>1759.99</v>
          </cell>
          <cell r="AH433">
            <v>1</v>
          </cell>
          <cell r="AI433" t="str">
            <v>CHUR14 MERCA SEPA</v>
          </cell>
          <cell r="AJ433" t="str">
            <v>Móvil</v>
          </cell>
          <cell r="AK433" t="str">
            <v>EL VIERNES 03-09 ENTRE 8 Y 18 HORAS!</v>
          </cell>
          <cell r="AL433">
            <v>3173520606</v>
          </cell>
          <cell r="AM433">
            <v>470860255</v>
          </cell>
          <cell r="AN433" t="str">
            <v>Sí</v>
          </cell>
        </row>
        <row r="434">
          <cell r="A434">
            <v>3576</v>
          </cell>
          <cell r="B434" t="str">
            <v>nanyland@hotmail.com</v>
          </cell>
          <cell r="C434">
            <v>44437</v>
          </cell>
          <cell r="D434" t="str">
            <v>Abierta</v>
          </cell>
          <cell r="E434" t="str">
            <v>Recibido</v>
          </cell>
          <cell r="F434" t="str">
            <v>Enviado</v>
          </cell>
          <cell r="G434" t="str">
            <v>ARS</v>
          </cell>
          <cell r="H434">
            <v>1486</v>
          </cell>
          <cell r="I434">
            <v>0</v>
          </cell>
          <cell r="J434">
            <v>0</v>
          </cell>
          <cell r="K434">
            <v>1486</v>
          </cell>
          <cell r="L434" t="str">
            <v>Ana González</v>
          </cell>
          <cell r="M434">
            <v>30528352</v>
          </cell>
          <cell r="N434">
            <v>541140459741</v>
          </cell>
          <cell r="O434" t="str">
            <v>Ana González</v>
          </cell>
          <cell r="P434">
            <v>541140459741</v>
          </cell>
          <cell r="Q434" t="str">
            <v xml:space="preserve">Muñoz </v>
          </cell>
          <cell r="R434">
            <v>2113</v>
          </cell>
          <cell r="S434" t="str">
            <v>Casa</v>
          </cell>
          <cell r="U434" t="str">
            <v>San Miguel</v>
          </cell>
          <cell r="V434">
            <v>1663</v>
          </cell>
          <cell r="W434" t="str">
            <v>Gran Buenos Aires</v>
          </cell>
          <cell r="Y434" t="str">
            <v>ENVÍO SIN CARGO (CABA, GRAN PARTE DE GBA y LA PLATA) TIEMPO: 4 a 6 DÍAS HÁBILES</v>
          </cell>
          <cell r="Z434" t="str">
            <v>Mercado Pago</v>
          </cell>
          <cell r="AD434">
            <v>44437</v>
          </cell>
          <cell r="AE434">
            <v>44438</v>
          </cell>
          <cell r="AF434" t="str">
            <v>ALFOMBRA ENTRADA "WELCOME"45X75CM</v>
          </cell>
          <cell r="AG434">
            <v>1486</v>
          </cell>
          <cell r="AH434">
            <v>1</v>
          </cell>
          <cell r="AI434" t="str">
            <v>046BA6693</v>
          </cell>
          <cell r="AJ434" t="str">
            <v>Móvil</v>
          </cell>
          <cell r="AK434" t="str">
            <v>EL VIERNES 03-09 ENTRE 8 Y 18 HORAS!</v>
          </cell>
          <cell r="AL434">
            <v>3173182478</v>
          </cell>
          <cell r="AM434">
            <v>470755740</v>
          </cell>
          <cell r="AN434" t="str">
            <v>Sí</v>
          </cell>
        </row>
        <row r="435">
          <cell r="A435">
            <v>3575</v>
          </cell>
          <cell r="B435" t="str">
            <v>grachy.13@hotmail.com</v>
          </cell>
          <cell r="C435">
            <v>44437</v>
          </cell>
          <cell r="D435" t="str">
            <v>Abierta</v>
          </cell>
          <cell r="E435" t="str">
            <v>Recibido</v>
          </cell>
          <cell r="F435" t="str">
            <v>Enviado</v>
          </cell>
          <cell r="G435" t="str">
            <v>ARS</v>
          </cell>
          <cell r="H435">
            <v>890</v>
          </cell>
          <cell r="I435">
            <v>0</v>
          </cell>
          <cell r="J435">
            <v>0</v>
          </cell>
          <cell r="K435">
            <v>890</v>
          </cell>
          <cell r="L435" t="str">
            <v>Gradiva Soriano</v>
          </cell>
          <cell r="M435">
            <v>34178386</v>
          </cell>
          <cell r="N435">
            <v>541166279787</v>
          </cell>
          <cell r="O435" t="str">
            <v>Gradiva Soriano</v>
          </cell>
          <cell r="P435">
            <v>541166279787</v>
          </cell>
          <cell r="Q435" t="str">
            <v>Paz</v>
          </cell>
          <cell r="R435">
            <v>323</v>
          </cell>
          <cell r="U435" t="str">
            <v xml:space="preserve">Quilmes </v>
          </cell>
          <cell r="V435">
            <v>1878</v>
          </cell>
          <cell r="W435" t="str">
            <v>Gran Buenos Aires</v>
          </cell>
          <cell r="Y435" t="str">
            <v>ENVÍO SIN CARGO (CABA, GRAN PARTE DE GBA y LA PLATA) TIEMPO: 4 a 6 DÍAS HÁBILES</v>
          </cell>
          <cell r="Z435" t="str">
            <v>Mercado Pago</v>
          </cell>
          <cell r="AD435">
            <v>44437</v>
          </cell>
          <cell r="AE435">
            <v>44438</v>
          </cell>
          <cell r="AF435" t="str">
            <v>MATE PAMPA BOCA ANCHA CON BOMBILLA COLOR BEIGE</v>
          </cell>
          <cell r="AG435">
            <v>890</v>
          </cell>
          <cell r="AH435">
            <v>1</v>
          </cell>
          <cell r="AI435" t="str">
            <v>MERCA SEPA</v>
          </cell>
          <cell r="AJ435" t="str">
            <v>Móvil</v>
          </cell>
          <cell r="AK435" t="str">
            <v>EL JUEVES 02-09 ENTRE 8Y 18 HORAS!</v>
          </cell>
          <cell r="AL435">
            <v>16653696978</v>
          </cell>
          <cell r="AM435">
            <v>470753764</v>
          </cell>
          <cell r="AN435" t="str">
            <v>Sí</v>
          </cell>
        </row>
        <row r="436">
          <cell r="A436">
            <v>3574</v>
          </cell>
          <cell r="B436" t="str">
            <v>constanza.campos99@gmail.com</v>
          </cell>
          <cell r="C436">
            <v>44437</v>
          </cell>
          <cell r="D436" t="str">
            <v>Abierta</v>
          </cell>
          <cell r="E436" t="str">
            <v>Recibido</v>
          </cell>
          <cell r="F436" t="str">
            <v>Enviado</v>
          </cell>
          <cell r="G436" t="str">
            <v>ARS</v>
          </cell>
          <cell r="H436" t="str">
            <v>3559.96</v>
          </cell>
          <cell r="I436">
            <v>0</v>
          </cell>
          <cell r="J436">
            <v>0</v>
          </cell>
          <cell r="K436" t="str">
            <v>3559.96</v>
          </cell>
          <cell r="L436" t="str">
            <v>Constanza Campos</v>
          </cell>
          <cell r="M436">
            <v>41739250</v>
          </cell>
          <cell r="N436">
            <v>541162584572</v>
          </cell>
          <cell r="O436" t="str">
            <v>Constanza Campos</v>
          </cell>
          <cell r="P436">
            <v>541162584572</v>
          </cell>
          <cell r="Q436" t="str">
            <v>Primera junta</v>
          </cell>
          <cell r="R436">
            <v>870</v>
          </cell>
          <cell r="U436" t="str">
            <v>Buenos aires</v>
          </cell>
          <cell r="V436">
            <v>1663</v>
          </cell>
          <cell r="W436" t="str">
            <v>Gran Buenos Aires</v>
          </cell>
          <cell r="Y436" t="str">
            <v>ENVÍO SIN CARGO (CABA, GRAN PARTE DE GBA y LA PLATA) TIEMPO: 4 a 6 DÍAS HÁBILES</v>
          </cell>
          <cell r="Z436" t="str">
            <v>Mercado Pago</v>
          </cell>
          <cell r="AD436">
            <v>44437</v>
          </cell>
          <cell r="AE436">
            <v>44438</v>
          </cell>
          <cell r="AF436" t="str">
            <v>INDIVIDUAL YUTE HOJA DE MAIZ 30 CM</v>
          </cell>
          <cell r="AG436" t="str">
            <v>889.99</v>
          </cell>
          <cell r="AH436">
            <v>4</v>
          </cell>
          <cell r="AI436" t="str">
            <v>BA8264</v>
          </cell>
          <cell r="AJ436" t="str">
            <v>Móvil</v>
          </cell>
          <cell r="AK436" t="str">
            <v>EL VIERNES 03-09 ENTRE 8 Y 18 HORAS!</v>
          </cell>
          <cell r="AL436">
            <v>3172380309</v>
          </cell>
          <cell r="AM436">
            <v>470647176</v>
          </cell>
          <cell r="AN436" t="str">
            <v>Sí</v>
          </cell>
        </row>
        <row r="437">
          <cell r="A437">
            <v>3573</v>
          </cell>
          <cell r="B437" t="str">
            <v>pperuyera@yahoo.com.ar</v>
          </cell>
          <cell r="C437">
            <v>44436</v>
          </cell>
          <cell r="D437" t="str">
            <v>Abierta</v>
          </cell>
          <cell r="E437" t="str">
            <v>Recibido</v>
          </cell>
          <cell r="F437" t="str">
            <v>Enviado</v>
          </cell>
          <cell r="G437" t="str">
            <v>ARS</v>
          </cell>
          <cell r="H437" t="str">
            <v>2639.99</v>
          </cell>
          <cell r="I437">
            <v>0</v>
          </cell>
          <cell r="J437">
            <v>0</v>
          </cell>
          <cell r="K437" t="str">
            <v>2639.99</v>
          </cell>
          <cell r="L437" t="str">
            <v>Pamela Peruyera</v>
          </cell>
          <cell r="M437">
            <v>32848883</v>
          </cell>
          <cell r="N437">
            <v>541165618209</v>
          </cell>
          <cell r="O437" t="str">
            <v>Pamela Peruyera</v>
          </cell>
          <cell r="P437">
            <v>541165618209</v>
          </cell>
          <cell r="Q437" t="str">
            <v>Zelada</v>
          </cell>
          <cell r="R437">
            <v>7287</v>
          </cell>
          <cell r="S437">
            <v>3</v>
          </cell>
          <cell r="U437" t="str">
            <v>Capital Federal</v>
          </cell>
          <cell r="V437">
            <v>1440</v>
          </cell>
          <cell r="W437" t="str">
            <v>Capital Federal</v>
          </cell>
          <cell r="Y437" t="str">
            <v>ENVÍO SIN CARGO (CABA, GRAN PARTE DE GBA y LA PLATA) TIEMPO: 4 a 6 DÍAS HÁBILES</v>
          </cell>
          <cell r="Z437" t="str">
            <v>Mercado Pago</v>
          </cell>
          <cell r="AD437">
            <v>44436</v>
          </cell>
          <cell r="AE437">
            <v>44438</v>
          </cell>
          <cell r="AF437" t="str">
            <v>MANTEL RECTANGULAR ANTIMANCHA 1.40x1.85 mtrs</v>
          </cell>
          <cell r="AG437">
            <v>1760</v>
          </cell>
          <cell r="AH437">
            <v>1</v>
          </cell>
          <cell r="AI437" t="str">
            <v>CHUR14 MERCA SEPA</v>
          </cell>
          <cell r="AJ437" t="str">
            <v>Móvil</v>
          </cell>
          <cell r="AK437" t="str">
            <v>EL JUEVES 02-09 ENTRE 8Y 18 HORAS!</v>
          </cell>
          <cell r="AL437">
            <v>3170409971</v>
          </cell>
          <cell r="AM437">
            <v>470367588</v>
          </cell>
          <cell r="AN437" t="str">
            <v>Sí</v>
          </cell>
        </row>
        <row r="438">
          <cell r="A438">
            <v>3573</v>
          </cell>
          <cell r="B438" t="str">
            <v>pperuyera@yahoo.com.ar</v>
          </cell>
          <cell r="AF438" t="str">
            <v>6 VASOS COPON GOURMET RIGOLLEAU 450 ML</v>
          </cell>
          <cell r="AG438" t="str">
            <v>879.99</v>
          </cell>
          <cell r="AH438">
            <v>1</v>
          </cell>
          <cell r="AI438" t="str">
            <v>ML68919</v>
          </cell>
          <cell r="AN438" t="str">
            <v>Sí</v>
          </cell>
        </row>
        <row r="439">
          <cell r="A439">
            <v>3572</v>
          </cell>
          <cell r="B439" t="str">
            <v>vareladiamela@gmail.com</v>
          </cell>
          <cell r="C439">
            <v>44436</v>
          </cell>
          <cell r="D439" t="str">
            <v>Abierta</v>
          </cell>
          <cell r="E439" t="str">
            <v>Recibido</v>
          </cell>
          <cell r="F439" t="str">
            <v>Enviado</v>
          </cell>
          <cell r="G439" t="str">
            <v>ARS</v>
          </cell>
          <cell r="H439" t="str">
            <v>2476.98</v>
          </cell>
          <cell r="I439" t="str">
            <v>371.55</v>
          </cell>
          <cell r="J439">
            <v>0</v>
          </cell>
          <cell r="K439" t="str">
            <v>2105.43</v>
          </cell>
          <cell r="L439" t="str">
            <v>Diamela Varela</v>
          </cell>
          <cell r="M439">
            <v>37368164</v>
          </cell>
          <cell r="N439">
            <v>5491136301078</v>
          </cell>
          <cell r="O439" t="str">
            <v>Diamela Varela</v>
          </cell>
          <cell r="P439">
            <v>5491136301078</v>
          </cell>
          <cell r="Q439" t="str">
            <v>Llavallol</v>
          </cell>
          <cell r="R439">
            <v>343</v>
          </cell>
          <cell r="S439" t="str">
            <v>11 B</v>
          </cell>
          <cell r="T439" t="str">
            <v>Lanus Oeste</v>
          </cell>
          <cell r="U439" t="str">
            <v>Lanus</v>
          </cell>
          <cell r="V439">
            <v>1824</v>
          </cell>
          <cell r="W439" t="str">
            <v>Gran Buenos Aires</v>
          </cell>
          <cell r="Y439" t="str">
            <v>ENVÍO SIN CARGO (CABA, GRAN PARTE DE GBA y LA PLATA) TIEMPO: 4 a 6 DÍAS HÁBILES</v>
          </cell>
          <cell r="Z439" t="str">
            <v>Mercado Pago</v>
          </cell>
          <cell r="AA439" t="str">
            <v>BIGDECO</v>
          </cell>
          <cell r="AD439">
            <v>44436</v>
          </cell>
          <cell r="AE439">
            <v>44438</v>
          </cell>
          <cell r="AF439" t="str">
            <v>BROCHES PARA BOLSA FLUO BLISTER SET X 5PC COL.SURT. 11CM</v>
          </cell>
          <cell r="AG439">
            <v>220</v>
          </cell>
          <cell r="AH439">
            <v>1</v>
          </cell>
          <cell r="AI439" t="str">
            <v>046BR5392</v>
          </cell>
          <cell r="AJ439" t="str">
            <v>Móvil</v>
          </cell>
          <cell r="AK439" t="str">
            <v>EL JUEVES 02-09 ENTRE 8Y 18 HORAS!</v>
          </cell>
          <cell r="AL439">
            <v>16638380431</v>
          </cell>
          <cell r="AM439">
            <v>468383988</v>
          </cell>
          <cell r="AN439" t="str">
            <v>Sí</v>
          </cell>
        </row>
        <row r="440">
          <cell r="A440">
            <v>3572</v>
          </cell>
          <cell r="B440" t="str">
            <v>vareladiamela@gmail.com</v>
          </cell>
          <cell r="AF440" t="str">
            <v>FRASCO 2 POSICIONES DE VIDRIO CON TAPA DE COBRE 1200 ML</v>
          </cell>
          <cell r="AG440" t="str">
            <v>706.99</v>
          </cell>
          <cell r="AH440">
            <v>1</v>
          </cell>
          <cell r="AI440" t="str">
            <v>MS117711</v>
          </cell>
          <cell r="AN440" t="str">
            <v>Sí</v>
          </cell>
        </row>
        <row r="441">
          <cell r="A441">
            <v>3572</v>
          </cell>
          <cell r="B441" t="str">
            <v>vareladiamela@gmail.com</v>
          </cell>
          <cell r="AF441" t="str">
            <v>ORGANIZADOR DE UTENSILLOS</v>
          </cell>
          <cell r="AG441" t="str">
            <v>1549.99</v>
          </cell>
          <cell r="AH441">
            <v>1</v>
          </cell>
          <cell r="AI441" t="str">
            <v>SILORG8</v>
          </cell>
          <cell r="AN441" t="str">
            <v>Sí</v>
          </cell>
        </row>
        <row r="442">
          <cell r="A442">
            <v>3571</v>
          </cell>
          <cell r="B442" t="str">
            <v>ramirez-cristina@hotmail.com</v>
          </cell>
          <cell r="C442">
            <v>44436</v>
          </cell>
          <cell r="D442" t="str">
            <v>Abierta</v>
          </cell>
          <cell r="E442" t="str">
            <v>Recibido</v>
          </cell>
          <cell r="F442" t="str">
            <v>Enviado</v>
          </cell>
          <cell r="G442" t="str">
            <v>ARS</v>
          </cell>
          <cell r="H442" t="str">
            <v>10999.98</v>
          </cell>
          <cell r="I442">
            <v>0</v>
          </cell>
          <cell r="J442">
            <v>0</v>
          </cell>
          <cell r="K442" t="str">
            <v>10999.98</v>
          </cell>
          <cell r="L442" t="str">
            <v>Cristina Noelia Ramirez</v>
          </cell>
          <cell r="M442">
            <v>36665732</v>
          </cell>
          <cell r="N442">
            <v>541137766718</v>
          </cell>
          <cell r="O442" t="str">
            <v>Cristina Noelia Ramirez</v>
          </cell>
          <cell r="P442">
            <v>541137766718</v>
          </cell>
          <cell r="Q442" t="str">
            <v>Misiones</v>
          </cell>
          <cell r="R442">
            <v>1367</v>
          </cell>
          <cell r="S442" t="str">
            <v>2B</v>
          </cell>
          <cell r="T442" t="str">
            <v>PILAR</v>
          </cell>
          <cell r="U442" t="str">
            <v>Capital Federal</v>
          </cell>
          <cell r="V442">
            <v>1440</v>
          </cell>
          <cell r="W442" t="str">
            <v>Capital Federal</v>
          </cell>
          <cell r="Y442" t="str">
            <v>ENVÍO SIN CARGO (CABA, GRAN PARTE DE GBA y LA PLATA) TIEMPO: 4 a 6 DÍAS HÁBILES</v>
          </cell>
          <cell r="Z442" t="str">
            <v>Mercado Pago</v>
          </cell>
          <cell r="AB442" t="str">
            <v>La entrega es en la localidad de PILAR</v>
          </cell>
          <cell r="AC442" t="str">
            <v>EL PEDIDO ES A PILAR Y NO ANDA EL TIMBRE SI O SI LLAMAR AL CELU 1137766715</v>
          </cell>
          <cell r="AD442">
            <v>44436</v>
          </cell>
          <cell r="AE442">
            <v>44438</v>
          </cell>
          <cell r="AF442" t="str">
            <v>MESA ARRIME MARMOL CARRARA 30X30X60 ALTURA</v>
          </cell>
          <cell r="AG442" t="str">
            <v>5499.99</v>
          </cell>
          <cell r="AH442">
            <v>2</v>
          </cell>
          <cell r="AI442" t="str">
            <v>MARMOL30*30*60 COSTO 3000</v>
          </cell>
          <cell r="AJ442" t="str">
            <v>Móvil</v>
          </cell>
          <cell r="AK442" t="str">
            <v>EL VIERNES 03-09 ENTRE 8 Y 18 HORAS!</v>
          </cell>
          <cell r="AL442">
            <v>16636695832</v>
          </cell>
          <cell r="AM442">
            <v>470147073</v>
          </cell>
          <cell r="AN442" t="str">
            <v>Sí</v>
          </cell>
        </row>
        <row r="443">
          <cell r="A443">
            <v>3570</v>
          </cell>
          <cell r="B443" t="str">
            <v>jos.a.delgado@gmail.com</v>
          </cell>
          <cell r="C443">
            <v>44436</v>
          </cell>
          <cell r="D443" t="str">
            <v>Abierta</v>
          </cell>
          <cell r="E443" t="str">
            <v>Recibido</v>
          </cell>
          <cell r="F443" t="str">
            <v>Enviado</v>
          </cell>
          <cell r="G443" t="str">
            <v>ARS</v>
          </cell>
          <cell r="H443" t="str">
            <v>8817.99</v>
          </cell>
          <cell r="I443">
            <v>0</v>
          </cell>
          <cell r="J443" t="str">
            <v>413.96</v>
          </cell>
          <cell r="K443" t="str">
            <v>9231.95</v>
          </cell>
          <cell r="L443" t="str">
            <v>José Delgado</v>
          </cell>
          <cell r="M443">
            <v>31098720</v>
          </cell>
          <cell r="N443">
            <v>541167628256</v>
          </cell>
          <cell r="O443" t="str">
            <v>José Delgado</v>
          </cell>
          <cell r="P443">
            <v>541167628256</v>
          </cell>
          <cell r="Q443" t="str">
            <v xml:space="preserve">Edison </v>
          </cell>
          <cell r="R443">
            <v>344</v>
          </cell>
          <cell r="U443" t="str">
            <v>Villa Mercedes</v>
          </cell>
          <cell r="V443">
            <v>5730</v>
          </cell>
          <cell r="W443" t="str">
            <v>San Luis</v>
          </cell>
          <cell r="Y443" t="str">
            <v>Correo Argentino - Envio a domicilio</v>
          </cell>
          <cell r="Z443" t="str">
            <v>Mercado Pago</v>
          </cell>
          <cell r="AB443" t="str">
            <v>Quizás lo recibe otra persona</v>
          </cell>
          <cell r="AD443">
            <v>44436</v>
          </cell>
          <cell r="AE443">
            <v>44438</v>
          </cell>
          <cell r="AF443" t="str">
            <v>REL. PARED ENGRANAJE NEGRO 40CM DIAM</v>
          </cell>
          <cell r="AG443" t="str">
            <v>8817.99</v>
          </cell>
          <cell r="AH443">
            <v>1</v>
          </cell>
          <cell r="AI443" t="str">
            <v>090RE7053NEG</v>
          </cell>
          <cell r="AJ443" t="str">
            <v>Móvil</v>
          </cell>
          <cell r="AK443" t="str">
            <v>EL MARTES 31-08 EL CORREO ARGENTINO RETIRARA SU PEDIDO POR SUCURSAL. CON EL SEGUIMIENTO 0000794304805T4CPI0C501 PODRA VER EL ESTADO. MUCHAS GRACIAS!</v>
          </cell>
          <cell r="AL443">
            <v>3168866167</v>
          </cell>
          <cell r="AM443">
            <v>470238994</v>
          </cell>
          <cell r="AN443" t="str">
            <v>Sí</v>
          </cell>
        </row>
        <row r="444">
          <cell r="A444">
            <v>3569</v>
          </cell>
          <cell r="B444" t="str">
            <v>tm.eliizabeth@gmail.com</v>
          </cell>
          <cell r="C444">
            <v>44435</v>
          </cell>
          <cell r="D444" t="str">
            <v>Abierta</v>
          </cell>
          <cell r="E444" t="str">
            <v>Recibido</v>
          </cell>
          <cell r="F444" t="str">
            <v>Enviado</v>
          </cell>
          <cell r="G444" t="str">
            <v>ARS</v>
          </cell>
          <cell r="H444" t="str">
            <v>1566.99</v>
          </cell>
          <cell r="I444" t="str">
            <v>235.05</v>
          </cell>
          <cell r="J444">
            <v>0</v>
          </cell>
          <cell r="K444" t="str">
            <v>1331.94</v>
          </cell>
          <cell r="L444" t="str">
            <v>Elizabeth Taño Meza</v>
          </cell>
          <cell r="M444">
            <v>35267994</v>
          </cell>
          <cell r="N444">
            <v>541135625204</v>
          </cell>
          <cell r="O444" t="str">
            <v>Elizabeth Taño Meza</v>
          </cell>
          <cell r="P444">
            <v>541135625204</v>
          </cell>
          <cell r="Q444" t="str">
            <v>Santiago del Estero</v>
          </cell>
          <cell r="R444">
            <v>1509</v>
          </cell>
          <cell r="T444" t="str">
            <v>Zapiola</v>
          </cell>
          <cell r="U444" t="str">
            <v>Paso del rey</v>
          </cell>
          <cell r="V444">
            <v>1742</v>
          </cell>
          <cell r="W444" t="str">
            <v>Gran Buenos Aires</v>
          </cell>
          <cell r="Y444" t="str">
            <v>ENVÍO SIN CARGO (CABA, GRAN PARTE DE GBA y LA PLATA) TIEMPO: 4 a 6 DÍAS HÁBILES</v>
          </cell>
          <cell r="Z444" t="str">
            <v>Mercado Pago</v>
          </cell>
          <cell r="AA444" t="str">
            <v>BIGDECO</v>
          </cell>
          <cell r="AB444" t="str">
            <v>Paso del rey, codigo postal 1742, reloj blanco</v>
          </cell>
          <cell r="AD444">
            <v>44435</v>
          </cell>
          <cell r="AE444">
            <v>44438</v>
          </cell>
          <cell r="AF444" t="str">
            <v>RELOJ DE PARED FONDO BLANCO 30 CM PVC</v>
          </cell>
          <cell r="AG444" t="str">
            <v>1566.99</v>
          </cell>
          <cell r="AH444">
            <v>1</v>
          </cell>
          <cell r="AI444" t="str">
            <v>RE7627</v>
          </cell>
          <cell r="AJ444" t="str">
            <v>Móvil</v>
          </cell>
          <cell r="AK444" t="str">
            <v>EL MIERCOLES 01-09 ENTRE 8 Y 18 HORAS!</v>
          </cell>
          <cell r="AL444">
            <v>16615395426</v>
          </cell>
          <cell r="AM444">
            <v>469765976</v>
          </cell>
          <cell r="AN444" t="str">
            <v>Sí</v>
          </cell>
        </row>
        <row r="445">
          <cell r="A445">
            <v>3568</v>
          </cell>
          <cell r="B445" t="str">
            <v>marielamendez31@gmail.com</v>
          </cell>
          <cell r="C445">
            <v>44434</v>
          </cell>
          <cell r="D445" t="str">
            <v>Abierta</v>
          </cell>
          <cell r="E445" t="str">
            <v>Recibido</v>
          </cell>
          <cell r="F445" t="str">
            <v>Enviado</v>
          </cell>
          <cell r="G445" t="str">
            <v>ARS</v>
          </cell>
          <cell r="H445" t="str">
            <v>2249.99</v>
          </cell>
          <cell r="I445" t="str">
            <v>73.5</v>
          </cell>
          <cell r="J445">
            <v>0</v>
          </cell>
          <cell r="K445" t="str">
            <v>2176.49</v>
          </cell>
          <cell r="L445" t="str">
            <v>Mariela Mendez</v>
          </cell>
          <cell r="M445">
            <v>24949590</v>
          </cell>
          <cell r="N445">
            <v>5491141791590</v>
          </cell>
          <cell r="O445" t="str">
            <v>Mariela Mendez</v>
          </cell>
          <cell r="P445">
            <v>5491141791590</v>
          </cell>
          <cell r="Q445" t="str">
            <v>Mom</v>
          </cell>
          <cell r="R445">
            <v>3423</v>
          </cell>
          <cell r="T445" t="str">
            <v>Pompeya</v>
          </cell>
          <cell r="U445" t="str">
            <v>Capital Federal</v>
          </cell>
          <cell r="V445">
            <v>1437</v>
          </cell>
          <cell r="W445" t="str">
            <v>Capital Federal</v>
          </cell>
          <cell r="Y445" t="str">
            <v>ENVÍO SIN CARGO (CABA, GRAN PARTE DE GBA y LA PLATA) TIEMPO: 4 a 6 DÍAS HÁBILES</v>
          </cell>
          <cell r="Z445" t="str">
            <v>Mercado Pago</v>
          </cell>
          <cell r="AA445" t="str">
            <v>BIGDECO</v>
          </cell>
          <cell r="AB445" t="str">
            <v>EL DOMICILIO ES LABORAL, POR FAVOR ENTREGAR DE LUNES A VIERNES DE 9 A 18 HS GRACIAS</v>
          </cell>
          <cell r="AD445">
            <v>44434</v>
          </cell>
          <cell r="AE445">
            <v>44435</v>
          </cell>
          <cell r="AF445" t="str">
            <v>MANTEL RECTANGULAR ANTIMANCHA 1.40x1.85 mtrs</v>
          </cell>
          <cell r="AG445">
            <v>1760</v>
          </cell>
          <cell r="AH445">
            <v>1</v>
          </cell>
          <cell r="AI445" t="str">
            <v>CHUR14 MERCA SEPA</v>
          </cell>
          <cell r="AJ445" t="str">
            <v>Web</v>
          </cell>
          <cell r="AK445" t="str">
            <v>EL MARTES 31-08 ENTRE 9 Y 18 HORAS!</v>
          </cell>
          <cell r="AL445">
            <v>16606034185</v>
          </cell>
          <cell r="AM445">
            <v>469451782</v>
          </cell>
          <cell r="AN445" t="str">
            <v>Sí</v>
          </cell>
        </row>
        <row r="446">
          <cell r="A446">
            <v>3568</v>
          </cell>
          <cell r="B446" t="str">
            <v>marielamendez31@gmail.com</v>
          </cell>
          <cell r="AF446" t="str">
            <v>INFUSOR DE TE</v>
          </cell>
          <cell r="AG446" t="str">
            <v>269.99</v>
          </cell>
          <cell r="AH446">
            <v>1</v>
          </cell>
          <cell r="AI446" t="str">
            <v>046BA4757</v>
          </cell>
          <cell r="AN446" t="str">
            <v>Sí</v>
          </cell>
        </row>
        <row r="447">
          <cell r="A447">
            <v>3568</v>
          </cell>
          <cell r="B447" t="str">
            <v>marielamendez31@gmail.com</v>
          </cell>
          <cell r="AF447" t="str">
            <v>BROCHES PARA BOLSA FLUO BLISTER SET X 5PC COL.SURT. 11CM</v>
          </cell>
          <cell r="AG447">
            <v>220</v>
          </cell>
          <cell r="AH447">
            <v>1</v>
          </cell>
          <cell r="AI447" t="str">
            <v>046BR5392</v>
          </cell>
          <cell r="AN447" t="str">
            <v>Sí</v>
          </cell>
        </row>
        <row r="448">
          <cell r="A448">
            <v>3567</v>
          </cell>
          <cell r="B448" t="str">
            <v>paulafiamengo@hotmail.com</v>
          </cell>
          <cell r="C448">
            <v>44434</v>
          </cell>
          <cell r="D448" t="str">
            <v>Abierta</v>
          </cell>
          <cell r="E448" t="str">
            <v>Recibido</v>
          </cell>
          <cell r="G448" t="str">
            <v>ARS</v>
          </cell>
          <cell r="H448">
            <v>3000</v>
          </cell>
          <cell r="I448">
            <v>0</v>
          </cell>
          <cell r="J448">
            <v>0</v>
          </cell>
          <cell r="K448">
            <v>3000</v>
          </cell>
          <cell r="L448" t="str">
            <v>Paula Fiamengo</v>
          </cell>
          <cell r="M448">
            <v>31207795</v>
          </cell>
          <cell r="N448">
            <v>542984306249</v>
          </cell>
          <cell r="Z448" t="str">
            <v>Mercado Pago</v>
          </cell>
          <cell r="AD448">
            <v>44434</v>
          </cell>
          <cell r="AF448" t="str">
            <v>GIFT CARD GOLD</v>
          </cell>
          <cell r="AG448">
            <v>3000</v>
          </cell>
          <cell r="AH448">
            <v>1</v>
          </cell>
          <cell r="AJ448" t="str">
            <v>Móvil</v>
          </cell>
          <cell r="AK448" t="str">
            <v/>
          </cell>
          <cell r="AL448">
            <v>16598907727</v>
          </cell>
          <cell r="AM448">
            <v>469289861</v>
          </cell>
          <cell r="AN448" t="str">
            <v>No</v>
          </cell>
        </row>
        <row r="449">
          <cell r="A449">
            <v>3566</v>
          </cell>
          <cell r="B449" t="str">
            <v>marialuz.claria@hotmail.com</v>
          </cell>
          <cell r="C449">
            <v>44434</v>
          </cell>
          <cell r="D449" t="str">
            <v>Abierta</v>
          </cell>
          <cell r="E449" t="str">
            <v>Recibido</v>
          </cell>
          <cell r="F449" t="str">
            <v>Enviado</v>
          </cell>
          <cell r="G449" t="str">
            <v>ARS</v>
          </cell>
          <cell r="H449">
            <v>2800</v>
          </cell>
          <cell r="I449">
            <v>0</v>
          </cell>
          <cell r="J449">
            <v>0</v>
          </cell>
          <cell r="K449">
            <v>2800</v>
          </cell>
          <cell r="L449" t="str">
            <v>Maria luz Claria</v>
          </cell>
          <cell r="M449">
            <v>29203976</v>
          </cell>
          <cell r="N449">
            <v>543515064959</v>
          </cell>
          <cell r="O449" t="str">
            <v>Maria luz Claria</v>
          </cell>
          <cell r="P449">
            <v>543515064959</v>
          </cell>
          <cell r="Q449" t="str">
            <v>Olleros</v>
          </cell>
          <cell r="R449">
            <v>1695</v>
          </cell>
          <cell r="S449" t="str">
            <v>1 c</v>
          </cell>
          <cell r="T449" t="str">
            <v>Belgrano</v>
          </cell>
          <cell r="U449" t="str">
            <v>Capital Federal</v>
          </cell>
          <cell r="V449">
            <v>1426</v>
          </cell>
          <cell r="W449" t="str">
            <v>Capital Federal</v>
          </cell>
          <cell r="Y449" t="str">
            <v>ENVÍO SIN CARGO (CABA, GRAN PARTE DE GBA y LA PLATA) TIEMPO: 4 a 6 DÍAS HÁBILES</v>
          </cell>
          <cell r="Z449" t="str">
            <v>Mercado Pago</v>
          </cell>
          <cell r="AC449" t="str">
            <v>26-08 para el sabado 28-08</v>
          </cell>
          <cell r="AD449">
            <v>44434</v>
          </cell>
          <cell r="AE449">
            <v>44434</v>
          </cell>
          <cell r="AF449" t="str">
            <v>MESA DE ARRIME HOME OFFICE 36X43X60 CM</v>
          </cell>
          <cell r="AG449">
            <v>2800</v>
          </cell>
          <cell r="AH449">
            <v>1</v>
          </cell>
          <cell r="AI449" t="str">
            <v>NEWARRIME MERCA SEPA</v>
          </cell>
          <cell r="AJ449" t="str">
            <v>Móvil</v>
          </cell>
          <cell r="AK449" t="str">
            <v>EL LUNES 30-08 ENTRE 8 Y 18 HORAS!</v>
          </cell>
          <cell r="AL449">
            <v>3158391524</v>
          </cell>
          <cell r="AM449">
            <v>469209122</v>
          </cell>
          <cell r="AN449" t="str">
            <v>Sí</v>
          </cell>
        </row>
        <row r="450">
          <cell r="A450">
            <v>3565</v>
          </cell>
          <cell r="B450" t="str">
            <v>caroladelprado2002@yahoo.com.ar</v>
          </cell>
          <cell r="C450">
            <v>44434</v>
          </cell>
          <cell r="D450" t="str">
            <v>Abierta</v>
          </cell>
          <cell r="E450" t="str">
            <v>Recibido</v>
          </cell>
          <cell r="F450" t="str">
            <v>Enviado</v>
          </cell>
          <cell r="G450" t="str">
            <v>ARS</v>
          </cell>
          <cell r="H450" t="str">
            <v>1949.98</v>
          </cell>
          <cell r="I450" t="str">
            <v>292.5</v>
          </cell>
          <cell r="J450">
            <v>0</v>
          </cell>
          <cell r="K450" t="str">
            <v>1657.48</v>
          </cell>
          <cell r="L450" t="str">
            <v>Carolina Del prado</v>
          </cell>
          <cell r="M450">
            <v>24366089</v>
          </cell>
          <cell r="N450">
            <v>541140230892</v>
          </cell>
          <cell r="O450" t="str">
            <v>Carolina Del prado</v>
          </cell>
          <cell r="P450">
            <v>541140230892</v>
          </cell>
          <cell r="Q450" t="str">
            <v xml:space="preserve">Los robles </v>
          </cell>
          <cell r="R450">
            <v>1911</v>
          </cell>
          <cell r="T450" t="str">
            <v xml:space="preserve">Los naranjos </v>
          </cell>
          <cell r="U450" t="str">
            <v xml:space="preserve">Ingeniero Maschwitz </v>
          </cell>
          <cell r="V450">
            <v>1623</v>
          </cell>
          <cell r="W450" t="str">
            <v>Gran Buenos Aires</v>
          </cell>
          <cell r="Y450" t="str">
            <v>ENVÍO SIN CARGO (CABA, GRAN PARTE DE GBA y LA PLATA) TIEMPO: 4 a 6 DÍAS HÁBILES</v>
          </cell>
          <cell r="Z450" t="str">
            <v>Mercado Pago</v>
          </cell>
          <cell r="AA450" t="str">
            <v>BIGDECO</v>
          </cell>
          <cell r="AD450">
            <v>44434</v>
          </cell>
          <cell r="AE450">
            <v>44435</v>
          </cell>
          <cell r="AF450" t="str">
            <v>VELA 100% SOJA AROMA JAZMIN</v>
          </cell>
          <cell r="AG450" t="str">
            <v>399.99</v>
          </cell>
          <cell r="AH450">
            <v>1</v>
          </cell>
          <cell r="AI450" t="str">
            <v>TW83140VELA MERCA SEPARADA ..YO ESTOY LLEVANDO EL MARTES 31/8. 2 UNIDADES</v>
          </cell>
          <cell r="AJ450" t="str">
            <v>Móvil</v>
          </cell>
          <cell r="AK450" t="str">
            <v>EL MARTES 31-08 ENTRE 9 Y 18 HORAS!</v>
          </cell>
          <cell r="AL450">
            <v>3157824582</v>
          </cell>
          <cell r="AM450">
            <v>469172617</v>
          </cell>
          <cell r="AN450" t="str">
            <v>Sí</v>
          </cell>
        </row>
        <row r="451">
          <cell r="A451">
            <v>3565</v>
          </cell>
          <cell r="B451" t="str">
            <v>caroladelprado2002@yahoo.com.ar</v>
          </cell>
          <cell r="AF451" t="str">
            <v>ORGANIZADOR DE UTENSILLOS</v>
          </cell>
          <cell r="AG451" t="str">
            <v>1549.99</v>
          </cell>
          <cell r="AH451">
            <v>1</v>
          </cell>
          <cell r="AI451" t="str">
            <v>SILORG8</v>
          </cell>
          <cell r="AN451" t="str">
            <v>Sí</v>
          </cell>
        </row>
        <row r="452">
          <cell r="A452">
            <v>3564</v>
          </cell>
          <cell r="B452" t="str">
            <v>anabella_longo@hotmail.com</v>
          </cell>
          <cell r="C452">
            <v>44433</v>
          </cell>
          <cell r="D452" t="str">
            <v>Abierta</v>
          </cell>
          <cell r="E452" t="str">
            <v>Recibido</v>
          </cell>
          <cell r="F452" t="str">
            <v>Enviado</v>
          </cell>
          <cell r="G452" t="str">
            <v>ARS</v>
          </cell>
          <cell r="H452" t="str">
            <v>1519.99</v>
          </cell>
          <cell r="I452">
            <v>0</v>
          </cell>
          <cell r="J452">
            <v>0</v>
          </cell>
          <cell r="K452" t="str">
            <v>1519.99</v>
          </cell>
          <cell r="L452" t="str">
            <v>Anabella Longo</v>
          </cell>
          <cell r="M452">
            <v>29038029</v>
          </cell>
          <cell r="N452">
            <v>541133519441</v>
          </cell>
          <cell r="O452" t="str">
            <v>Anabella Longo</v>
          </cell>
          <cell r="P452">
            <v>541133519441</v>
          </cell>
          <cell r="Q452" t="str">
            <v xml:space="preserve">Burela </v>
          </cell>
          <cell r="R452">
            <v>1617</v>
          </cell>
          <cell r="T452" t="str">
            <v xml:space="preserve">Parque chas </v>
          </cell>
          <cell r="U452" t="str">
            <v>Capital Federal</v>
          </cell>
          <cell r="V452">
            <v>1431</v>
          </cell>
          <cell r="W452" t="str">
            <v>Capital Federal</v>
          </cell>
          <cell r="Y452" t="str">
            <v>ENVÍO SIN CARGO (CABA, GRAN PARTE DE GBA y LA PLATA) TIEMPO: 4 a 6 DÍAS HÁBILES</v>
          </cell>
          <cell r="Z452" t="str">
            <v>Mercado Pago</v>
          </cell>
          <cell r="AD452">
            <v>44433</v>
          </cell>
          <cell r="AE452">
            <v>44435</v>
          </cell>
          <cell r="AF452" t="str">
            <v>MANTEL CIRCULAR TELA ANTIMANCHA TROPICAL 1.40 M</v>
          </cell>
          <cell r="AG452" t="str">
            <v>1519.99</v>
          </cell>
          <cell r="AH452">
            <v>1</v>
          </cell>
          <cell r="AI452" t="str">
            <v>CHUC26</v>
          </cell>
          <cell r="AJ452" t="str">
            <v>Móvil</v>
          </cell>
          <cell r="AK452" t="str">
            <v>EL MARTES 31-08 ENTRE 9 Y 18 HORAS!</v>
          </cell>
          <cell r="AL452">
            <v>16586679074</v>
          </cell>
          <cell r="AM452">
            <v>468897566</v>
          </cell>
          <cell r="AN452" t="str">
            <v>Sí</v>
          </cell>
        </row>
        <row r="453">
          <cell r="A453">
            <v>3563</v>
          </cell>
          <cell r="B453" t="str">
            <v>FRUSCELLAALDANA@GMAIL.COM</v>
          </cell>
          <cell r="C453">
            <v>44433</v>
          </cell>
          <cell r="D453" t="str">
            <v>Abierta</v>
          </cell>
          <cell r="E453" t="str">
            <v>Recibido</v>
          </cell>
          <cell r="F453" t="str">
            <v>Enviado</v>
          </cell>
          <cell r="G453" t="str">
            <v>ARS</v>
          </cell>
          <cell r="H453" t="str">
            <v>4005.93</v>
          </cell>
          <cell r="I453" t="str">
            <v>600.89</v>
          </cell>
          <cell r="J453">
            <v>0</v>
          </cell>
          <cell r="K453" t="str">
            <v>3405.04</v>
          </cell>
          <cell r="L453" t="str">
            <v>Aldana Fruscella</v>
          </cell>
          <cell r="M453">
            <v>38845451</v>
          </cell>
          <cell r="N453">
            <v>541165175535</v>
          </cell>
          <cell r="O453" t="str">
            <v>Aldana fruscella</v>
          </cell>
          <cell r="P453">
            <v>541165175535</v>
          </cell>
          <cell r="Q453" t="str">
            <v>Florencio Varela</v>
          </cell>
          <cell r="R453">
            <v>267</v>
          </cell>
          <cell r="T453" t="str">
            <v>VICENTE LOPEZ</v>
          </cell>
          <cell r="U453" t="str">
            <v>Vicente Lopez</v>
          </cell>
          <cell r="V453">
            <v>1603</v>
          </cell>
          <cell r="W453" t="str">
            <v>Gran Buenos Aires</v>
          </cell>
          <cell r="Y453" t="str">
            <v>ENVÍO SIN CARGO (CABA, GRAN PARTE DE GBA y LA PLATA) TIEMPO: 4 a 6 DÍAS HÁBILES</v>
          </cell>
          <cell r="Z453" t="str">
            <v>Mercado Pago</v>
          </cell>
          <cell r="AA453" t="str">
            <v>BIGDECO</v>
          </cell>
          <cell r="AD453">
            <v>44433</v>
          </cell>
          <cell r="AE453">
            <v>44435</v>
          </cell>
          <cell r="AF453" t="str">
            <v>MOLDE P/ TARTA GRAY GRANIT REDONDO 29X4CM</v>
          </cell>
          <cell r="AG453">
            <v>1023</v>
          </cell>
          <cell r="AH453">
            <v>1</v>
          </cell>
          <cell r="AI453" t="str">
            <v>S129530</v>
          </cell>
          <cell r="AJ453" t="str">
            <v>Web</v>
          </cell>
          <cell r="AK453" t="str">
            <v>EL MARTES 31-08 ENTRE 9 Y 18 HORAS!</v>
          </cell>
          <cell r="AL453">
            <v>16585208481</v>
          </cell>
          <cell r="AM453">
            <v>468841819</v>
          </cell>
          <cell r="AN453" t="str">
            <v>Sí</v>
          </cell>
        </row>
        <row r="454">
          <cell r="A454">
            <v>3563</v>
          </cell>
          <cell r="B454" t="str">
            <v>FRUSCELLAALDANA@GMAIL.COM</v>
          </cell>
          <cell r="AF454" t="str">
            <v>INDIVIDUAL DE PAPEL DHAKA REDONDO NEGRO 37 CM</v>
          </cell>
          <cell r="AG454" t="str">
            <v>415.99</v>
          </cell>
          <cell r="AH454">
            <v>1</v>
          </cell>
          <cell r="AI454" t="str">
            <v>MS115318</v>
          </cell>
          <cell r="AN454" t="str">
            <v>Sí</v>
          </cell>
        </row>
        <row r="455">
          <cell r="A455">
            <v>3563</v>
          </cell>
          <cell r="B455" t="str">
            <v>FRUSCELLAALDANA@GMAIL.COM</v>
          </cell>
          <cell r="AF455" t="str">
            <v>INDIVIDUAL DE PAPEL DHAKA REDONDO CREMA 37 CM</v>
          </cell>
          <cell r="AG455" t="str">
            <v>415.99</v>
          </cell>
          <cell r="AH455">
            <v>1</v>
          </cell>
          <cell r="AI455">
            <v>115259</v>
          </cell>
          <cell r="AN455" t="str">
            <v>Sí</v>
          </cell>
        </row>
        <row r="456">
          <cell r="A456">
            <v>3563</v>
          </cell>
          <cell r="B456" t="str">
            <v>FRUSCELLAALDANA@GMAIL.COM</v>
          </cell>
          <cell r="AF456" t="str">
            <v>MOLDE BUDINERA</v>
          </cell>
          <cell r="AG456">
            <v>732</v>
          </cell>
          <cell r="AH456">
            <v>1</v>
          </cell>
          <cell r="AI456" t="str">
            <v>046BA4829</v>
          </cell>
          <cell r="AN456" t="str">
            <v>Sí</v>
          </cell>
        </row>
        <row r="457">
          <cell r="A457">
            <v>3563</v>
          </cell>
          <cell r="B457" t="str">
            <v>FRUSCELLAALDANA@GMAIL.COM</v>
          </cell>
          <cell r="AF457" t="str">
            <v>CUCHARA NEGRA P/SERVIR</v>
          </cell>
          <cell r="AG457" t="str">
            <v>242.99</v>
          </cell>
          <cell r="AH457">
            <v>1</v>
          </cell>
          <cell r="AI457" t="str">
            <v>BP08002</v>
          </cell>
          <cell r="AN457" t="str">
            <v>Sí</v>
          </cell>
        </row>
        <row r="458">
          <cell r="A458">
            <v>3563</v>
          </cell>
          <cell r="B458" t="str">
            <v>FRUSCELLAALDANA@GMAIL.COM</v>
          </cell>
          <cell r="AF458" t="str">
            <v>BOWL BLANCO 400CC APTO MICROONDAS Y FREEZER</v>
          </cell>
          <cell r="AG458" t="str">
            <v>293.99</v>
          </cell>
          <cell r="AH458">
            <v>2</v>
          </cell>
          <cell r="AI458" t="str">
            <v>BP01001 BIPO</v>
          </cell>
          <cell r="AN458" t="str">
            <v>Sí</v>
          </cell>
        </row>
        <row r="459">
          <cell r="A459">
            <v>3563</v>
          </cell>
          <cell r="B459" t="str">
            <v>FRUSCELLAALDANA@GMAIL.COM</v>
          </cell>
          <cell r="AF459" t="str">
            <v>BOWL NEGRO 400CC APTO MICROONDAS Y FREEZER</v>
          </cell>
          <cell r="AG459" t="str">
            <v>293.99</v>
          </cell>
          <cell r="AH459">
            <v>2</v>
          </cell>
          <cell r="AI459" t="str">
            <v>BP01002 BIPO</v>
          </cell>
          <cell r="AN459" t="str">
            <v>Sí</v>
          </cell>
        </row>
        <row r="460">
          <cell r="A460">
            <v>3562</v>
          </cell>
          <cell r="B460" t="str">
            <v>bailomartina1997@gmail.com</v>
          </cell>
          <cell r="C460">
            <v>44433</v>
          </cell>
          <cell r="D460" t="str">
            <v>Abierta</v>
          </cell>
          <cell r="E460" t="str">
            <v>Recibido</v>
          </cell>
          <cell r="F460" t="str">
            <v>Enviado</v>
          </cell>
          <cell r="G460" t="str">
            <v>ARS</v>
          </cell>
          <cell r="H460">
            <v>1486</v>
          </cell>
          <cell r="I460" t="str">
            <v>222.9</v>
          </cell>
          <cell r="J460">
            <v>0</v>
          </cell>
          <cell r="K460" t="str">
            <v>1263.1</v>
          </cell>
          <cell r="L460" t="str">
            <v>Martina Bailo</v>
          </cell>
          <cell r="M460">
            <v>40010590</v>
          </cell>
          <cell r="N460">
            <v>541137564704</v>
          </cell>
          <cell r="O460" t="str">
            <v>Martina Bailo</v>
          </cell>
          <cell r="P460">
            <v>541137564704</v>
          </cell>
          <cell r="Q460" t="str">
            <v>Chacabuco</v>
          </cell>
          <cell r="R460">
            <v>575</v>
          </cell>
          <cell r="T460" t="str">
            <v>Ramos mejia</v>
          </cell>
          <cell r="U460" t="str">
            <v>Ramos mejia</v>
          </cell>
          <cell r="V460">
            <v>1704</v>
          </cell>
          <cell r="W460" t="str">
            <v>Gran Buenos Aires</v>
          </cell>
          <cell r="Y460" t="str">
            <v>ENVÍO SIN CARGO (CABA, GRAN PARTE DE GBA y LA PLATA) TIEMPO: 4 a 6 DÍAS HÁBILES</v>
          </cell>
          <cell r="Z460" t="str">
            <v>Mercado Pago</v>
          </cell>
          <cell r="AA460" t="str">
            <v>BIGDECO</v>
          </cell>
          <cell r="AD460">
            <v>44433</v>
          </cell>
          <cell r="AE460">
            <v>44435</v>
          </cell>
          <cell r="AF460" t="str">
            <v>ALFOMBRA ENTRADA "WELCOME"45X75CM</v>
          </cell>
          <cell r="AG460">
            <v>1486</v>
          </cell>
          <cell r="AH460">
            <v>1</v>
          </cell>
          <cell r="AI460" t="str">
            <v>046BA6693</v>
          </cell>
          <cell r="AJ460" t="str">
            <v>Móvil</v>
          </cell>
          <cell r="AK460" t="str">
            <v>EL MARTES 31-08 ENTRE 9 Y 18 HORAS!</v>
          </cell>
          <cell r="AL460">
            <v>16585127820</v>
          </cell>
          <cell r="AM460">
            <v>468858686</v>
          </cell>
          <cell r="AN460" t="str">
            <v>Sí</v>
          </cell>
        </row>
        <row r="461">
          <cell r="A461">
            <v>3561</v>
          </cell>
          <cell r="B461" t="str">
            <v>agustinarampoldi@hotmail.com</v>
          </cell>
          <cell r="C461">
            <v>44432</v>
          </cell>
          <cell r="D461" t="str">
            <v>Abierta</v>
          </cell>
          <cell r="E461" t="str">
            <v>Recibido</v>
          </cell>
          <cell r="F461" t="str">
            <v>Enviado</v>
          </cell>
          <cell r="G461" t="str">
            <v>ARS</v>
          </cell>
          <cell r="H461" t="str">
            <v>4294.42</v>
          </cell>
          <cell r="I461">
            <v>0</v>
          </cell>
          <cell r="J461" t="str">
            <v>305.14</v>
          </cell>
          <cell r="K461" t="str">
            <v>4599.56</v>
          </cell>
          <cell r="L461" t="str">
            <v>Agustina Rampoldi</v>
          </cell>
          <cell r="M461">
            <v>43366048</v>
          </cell>
          <cell r="N461">
            <v>543534269291</v>
          </cell>
          <cell r="O461" t="str">
            <v>Agustina Rampoldi</v>
          </cell>
          <cell r="T461" t="str">
            <v>Oliva</v>
          </cell>
          <cell r="U461" t="str">
            <v>Tercero Arriba</v>
          </cell>
          <cell r="V461">
            <v>5980</v>
          </cell>
          <cell r="W461" t="str">
            <v>Córdoba</v>
          </cell>
          <cell r="Y461" t="str">
            <v>Punto de retiro</v>
          </cell>
          <cell r="Z461" t="str">
            <v>Mercado Pago</v>
          </cell>
          <cell r="AD461">
            <v>44432</v>
          </cell>
          <cell r="AE461">
            <v>44435</v>
          </cell>
          <cell r="AF461" t="str">
            <v>TAZON AMANECER 370 CC. RIGOLLEAU</v>
          </cell>
          <cell r="AG461" t="str">
            <v>137.25</v>
          </cell>
          <cell r="AH461">
            <v>2</v>
          </cell>
          <cell r="AI461" t="str">
            <v>MLRI67021GR MERCA SEPA</v>
          </cell>
          <cell r="AJ461" t="str">
            <v>Móvil</v>
          </cell>
          <cell r="AK461" t="str">
            <v>EL LUNES 30-08 SE ENVIA AL CORREO ARGENTINO. CON EL SEGUIMIENTO 000079430460200252M1401  PODRA VER EL ESTADO EN LA WEB. MUCHAS GRACIAS!</v>
          </cell>
          <cell r="AL461">
            <v>16565901225</v>
          </cell>
          <cell r="AM461">
            <v>460054971</v>
          </cell>
          <cell r="AN461" t="str">
            <v>Sí</v>
          </cell>
        </row>
        <row r="462">
          <cell r="A462">
            <v>3561</v>
          </cell>
          <cell r="B462" t="str">
            <v>agustinarampoldi@hotmail.com</v>
          </cell>
          <cell r="AF462" t="str">
            <v>ESCURRIDOR DE CUBIERTOS OVALADO BASICO (Blanco)</v>
          </cell>
          <cell r="AG462" t="str">
            <v>659.99</v>
          </cell>
          <cell r="AH462">
            <v>1</v>
          </cell>
          <cell r="AI462" t="str">
            <v>Q10840 QUO MERCA SEPARADA /COSTO TEORICO MAS IVA</v>
          </cell>
          <cell r="AN462" t="str">
            <v>Sí</v>
          </cell>
        </row>
        <row r="463">
          <cell r="A463">
            <v>3561</v>
          </cell>
          <cell r="B463" t="str">
            <v>agustinarampoldi@hotmail.com</v>
          </cell>
          <cell r="AF463" t="str">
            <v>INDIVIDUAL PLAVINIL SIMIL MARMOL 32,5 CM</v>
          </cell>
          <cell r="AG463" t="str">
            <v>299.99</v>
          </cell>
          <cell r="AH463">
            <v>2</v>
          </cell>
          <cell r="AI463" t="str">
            <v>CHUIN177C MERCA SEPA</v>
          </cell>
          <cell r="AN463" t="str">
            <v>Sí</v>
          </cell>
        </row>
        <row r="464">
          <cell r="A464">
            <v>3561</v>
          </cell>
          <cell r="B464" t="str">
            <v>agustinarampoldi@hotmail.com</v>
          </cell>
          <cell r="AF464" t="str">
            <v>TABLA PICAR VERTEDORA BLANCA</v>
          </cell>
          <cell r="AG464" t="str">
            <v>319.99</v>
          </cell>
          <cell r="AH464">
            <v>1</v>
          </cell>
          <cell r="AI464" t="str">
            <v>PLA5225 MERCA SEPARADA</v>
          </cell>
          <cell r="AN464" t="str">
            <v>Sí</v>
          </cell>
        </row>
        <row r="465">
          <cell r="A465">
            <v>3561</v>
          </cell>
          <cell r="B465" t="str">
            <v>agustinarampoldi@hotmail.com</v>
          </cell>
          <cell r="AF465" t="str">
            <v>CUENCO 9,8 CM PINTADO A MANO</v>
          </cell>
          <cell r="AG465" t="str">
            <v>559.99</v>
          </cell>
          <cell r="AH465">
            <v>1</v>
          </cell>
          <cell r="AI465" t="str">
            <v>MU17006 MUMI MERCA SEPARADA</v>
          </cell>
          <cell r="AN465" t="str">
            <v>Sí</v>
          </cell>
        </row>
        <row r="466">
          <cell r="A466">
            <v>3561</v>
          </cell>
          <cell r="B466" t="str">
            <v>agustinarampoldi@hotmail.com</v>
          </cell>
          <cell r="AF466" t="str">
            <v>COLGANTE DE METAL MULTIUSO 26 CM X 6,5 CM (Blanco)</v>
          </cell>
          <cell r="AG466" t="str">
            <v>659.99</v>
          </cell>
          <cell r="AH466">
            <v>1</v>
          </cell>
          <cell r="AI466" t="str">
            <v>SILCGT MERCA SEPA</v>
          </cell>
          <cell r="AN466" t="str">
            <v>Sí</v>
          </cell>
        </row>
        <row r="467">
          <cell r="A467">
            <v>3561</v>
          </cell>
          <cell r="B467" t="str">
            <v>agustinarampoldi@hotmail.com</v>
          </cell>
          <cell r="AF467" t="str">
            <v>ACEITERA VINAGRERA DE VIDRIO CON ATOMIZADOR 125ML</v>
          </cell>
          <cell r="AG467" t="str">
            <v>459.99</v>
          </cell>
          <cell r="AH467">
            <v>1</v>
          </cell>
          <cell r="AI467" t="str">
            <v>MS502021 MERCA SEPA</v>
          </cell>
          <cell r="AN467" t="str">
            <v>Sí</v>
          </cell>
        </row>
        <row r="468">
          <cell r="A468">
            <v>3561</v>
          </cell>
          <cell r="B468" t="str">
            <v>agustinarampoldi@hotmail.com</v>
          </cell>
          <cell r="AF468" t="str">
            <v>TABLA XL 47 X 14 CM PINTADO A MANO</v>
          </cell>
          <cell r="AG468" t="str">
            <v>759.99</v>
          </cell>
          <cell r="AH468">
            <v>1</v>
          </cell>
          <cell r="AI468" t="str">
            <v>MU17005/MERCA SEPARADA/COSTO TEORICO MAS IVA</v>
          </cell>
          <cell r="AN468" t="str">
            <v>Sí</v>
          </cell>
        </row>
        <row r="469">
          <cell r="A469">
            <v>3560</v>
          </cell>
          <cell r="B469" t="str">
            <v>paolacaneva@yahoo.com.ar</v>
          </cell>
          <cell r="C469">
            <v>44432</v>
          </cell>
          <cell r="D469" t="str">
            <v>Abierta</v>
          </cell>
          <cell r="E469" t="str">
            <v>Recibido</v>
          </cell>
          <cell r="F469" t="str">
            <v>Enviado</v>
          </cell>
          <cell r="G469" t="str">
            <v>ARS</v>
          </cell>
          <cell r="H469" t="str">
            <v>5343.94</v>
          </cell>
          <cell r="I469">
            <v>0</v>
          </cell>
          <cell r="J469">
            <v>0</v>
          </cell>
          <cell r="K469" t="str">
            <v>5343.94</v>
          </cell>
          <cell r="L469" t="str">
            <v>Paola Andrea Caneva</v>
          </cell>
          <cell r="M469">
            <v>24718814</v>
          </cell>
          <cell r="N469">
            <v>541158762316</v>
          </cell>
          <cell r="O469" t="str">
            <v>Paola Andrea Caneva</v>
          </cell>
          <cell r="P469">
            <v>541158762316</v>
          </cell>
          <cell r="Q469" t="str">
            <v>Ruta 58 km 10</v>
          </cell>
          <cell r="R469">
            <v>15</v>
          </cell>
          <cell r="S469">
            <v>5</v>
          </cell>
          <cell r="T469" t="str">
            <v>El lauquen  ( San Vicente ) cp 1865</v>
          </cell>
          <cell r="U469" t="str">
            <v>Capital Federal</v>
          </cell>
          <cell r="V469">
            <v>1440</v>
          </cell>
          <cell r="W469" t="str">
            <v>Capital Federal</v>
          </cell>
          <cell r="Y469" t="str">
            <v>ENVÍO SIN CARGO (CABA, GRAN PARTE DE GBA y LA PLATA) TIEMPO: 4 a 6 DÍAS HÁBILES</v>
          </cell>
          <cell r="Z469" t="str">
            <v>Mercado Pago</v>
          </cell>
          <cell r="AB469" t="str">
            <v xml:space="preserve">Envió a club de campo el lauquen gran bs as. San Vicente cp : 1865 </v>
          </cell>
          <cell r="AD469">
            <v>44432</v>
          </cell>
          <cell r="AE469">
            <v>44434</v>
          </cell>
          <cell r="AF469" t="str">
            <v>6 VASOS BELLIZE ROCKS AZUL 315ML</v>
          </cell>
          <cell r="AG469" t="str">
            <v>559.99</v>
          </cell>
          <cell r="AH469">
            <v>1</v>
          </cell>
          <cell r="AI469" t="str">
            <v>ML88640 MERCA SEPARADA</v>
          </cell>
          <cell r="AJ469" t="str">
            <v>Web</v>
          </cell>
          <cell r="AK469" t="str">
            <v>EL LUNES 30-08 ENTRE 8 Y 18 HORAS!</v>
          </cell>
          <cell r="AL469">
            <v>16562061503</v>
          </cell>
          <cell r="AM469">
            <v>468055159</v>
          </cell>
          <cell r="AN469" t="str">
            <v>Sí</v>
          </cell>
        </row>
        <row r="470">
          <cell r="A470">
            <v>3560</v>
          </cell>
          <cell r="B470" t="str">
            <v>paolacaneva@yahoo.com.ar</v>
          </cell>
          <cell r="AF470" t="str">
            <v>UNTADOR PASTEL 14.5 CM (Celeste)</v>
          </cell>
          <cell r="AG470">
            <v>49</v>
          </cell>
          <cell r="AH470">
            <v>2</v>
          </cell>
          <cell r="AI470" t="str">
            <v>019BA87503 MERCA SEPA</v>
          </cell>
          <cell r="AN470" t="str">
            <v>Sí</v>
          </cell>
        </row>
        <row r="471">
          <cell r="A471">
            <v>3560</v>
          </cell>
          <cell r="B471" t="str">
            <v>paolacaneva@yahoo.com.ar</v>
          </cell>
          <cell r="AF471" t="str">
            <v>TABLA DE BAMBOO 20X30 CM</v>
          </cell>
          <cell r="AG471">
            <v>699</v>
          </cell>
          <cell r="AH471">
            <v>1</v>
          </cell>
          <cell r="AI471" t="str">
            <v>MS113002</v>
          </cell>
          <cell r="AN471" t="str">
            <v>Sí</v>
          </cell>
        </row>
        <row r="472">
          <cell r="A472">
            <v>3560</v>
          </cell>
          <cell r="B472" t="str">
            <v>paolacaneva@yahoo.com.ar</v>
          </cell>
          <cell r="AF472" t="str">
            <v>CUBETERA DIFERENTES DISENOS Y COLORES 25 X 12 CM (CELESTE REDONDO)</v>
          </cell>
          <cell r="AG472" t="str">
            <v>474.99</v>
          </cell>
          <cell r="AH472">
            <v>1</v>
          </cell>
          <cell r="AI472" t="str">
            <v>BA4749 MERCA SEPARADA</v>
          </cell>
          <cell r="AN472" t="str">
            <v>Sí</v>
          </cell>
        </row>
        <row r="473">
          <cell r="A473">
            <v>3560</v>
          </cell>
          <cell r="B473" t="str">
            <v>paolacaneva@yahoo.com.ar</v>
          </cell>
          <cell r="AF473" t="str">
            <v>DIFUSOR DE VIDRIO PINTADO EN 3 COLORES 6.5X14CM (Gris corazon blanco)</v>
          </cell>
          <cell r="AG473">
            <v>399</v>
          </cell>
          <cell r="AH473">
            <v>2</v>
          </cell>
          <cell r="AI473" t="str">
            <v>BO7486</v>
          </cell>
          <cell r="AN473" t="str">
            <v>Sí</v>
          </cell>
        </row>
        <row r="474">
          <cell r="A474">
            <v>3560</v>
          </cell>
          <cell r="B474" t="str">
            <v>paolacaneva@yahoo.com.ar</v>
          </cell>
          <cell r="AF474" t="str">
            <v>SET X 2 PAÑOS MICROFIBRA 35X45 PACK NRO 13</v>
          </cell>
          <cell r="AG474" t="str">
            <v>599.99</v>
          </cell>
          <cell r="AH474">
            <v>1</v>
          </cell>
          <cell r="AI474" t="str">
            <v>CHUPACK 13</v>
          </cell>
          <cell r="AN474" t="str">
            <v>Sí</v>
          </cell>
        </row>
        <row r="475">
          <cell r="A475">
            <v>3560</v>
          </cell>
          <cell r="B475" t="str">
            <v>paolacaneva@yahoo.com.ar</v>
          </cell>
          <cell r="AF475" t="str">
            <v>TRAPO DE PISO CON FRASE MEDIA STANTARD 50 X 60 CM</v>
          </cell>
          <cell r="AG475">
            <v>260</v>
          </cell>
          <cell r="AH475">
            <v>1</v>
          </cell>
          <cell r="AI475" t="str">
            <v>AL8219</v>
          </cell>
          <cell r="AN475" t="str">
            <v>Sí</v>
          </cell>
        </row>
        <row r="476">
          <cell r="A476">
            <v>3560</v>
          </cell>
          <cell r="B476" t="str">
            <v>paolacaneva@yahoo.com.ar</v>
          </cell>
          <cell r="AF476" t="str">
            <v>BOWL BAMBOO NEGRO 6X12CM</v>
          </cell>
          <cell r="AG476" t="str">
            <v>643.99</v>
          </cell>
          <cell r="AH476">
            <v>1</v>
          </cell>
          <cell r="AI476" t="str">
            <v>BA7831</v>
          </cell>
          <cell r="AN476" t="str">
            <v>Sí</v>
          </cell>
        </row>
        <row r="477">
          <cell r="A477">
            <v>3560</v>
          </cell>
          <cell r="B477" t="str">
            <v>paolacaneva@yahoo.com.ar</v>
          </cell>
          <cell r="AF477" t="str">
            <v>ESCURRIDIZO//ESCURRE CUBIERTOS CUBIERTOS (azul petroleo)</v>
          </cell>
          <cell r="AG477" t="str">
            <v>499.99</v>
          </cell>
          <cell r="AH477">
            <v>1</v>
          </cell>
          <cell r="AN477" t="str">
            <v>Sí</v>
          </cell>
        </row>
        <row r="478">
          <cell r="A478">
            <v>3560</v>
          </cell>
          <cell r="B478" t="str">
            <v>paolacaneva@yahoo.com.ar</v>
          </cell>
          <cell r="AF478" t="str">
            <v>DISPENSER SINGLE 500ML COLOR SURT (Negro)</v>
          </cell>
          <cell r="AG478" t="str">
            <v>709.99</v>
          </cell>
          <cell r="AH478">
            <v>1</v>
          </cell>
          <cell r="AI478" t="str">
            <v>Q17008 QUO MERCA SEPARADA COSTO TEORICO MAS IVA</v>
          </cell>
          <cell r="AN478" t="str">
            <v>Sí</v>
          </cell>
        </row>
        <row r="479">
          <cell r="A479">
            <v>3559</v>
          </cell>
          <cell r="B479" t="str">
            <v>emilianapolitano05@gmail.com</v>
          </cell>
          <cell r="C479">
            <v>44432</v>
          </cell>
          <cell r="D479" t="str">
            <v>Abierta</v>
          </cell>
          <cell r="E479" t="str">
            <v>Recibido</v>
          </cell>
          <cell r="F479" t="str">
            <v>Enviado</v>
          </cell>
          <cell r="G479" t="str">
            <v>ARS</v>
          </cell>
          <cell r="H479" t="str">
            <v>5786.91</v>
          </cell>
          <cell r="I479">
            <v>0</v>
          </cell>
          <cell r="J479">
            <v>0</v>
          </cell>
          <cell r="K479" t="str">
            <v>5786.91</v>
          </cell>
          <cell r="L479" t="str">
            <v>Silvia Mercado</v>
          </cell>
          <cell r="M479">
            <v>11343454</v>
          </cell>
          <cell r="N479">
            <v>542215993629</v>
          </cell>
          <cell r="O479" t="str">
            <v>Silvia Mercado</v>
          </cell>
          <cell r="P479">
            <v>542215993629</v>
          </cell>
          <cell r="Q479">
            <v>424</v>
          </cell>
          <cell r="R479">
            <v>3378</v>
          </cell>
          <cell r="T479" t="str">
            <v>El rincón, Villa Elisa</v>
          </cell>
          <cell r="U479" t="str">
            <v>Capital Federal</v>
          </cell>
          <cell r="V479">
            <v>1440</v>
          </cell>
          <cell r="W479" t="str">
            <v>Capital Federal</v>
          </cell>
          <cell r="Y479" t="str">
            <v>ENVÍO SIN CARGO (CABA, GRAN PARTE DE GBA y LA PLATA) TIEMPO: 4 a 6 DÍAS HÁBILES</v>
          </cell>
          <cell r="Z479" t="str">
            <v>Mercado Pago</v>
          </cell>
          <cell r="AB479" t="str">
            <v xml:space="preserve">La localidad es La Plata, Villa Elisa. </v>
          </cell>
          <cell r="AD479">
            <v>44432</v>
          </cell>
          <cell r="AE479">
            <v>44434</v>
          </cell>
          <cell r="AF479" t="str">
            <v>TAZA DE CAFÉ CON PLATO OLIMPIA GRIS 50ML</v>
          </cell>
          <cell r="AG479" t="str">
            <v>524.99</v>
          </cell>
          <cell r="AH479">
            <v>5</v>
          </cell>
          <cell r="AI479" t="str">
            <v>PO446575 CON UN 50% MERCA SEPARADO</v>
          </cell>
          <cell r="AJ479" t="str">
            <v>Móvil</v>
          </cell>
          <cell r="AK479" t="str">
            <v>EL LUNES 30-08 ENTRE 8 Y 18 HORAS!</v>
          </cell>
          <cell r="AL479">
            <v>16560923051</v>
          </cell>
          <cell r="AM479">
            <v>467993253</v>
          </cell>
          <cell r="AN479" t="str">
            <v>Sí</v>
          </cell>
        </row>
        <row r="480">
          <cell r="A480">
            <v>3559</v>
          </cell>
          <cell r="B480" t="str">
            <v>emilianapolitano05@gmail.com</v>
          </cell>
          <cell r="AF480" t="str">
            <v>BOTELLA TRANSP 1L TAPA CORCHO ECOLOGICO</v>
          </cell>
          <cell r="AG480">
            <v>393</v>
          </cell>
          <cell r="AH480">
            <v>1</v>
          </cell>
          <cell r="AI480" t="str">
            <v>019BO5214NEW</v>
          </cell>
          <cell r="AN480" t="str">
            <v>Sí</v>
          </cell>
        </row>
        <row r="481">
          <cell r="A481">
            <v>3559</v>
          </cell>
          <cell r="B481" t="str">
            <v>emilianapolitano05@gmail.com</v>
          </cell>
          <cell r="AF481" t="str">
            <v>ENSALADERA BEIGE FACETADA 2.8 L</v>
          </cell>
          <cell r="AG481" t="str">
            <v>472.99</v>
          </cell>
          <cell r="AH481">
            <v>1</v>
          </cell>
          <cell r="AI481" t="str">
            <v>PLA6335</v>
          </cell>
          <cell r="AN481" t="str">
            <v>Sí</v>
          </cell>
        </row>
        <row r="482">
          <cell r="A482">
            <v>3559</v>
          </cell>
          <cell r="B482" t="str">
            <v>emilianapolitano05@gmail.com</v>
          </cell>
          <cell r="AF482" t="str">
            <v>SET X 2 PAÑOS MICROFIBRA 35X45 PACK NRO 19</v>
          </cell>
          <cell r="AG482" t="str">
            <v>599.99</v>
          </cell>
          <cell r="AH482">
            <v>1</v>
          </cell>
          <cell r="AI482" t="str">
            <v>CHUPACK19 MERCADERIA SEPARADA</v>
          </cell>
          <cell r="AN482" t="str">
            <v>Sí</v>
          </cell>
        </row>
        <row r="483">
          <cell r="A483">
            <v>3559</v>
          </cell>
          <cell r="B483" t="str">
            <v>emilianapolitano05@gmail.com</v>
          </cell>
          <cell r="AF483" t="str">
            <v>RECIPIENTE 2,3 LTRS (Violeta)</v>
          </cell>
          <cell r="AG483" t="str">
            <v>319.99</v>
          </cell>
          <cell r="AH483">
            <v>1</v>
          </cell>
          <cell r="AI483" t="str">
            <v>PLA5246 MERCA SEPARADA</v>
          </cell>
          <cell r="AN483" t="str">
            <v>Sí</v>
          </cell>
        </row>
        <row r="484">
          <cell r="A484">
            <v>3559</v>
          </cell>
          <cell r="B484" t="str">
            <v>emilianapolitano05@gmail.com</v>
          </cell>
          <cell r="AF484" t="str">
            <v>TABLA XL 47 X 14 CM PINTADO A MANO</v>
          </cell>
          <cell r="AG484" t="str">
            <v>759.99</v>
          </cell>
          <cell r="AH484">
            <v>1</v>
          </cell>
          <cell r="AI484" t="str">
            <v>MU14005/MUMI MERCA SEPARADA</v>
          </cell>
          <cell r="AN484" t="str">
            <v>Sí</v>
          </cell>
        </row>
        <row r="485">
          <cell r="A485">
            <v>3559</v>
          </cell>
          <cell r="B485" t="str">
            <v>emilianapolitano05@gmail.com</v>
          </cell>
          <cell r="AF485" t="str">
            <v>BOTELLA MILK 1L TAPA SILICONA</v>
          </cell>
          <cell r="AG485">
            <v>616</v>
          </cell>
          <cell r="AH485">
            <v>1</v>
          </cell>
          <cell r="AI485" t="str">
            <v>019BO5572</v>
          </cell>
          <cell r="AN485" t="str">
            <v>Sí</v>
          </cell>
        </row>
        <row r="486">
          <cell r="A486">
            <v>3558</v>
          </cell>
          <cell r="B486" t="str">
            <v>azur_63@hotmail.com</v>
          </cell>
          <cell r="C486">
            <v>44432</v>
          </cell>
          <cell r="D486" t="str">
            <v>Abierta</v>
          </cell>
          <cell r="E486" t="str">
            <v>Recibido</v>
          </cell>
          <cell r="F486" t="str">
            <v>Enviado</v>
          </cell>
          <cell r="G486" t="str">
            <v>ARS</v>
          </cell>
          <cell r="H486">
            <v>1499</v>
          </cell>
          <cell r="I486">
            <v>0</v>
          </cell>
          <cell r="J486">
            <v>0</v>
          </cell>
          <cell r="K486">
            <v>1499</v>
          </cell>
          <cell r="L486" t="str">
            <v>Mariela Azurmendi</v>
          </cell>
          <cell r="M486">
            <v>16768709</v>
          </cell>
          <cell r="N486">
            <v>541144370983</v>
          </cell>
          <cell r="O486" t="str">
            <v>Mariela Azurmendi</v>
          </cell>
          <cell r="P486">
            <v>541144370983</v>
          </cell>
          <cell r="Q486" t="str">
            <v>Guemes</v>
          </cell>
          <cell r="R486">
            <v>4483</v>
          </cell>
          <cell r="S486" t="str">
            <v>1ro B</v>
          </cell>
          <cell r="T486" t="str">
            <v>Palermo</v>
          </cell>
          <cell r="U486" t="str">
            <v>Capital Federal</v>
          </cell>
          <cell r="V486">
            <v>1425</v>
          </cell>
          <cell r="W486" t="str">
            <v>Capital Federal</v>
          </cell>
          <cell r="Y486" t="str">
            <v>ENVÍO SIN CARGO (CABA, GRAN PARTE DE GBA y LA PLATA) TIEMPO: 4 a 6 DÍAS HÁBILES</v>
          </cell>
          <cell r="Z486" t="str">
            <v>Mercado Pago</v>
          </cell>
          <cell r="AD486">
            <v>44432</v>
          </cell>
          <cell r="AE486">
            <v>44434</v>
          </cell>
          <cell r="AF486" t="str">
            <v>1 CABEZAL + 2 REPUESTOS MOPA</v>
          </cell>
          <cell r="AG486">
            <v>1499</v>
          </cell>
          <cell r="AH486">
            <v>1</v>
          </cell>
          <cell r="AI486" t="str">
            <v>Repuesto</v>
          </cell>
          <cell r="AJ486" t="str">
            <v>Móvil</v>
          </cell>
          <cell r="AK486" t="str">
            <v>EL LUNES 30-08 ENTRE 8 Y 18 HORAS!</v>
          </cell>
          <cell r="AL486">
            <v>16560570818</v>
          </cell>
          <cell r="AM486">
            <v>468115188</v>
          </cell>
          <cell r="AN486" t="str">
            <v>Sí</v>
          </cell>
        </row>
        <row r="487">
          <cell r="A487">
            <v>3557</v>
          </cell>
          <cell r="B487" t="str">
            <v>criscinicole96@gmail.com</v>
          </cell>
          <cell r="C487">
            <v>44432</v>
          </cell>
          <cell r="D487" t="str">
            <v>Abierta</v>
          </cell>
          <cell r="E487" t="str">
            <v>Recibido</v>
          </cell>
          <cell r="F487" t="str">
            <v>Enviado</v>
          </cell>
          <cell r="G487" t="str">
            <v>ARS</v>
          </cell>
          <cell r="H487" t="str">
            <v>1899.99</v>
          </cell>
          <cell r="I487">
            <v>0</v>
          </cell>
          <cell r="J487">
            <v>0</v>
          </cell>
          <cell r="K487" t="str">
            <v>1899.99</v>
          </cell>
          <cell r="L487" t="str">
            <v>Nicole Crisci</v>
          </cell>
          <cell r="M487">
            <v>39558518</v>
          </cell>
          <cell r="N487">
            <v>541135148718</v>
          </cell>
          <cell r="O487" t="str">
            <v>Leonel Bill</v>
          </cell>
          <cell r="P487">
            <v>541135148718</v>
          </cell>
          <cell r="Q487" t="str">
            <v xml:space="preserve">Alem </v>
          </cell>
          <cell r="R487">
            <v>1524</v>
          </cell>
          <cell r="T487" t="str">
            <v xml:space="preserve">Monte grande </v>
          </cell>
          <cell r="U487" t="str">
            <v>Monte Grande</v>
          </cell>
          <cell r="V487">
            <v>1842</v>
          </cell>
          <cell r="W487" t="str">
            <v>Gran Buenos Aires</v>
          </cell>
          <cell r="Y487" t="str">
            <v>ENVÍO SIN CARGO (CABA, GRAN PARTE DE GBA y LA PLATA) TIEMPO: 4 a 6 DÍAS HÁBILES</v>
          </cell>
          <cell r="Z487" t="str">
            <v>Mercado Pago</v>
          </cell>
          <cell r="AD487">
            <v>44432</v>
          </cell>
          <cell r="AE487">
            <v>44434</v>
          </cell>
          <cell r="AF487" t="str">
            <v>CUCHARA MEDIDORA PASTEL APILABLE (Rosa)</v>
          </cell>
          <cell r="AG487">
            <v>550</v>
          </cell>
          <cell r="AH487">
            <v>1</v>
          </cell>
          <cell r="AI487" t="str">
            <v>019BA88540</v>
          </cell>
          <cell r="AJ487" t="str">
            <v>Móvil</v>
          </cell>
          <cell r="AK487" t="str">
            <v>EL LUNES 30-08 ENTRE 8 Y 18 HORAS!</v>
          </cell>
          <cell r="AL487">
            <v>16556531954</v>
          </cell>
          <cell r="AM487">
            <v>462130992</v>
          </cell>
          <cell r="AN487" t="str">
            <v>Sí</v>
          </cell>
        </row>
        <row r="488">
          <cell r="A488">
            <v>3557</v>
          </cell>
          <cell r="B488" t="str">
            <v>criscinicole96@gmail.com</v>
          </cell>
          <cell r="AF488" t="str">
            <v>ACEITERA VINAGRERA DE VIDRIO CON ATOMIZADOR 125ML</v>
          </cell>
          <cell r="AG488" t="str">
            <v>459.99</v>
          </cell>
          <cell r="AH488">
            <v>1</v>
          </cell>
          <cell r="AI488" t="str">
            <v>MS502021 MERCA SEPA</v>
          </cell>
          <cell r="AN488" t="str">
            <v>Sí</v>
          </cell>
        </row>
        <row r="489">
          <cell r="A489">
            <v>3557</v>
          </cell>
          <cell r="B489" t="str">
            <v>criscinicole96@gmail.com</v>
          </cell>
          <cell r="AF489" t="str">
            <v>MATE PAMPA BOCA ANCHA CON BOMBILLA COLOR ROSA</v>
          </cell>
          <cell r="AG489">
            <v>890</v>
          </cell>
          <cell r="AH489">
            <v>1</v>
          </cell>
          <cell r="AI489" t="str">
            <v>MATE PAMPA02. MERCA SEPARADA</v>
          </cell>
          <cell r="AN489" t="str">
            <v>Sí</v>
          </cell>
        </row>
        <row r="490">
          <cell r="A490">
            <v>3556</v>
          </cell>
          <cell r="B490" t="str">
            <v>ivarivera0@gmail.com</v>
          </cell>
          <cell r="C490">
            <v>44432</v>
          </cell>
          <cell r="D490" t="str">
            <v>Abierta</v>
          </cell>
          <cell r="E490" t="str">
            <v>Pendiente</v>
          </cell>
          <cell r="F490" t="str">
            <v>No está empaquetado</v>
          </cell>
          <cell r="G490" t="str">
            <v>ARS</v>
          </cell>
          <cell r="H490" t="str">
            <v>10799.82</v>
          </cell>
          <cell r="I490">
            <v>0</v>
          </cell>
          <cell r="J490" t="str">
            <v>448.22</v>
          </cell>
          <cell r="K490" t="str">
            <v>11248.04</v>
          </cell>
          <cell r="L490" t="str">
            <v>Ivanna Rivera</v>
          </cell>
          <cell r="M490">
            <v>24690991</v>
          </cell>
          <cell r="N490">
            <v>541126328863</v>
          </cell>
          <cell r="O490" t="str">
            <v>Ivanna Rivera</v>
          </cell>
          <cell r="P490">
            <v>541126328863</v>
          </cell>
          <cell r="Q490" t="str">
            <v xml:space="preserve">República Argentina </v>
          </cell>
          <cell r="R490">
            <v>2448</v>
          </cell>
          <cell r="S490" t="str">
            <v>Dto 1</v>
          </cell>
          <cell r="T490" t="str">
            <v>Valentin Alsina Lanús oeste</v>
          </cell>
          <cell r="U490" t="str">
            <v>Bs As</v>
          </cell>
          <cell r="V490">
            <v>1822</v>
          </cell>
          <cell r="W490" t="str">
            <v>Gran Buenos Aires</v>
          </cell>
          <cell r="Y490" t="str">
            <v>Correo Argentino - Envio a domicilio</v>
          </cell>
          <cell r="Z490" t="str">
            <v>TRANSFERENCIA BANCARIA</v>
          </cell>
          <cell r="AF490" t="str">
            <v>SET X 2 PAÑOS MICROFIBRA 35X45 PACK NRO 16</v>
          </cell>
          <cell r="AG490" t="str">
            <v>599.99</v>
          </cell>
          <cell r="AH490">
            <v>2</v>
          </cell>
          <cell r="AI490" t="str">
            <v>chuPACK 16</v>
          </cell>
          <cell r="AJ490" t="str">
            <v>Móvil</v>
          </cell>
          <cell r="AK490" t="str">
            <v/>
          </cell>
          <cell r="AM490">
            <v>467942593</v>
          </cell>
          <cell r="AN490" t="str">
            <v>Sí</v>
          </cell>
        </row>
        <row r="491">
          <cell r="A491">
            <v>3556</v>
          </cell>
          <cell r="B491" t="str">
            <v>ivarivera0@gmail.com</v>
          </cell>
          <cell r="AF491" t="str">
            <v>SET X 2 PAÑOS MICROFIBRA 35X45 PACK NRO 15</v>
          </cell>
          <cell r="AG491" t="str">
            <v>599.99</v>
          </cell>
          <cell r="AH491">
            <v>3</v>
          </cell>
          <cell r="AI491" t="str">
            <v>CHUPACK 15</v>
          </cell>
          <cell r="AN491" t="str">
            <v>Sí</v>
          </cell>
        </row>
        <row r="492">
          <cell r="A492">
            <v>3556</v>
          </cell>
          <cell r="B492" t="str">
            <v>ivarivera0@gmail.com</v>
          </cell>
          <cell r="AF492" t="str">
            <v>SET X 2 PAÑOS MICROFIBRA 35X45 PACK NRO 14</v>
          </cell>
          <cell r="AG492" t="str">
            <v>599.99</v>
          </cell>
          <cell r="AH492">
            <v>1</v>
          </cell>
          <cell r="AI492" t="str">
            <v>CHUPACK 14</v>
          </cell>
          <cell r="AN492" t="str">
            <v>Sí</v>
          </cell>
        </row>
        <row r="493">
          <cell r="A493">
            <v>3556</v>
          </cell>
          <cell r="B493" t="str">
            <v>ivarivera0@gmail.com</v>
          </cell>
          <cell r="AF493" t="str">
            <v>SET X 2 PAÑOS MICROFIBRA 35X45 PACK NRO 13</v>
          </cell>
          <cell r="AG493" t="str">
            <v>599.99</v>
          </cell>
          <cell r="AH493">
            <v>3</v>
          </cell>
          <cell r="AI493" t="str">
            <v>CHUPACK 13</v>
          </cell>
          <cell r="AN493" t="str">
            <v>Sí</v>
          </cell>
        </row>
        <row r="494">
          <cell r="A494">
            <v>3556</v>
          </cell>
          <cell r="B494" t="str">
            <v>ivarivera0@gmail.com</v>
          </cell>
          <cell r="AF494" t="str">
            <v>SET X 2 PAÑOS MICROFIBRA 35X45 PACK NRO 12</v>
          </cell>
          <cell r="AG494" t="str">
            <v>599.99</v>
          </cell>
          <cell r="AH494">
            <v>1</v>
          </cell>
          <cell r="AI494" t="str">
            <v>CHUPACK 12</v>
          </cell>
          <cell r="AN494" t="str">
            <v>Sí</v>
          </cell>
        </row>
        <row r="495">
          <cell r="A495">
            <v>3556</v>
          </cell>
          <cell r="B495" t="str">
            <v>ivarivera0@gmail.com</v>
          </cell>
          <cell r="AF495" t="str">
            <v>SET X 2 PAÑOS MICROFIBRA 35X45 PACK NRO 11</v>
          </cell>
          <cell r="AG495" t="str">
            <v>599.99</v>
          </cell>
          <cell r="AH495">
            <v>1</v>
          </cell>
          <cell r="AI495" t="str">
            <v>CHUPACK 11</v>
          </cell>
          <cell r="AN495" t="str">
            <v>Sí</v>
          </cell>
        </row>
        <row r="496">
          <cell r="A496">
            <v>3556</v>
          </cell>
          <cell r="B496" t="str">
            <v>ivarivera0@gmail.com</v>
          </cell>
          <cell r="AF496" t="str">
            <v>SET X 2 PAÑOS MICROFIBRA 35X45 PACK NRO 10</v>
          </cell>
          <cell r="AG496" t="str">
            <v>599.99</v>
          </cell>
          <cell r="AH496">
            <v>1</v>
          </cell>
          <cell r="AI496" t="str">
            <v>CHUPACK 10</v>
          </cell>
          <cell r="AN496" t="str">
            <v>Sí</v>
          </cell>
        </row>
        <row r="497">
          <cell r="A497">
            <v>3556</v>
          </cell>
          <cell r="B497" t="str">
            <v>ivarivera0@gmail.com</v>
          </cell>
          <cell r="AF497" t="str">
            <v>SET X 2 PAÑOS MICROFIBRA 35X45 PACK NRO 6</v>
          </cell>
          <cell r="AG497" t="str">
            <v>599.99</v>
          </cell>
          <cell r="AH497">
            <v>1</v>
          </cell>
          <cell r="AI497" t="str">
            <v>CHUPACK 6</v>
          </cell>
          <cell r="AN497" t="str">
            <v>Sí</v>
          </cell>
        </row>
        <row r="498">
          <cell r="A498">
            <v>3556</v>
          </cell>
          <cell r="B498" t="str">
            <v>ivarivera0@gmail.com</v>
          </cell>
          <cell r="AF498" t="str">
            <v>SET X 2 PAÑOS MICROFIBRA 35X45 PACK NRO 19</v>
          </cell>
          <cell r="AG498" t="str">
            <v>599.99</v>
          </cell>
          <cell r="AH498">
            <v>2</v>
          </cell>
          <cell r="AI498" t="str">
            <v>CHUPACK19 MERCADERIA SEPARADA</v>
          </cell>
          <cell r="AN498" t="str">
            <v>Sí</v>
          </cell>
        </row>
        <row r="499">
          <cell r="A499">
            <v>3556</v>
          </cell>
          <cell r="B499" t="str">
            <v>ivarivera0@gmail.com</v>
          </cell>
          <cell r="AF499" t="str">
            <v>SET X 2 PAÑOS MICROFIBRA 35X45 PACK NRO 01</v>
          </cell>
          <cell r="AG499" t="str">
            <v>599.99</v>
          </cell>
          <cell r="AH499">
            <v>1</v>
          </cell>
          <cell r="AI499" t="str">
            <v>CHUPACK01 MERCADERIA SEPARADA</v>
          </cell>
          <cell r="AN499" t="str">
            <v>Sí</v>
          </cell>
        </row>
        <row r="500">
          <cell r="A500">
            <v>3556</v>
          </cell>
          <cell r="B500" t="str">
            <v>ivarivera0@gmail.com</v>
          </cell>
          <cell r="AF500" t="str">
            <v>SET X 2 PAÑOS MICROFIBRA 35X45 PACK NRO 9</v>
          </cell>
          <cell r="AG500" t="str">
            <v>599.99</v>
          </cell>
          <cell r="AH500">
            <v>2</v>
          </cell>
          <cell r="AI500" t="str">
            <v>CHUPACK 9</v>
          </cell>
          <cell r="AN500" t="str">
            <v>Sí</v>
          </cell>
        </row>
        <row r="501">
          <cell r="A501">
            <v>3555</v>
          </cell>
          <cell r="B501" t="str">
            <v>candela28314@gmail.com</v>
          </cell>
          <cell r="C501">
            <v>44431</v>
          </cell>
          <cell r="D501" t="str">
            <v>Abierta</v>
          </cell>
          <cell r="E501" t="str">
            <v>Recibido</v>
          </cell>
          <cell r="F501" t="str">
            <v>Enviado</v>
          </cell>
          <cell r="G501" t="str">
            <v>ARS</v>
          </cell>
          <cell r="H501" t="str">
            <v>599.98</v>
          </cell>
          <cell r="I501">
            <v>0</v>
          </cell>
          <cell r="J501">
            <v>0</v>
          </cell>
          <cell r="K501" t="str">
            <v>599.98</v>
          </cell>
          <cell r="L501" t="str">
            <v>Candela Monteverde</v>
          </cell>
          <cell r="M501">
            <v>45239777</v>
          </cell>
          <cell r="N501">
            <v>542213064723</v>
          </cell>
          <cell r="O501" t="str">
            <v>Candela Monteverde</v>
          </cell>
          <cell r="P501">
            <v>542213064723</v>
          </cell>
          <cell r="Q501">
            <v>137</v>
          </cell>
          <cell r="R501">
            <v>1296</v>
          </cell>
          <cell r="T501" t="str">
            <v>Los Hornos</v>
          </cell>
          <cell r="U501" t="str">
            <v>Capital Federal</v>
          </cell>
          <cell r="V501">
            <v>1440</v>
          </cell>
          <cell r="W501" t="str">
            <v>Capital Federal</v>
          </cell>
          <cell r="Y501" t="str">
            <v>ENVÍO SIN CARGO (CABA, GRAN PARTE DE GBA y LA PLATA) TIEMPO: 4 a 6 DÍAS HÁBILES</v>
          </cell>
          <cell r="Z501" t="str">
            <v>Mercado Pago</v>
          </cell>
          <cell r="AB501" t="str">
            <v>Soy de la Plata!! Barrio Los Hornos</v>
          </cell>
          <cell r="AD501">
            <v>44431</v>
          </cell>
          <cell r="AE501">
            <v>44432</v>
          </cell>
          <cell r="AF501" t="str">
            <v>VASO TERMICO CON TAPA Y FAJA COLORES PASTELES (Verde)</v>
          </cell>
          <cell r="AG501" t="str">
            <v>299.99</v>
          </cell>
          <cell r="AH501">
            <v>1</v>
          </cell>
          <cell r="AI501" t="str">
            <v>BA87506 MERCA SEPA</v>
          </cell>
          <cell r="AJ501" t="str">
            <v>Móvil</v>
          </cell>
          <cell r="AK501" t="str">
            <v>EL JUEVES 26-08 ENTRE 8 Y 18 HORAS!</v>
          </cell>
          <cell r="AL501">
            <v>3147220936</v>
          </cell>
          <cell r="AM501">
            <v>467832122</v>
          </cell>
          <cell r="AN501" t="str">
            <v>Sí</v>
          </cell>
        </row>
        <row r="502">
          <cell r="A502">
            <v>3555</v>
          </cell>
          <cell r="B502" t="str">
            <v>candela28314@gmail.com</v>
          </cell>
          <cell r="AF502" t="str">
            <v>VASO TERMICO CON TAPA Y FAJA COLORES PASTELES (Rosa)</v>
          </cell>
          <cell r="AG502" t="str">
            <v>299.99</v>
          </cell>
          <cell r="AH502">
            <v>1</v>
          </cell>
          <cell r="AI502" t="str">
            <v>BA87506 MERCA SEPA</v>
          </cell>
          <cell r="AN502" t="str">
            <v>Sí</v>
          </cell>
        </row>
        <row r="503">
          <cell r="A503">
            <v>3554</v>
          </cell>
          <cell r="B503" t="str">
            <v>roldan.andrea@hotmail.com</v>
          </cell>
          <cell r="C503">
            <v>44431</v>
          </cell>
          <cell r="D503" t="str">
            <v>Abierta</v>
          </cell>
          <cell r="E503" t="str">
            <v>Recibido</v>
          </cell>
          <cell r="F503" t="str">
            <v>Enviado</v>
          </cell>
          <cell r="G503" t="str">
            <v>ARS</v>
          </cell>
          <cell r="H503" t="str">
            <v>1278.99</v>
          </cell>
          <cell r="I503">
            <v>0</v>
          </cell>
          <cell r="J503">
            <v>0</v>
          </cell>
          <cell r="K503" t="str">
            <v>1278.99</v>
          </cell>
          <cell r="L503" t="str">
            <v>Andrea Roldan</v>
          </cell>
          <cell r="M503">
            <v>34462478</v>
          </cell>
          <cell r="N503">
            <v>542213601262</v>
          </cell>
          <cell r="O503" t="str">
            <v>Andrea Roldan</v>
          </cell>
          <cell r="P503">
            <v>542213601262</v>
          </cell>
          <cell r="Q503">
            <v>133</v>
          </cell>
          <cell r="R503">
            <v>1576</v>
          </cell>
          <cell r="T503" t="str">
            <v xml:space="preserve">Los hornos </v>
          </cell>
          <cell r="U503" t="str">
            <v>Capital Federal</v>
          </cell>
          <cell r="V503">
            <v>1440</v>
          </cell>
          <cell r="W503" t="str">
            <v>Capital Federal</v>
          </cell>
          <cell r="Y503" t="str">
            <v>ENVÍO SIN CARGO (CABA, GRAN PARTE DE GBA y LA PLATA) TIEMPO: 4 a 6 DÍAS HÁBILES</v>
          </cell>
          <cell r="Z503" t="str">
            <v>Mercado Pago</v>
          </cell>
          <cell r="AB503" t="str">
            <v>Soy de la ciudad de La Plata! Mi calle es 133 entre 64y65 n°1576 (los hornos).  Código postal:1900</v>
          </cell>
          <cell r="AD503">
            <v>44431</v>
          </cell>
          <cell r="AE503">
            <v>44432</v>
          </cell>
          <cell r="AF503" t="str">
            <v>ORGANIZADOR DE PLATOS METAL BLANCO 11,5 X12X14 CM</v>
          </cell>
          <cell r="AG503" t="str">
            <v>1278.99</v>
          </cell>
          <cell r="AH503">
            <v>1</v>
          </cell>
          <cell r="AI503" t="str">
            <v>SILORG7 MERCA SEPARADA</v>
          </cell>
          <cell r="AJ503" t="str">
            <v>Móvil</v>
          </cell>
          <cell r="AK503" t="str">
            <v>EL JUEVES 26-08 ENTRE 8 Y 18 HORAS!</v>
          </cell>
          <cell r="AL503">
            <v>16553238364</v>
          </cell>
          <cell r="AM503">
            <v>467596053</v>
          </cell>
          <cell r="AN503" t="str">
            <v>Sí</v>
          </cell>
        </row>
        <row r="504">
          <cell r="A504">
            <v>3553</v>
          </cell>
          <cell r="B504" t="str">
            <v>helenhunt05@hotmail.com</v>
          </cell>
          <cell r="C504">
            <v>44431</v>
          </cell>
          <cell r="D504" t="str">
            <v>Abierta</v>
          </cell>
          <cell r="E504" t="str">
            <v>Recibido</v>
          </cell>
          <cell r="F504" t="str">
            <v>Enviado</v>
          </cell>
          <cell r="G504" t="str">
            <v>ARS</v>
          </cell>
          <cell r="H504" t="str">
            <v>9613.93</v>
          </cell>
          <cell r="I504">
            <v>0</v>
          </cell>
          <cell r="J504" t="str">
            <v>482.09</v>
          </cell>
          <cell r="K504" t="str">
            <v>10096.02</v>
          </cell>
          <cell r="L504" t="str">
            <v>Maria Florencia Caballero</v>
          </cell>
          <cell r="M504">
            <v>27264694596</v>
          </cell>
          <cell r="N504">
            <v>543537653510</v>
          </cell>
          <cell r="O504" t="str">
            <v>Maria Florencia caballero</v>
          </cell>
          <cell r="P504">
            <v>543537653510</v>
          </cell>
          <cell r="Q504" t="str">
            <v xml:space="preserve">Cordoba </v>
          </cell>
          <cell r="R504">
            <v>344</v>
          </cell>
          <cell r="S504" t="str">
            <v xml:space="preserve">union </v>
          </cell>
          <cell r="T504" t="str">
            <v xml:space="preserve">centro </v>
          </cell>
          <cell r="U504" t="str">
            <v xml:space="preserve">Bell Ville </v>
          </cell>
          <cell r="V504">
            <v>2550</v>
          </cell>
          <cell r="W504" t="str">
            <v>Córdoba</v>
          </cell>
          <cell r="Y504" t="str">
            <v>Correo Argentino - Envio a domicilio</v>
          </cell>
          <cell r="Z504" t="str">
            <v>Mercado Pago</v>
          </cell>
          <cell r="AC504" t="str">
            <v>03-09 CAMBIA AB7302 X 2 (1708) POR AB6649 (1097.99) 1 Y AB6652 (1219.99) 1 : DIFERENCIA 609.98 X MP</v>
          </cell>
          <cell r="AD504">
            <v>44431</v>
          </cell>
          <cell r="AE504">
            <v>44432</v>
          </cell>
          <cell r="AF504" t="str">
            <v>ORGANIZADOR DE PLATOS METAL BLANCO 11,5 X12X14 CM</v>
          </cell>
          <cell r="AG504" t="str">
            <v>1278.99</v>
          </cell>
          <cell r="AH504">
            <v>2</v>
          </cell>
          <cell r="AI504" t="str">
            <v>SILORG7 MERCA SEPARADA</v>
          </cell>
          <cell r="AJ504" t="str">
            <v>Web</v>
          </cell>
          <cell r="AK504" t="str">
            <v>EL JUEVES 26-08 EL CORREO ARGENTINO RETIRARA EL PEIDIDO POR LA SUCURSAL. CON EL SEGUIMIENTO 00007943045G4212ELEC501  PODRA VER EL ESTADO EN LA WEB. MUCHAS GRACIAS!</v>
          </cell>
          <cell r="AL504">
            <v>16542665305</v>
          </cell>
          <cell r="AM504">
            <v>467533047</v>
          </cell>
          <cell r="AN504" t="str">
            <v>Sí</v>
          </cell>
        </row>
        <row r="505">
          <cell r="A505">
            <v>3553</v>
          </cell>
          <cell r="B505" t="str">
            <v>helenhunt05@hotmail.com</v>
          </cell>
          <cell r="AF505" t="str">
            <v>BANDEJA DE PIEDRA LAJA NEGRA RECT 25 X 15 CM</v>
          </cell>
          <cell r="AG505" t="str">
            <v>637.99</v>
          </cell>
          <cell r="AH505">
            <v>3</v>
          </cell>
          <cell r="AI505">
            <v>113918</v>
          </cell>
          <cell r="AN505" t="str">
            <v>Sí</v>
          </cell>
        </row>
        <row r="506">
          <cell r="A506">
            <v>3553</v>
          </cell>
          <cell r="B506" t="str">
            <v>helenhunt05@hotmail.com</v>
          </cell>
          <cell r="AF506" t="str">
            <v>CESTO PEDAL 22 LTS. BEIGE</v>
          </cell>
          <cell r="AG506" t="str">
            <v>1144.99</v>
          </cell>
          <cell r="AH506">
            <v>1</v>
          </cell>
          <cell r="AI506" t="str">
            <v>PLA0001   COSTO ..COSTO TEORICO MAS IVA merca sepa</v>
          </cell>
          <cell r="AN506" t="str">
            <v>Sí</v>
          </cell>
        </row>
        <row r="507">
          <cell r="A507">
            <v>3553</v>
          </cell>
          <cell r="B507" t="str">
            <v>helenhunt05@hotmail.com</v>
          </cell>
          <cell r="AF507" t="str">
            <v>1 CABEZAL + 2 REPUESTOS MOPA</v>
          </cell>
          <cell r="AG507">
            <v>1499</v>
          </cell>
          <cell r="AH507">
            <v>1</v>
          </cell>
          <cell r="AI507" t="str">
            <v>Repuesto</v>
          </cell>
          <cell r="AN507" t="str">
            <v>Sí</v>
          </cell>
        </row>
        <row r="508">
          <cell r="A508">
            <v>3553</v>
          </cell>
          <cell r="B508" t="str">
            <v>helenhunt05@hotmail.com</v>
          </cell>
          <cell r="AF508" t="str">
            <v>JABONERA GRIS POLIRESINA 17 X 6 CM</v>
          </cell>
          <cell r="AG508">
            <v>854</v>
          </cell>
          <cell r="AH508">
            <v>2</v>
          </cell>
          <cell r="AI508" t="str">
            <v>AB7302</v>
          </cell>
          <cell r="AN508" t="str">
            <v>Sí</v>
          </cell>
        </row>
        <row r="509">
          <cell r="A509">
            <v>3553</v>
          </cell>
          <cell r="B509" t="str">
            <v>helenhunt05@hotmail.com</v>
          </cell>
          <cell r="AF509" t="str">
            <v>PORTA CEPILLO POLIRESINA MARRON</v>
          </cell>
          <cell r="AG509" t="str">
            <v>789.99</v>
          </cell>
          <cell r="AH509">
            <v>1</v>
          </cell>
          <cell r="AI509" t="str">
            <v>AB7214</v>
          </cell>
          <cell r="AN509" t="str">
            <v>Sí</v>
          </cell>
        </row>
        <row r="510">
          <cell r="A510">
            <v>3551</v>
          </cell>
          <cell r="B510" t="str">
            <v>sandraalvarez0309@gmail.com</v>
          </cell>
          <cell r="C510">
            <v>44431</v>
          </cell>
          <cell r="D510" t="str">
            <v>Abierta</v>
          </cell>
          <cell r="E510" t="str">
            <v>Recibido</v>
          </cell>
          <cell r="F510" t="str">
            <v>Enviado</v>
          </cell>
          <cell r="G510" t="str">
            <v>ARS</v>
          </cell>
          <cell r="H510" t="str">
            <v>5009.97</v>
          </cell>
          <cell r="I510" t="str">
            <v>610.5</v>
          </cell>
          <cell r="J510">
            <v>0</v>
          </cell>
          <cell r="K510" t="str">
            <v>4399.47</v>
          </cell>
          <cell r="L510" t="str">
            <v>Sandra Patricia Alvarez</v>
          </cell>
          <cell r="M510">
            <v>36368793</v>
          </cell>
          <cell r="N510">
            <v>541164795843</v>
          </cell>
          <cell r="O510" t="str">
            <v>Sandra Patricia Alvarez</v>
          </cell>
          <cell r="P510">
            <v>541164795843</v>
          </cell>
          <cell r="Q510" t="str">
            <v>Salvador María del carril</v>
          </cell>
          <cell r="R510">
            <v>5151</v>
          </cell>
          <cell r="T510" t="str">
            <v>Zapiola</v>
          </cell>
          <cell r="U510" t="str">
            <v>Moreno</v>
          </cell>
          <cell r="V510">
            <v>1742</v>
          </cell>
          <cell r="W510" t="str">
            <v>Gran Buenos Aires</v>
          </cell>
          <cell r="Y510" t="str">
            <v>ENVÍO SIN CARGO (CABA, GRAN PARTE DE GBA y LA PLATA) TIEMPO: 4 a 6 DÍAS HÁBILES</v>
          </cell>
          <cell r="Z510" t="str">
            <v>Mercado Pago</v>
          </cell>
          <cell r="AA510" t="str">
            <v>FINDEBIGDECO</v>
          </cell>
          <cell r="AD510">
            <v>44431</v>
          </cell>
          <cell r="AE510">
            <v>44432</v>
          </cell>
          <cell r="AF510" t="str">
            <v>CORTINA CACTUS POLIESTER 100% 180X180</v>
          </cell>
          <cell r="AG510" t="str">
            <v>2034.99</v>
          </cell>
          <cell r="AH510">
            <v>2</v>
          </cell>
          <cell r="AI510" t="str">
            <v>CHUCOCA MERCA SEPARADA</v>
          </cell>
          <cell r="AJ510" t="str">
            <v>Móvil</v>
          </cell>
          <cell r="AK510" t="str">
            <v>EL VIERNES 27-08 ENTRE 8 Y 18 HORAS!</v>
          </cell>
          <cell r="AL510">
            <v>16538714086</v>
          </cell>
          <cell r="AM510">
            <v>445016364</v>
          </cell>
          <cell r="AN510" t="str">
            <v>Sí</v>
          </cell>
        </row>
        <row r="511">
          <cell r="A511">
            <v>3551</v>
          </cell>
          <cell r="B511" t="str">
            <v>sandraalvarez0309@gmail.com</v>
          </cell>
          <cell r="AF511" t="str">
            <v>KIT NRO.3**6 HERMETICOS** VERDES DIFERENTES MEDIDAS</v>
          </cell>
          <cell r="AG511" t="str">
            <v>939.99</v>
          </cell>
          <cell r="AH511">
            <v>1</v>
          </cell>
          <cell r="AI511" t="str">
            <v>BA4023X 2 /BAB4018 X 2 /BA4020X2</v>
          </cell>
          <cell r="AN511" t="str">
            <v>Sí</v>
          </cell>
        </row>
        <row r="512">
          <cell r="A512">
            <v>3550</v>
          </cell>
          <cell r="B512" t="str">
            <v>camperi.aye@gmail.com</v>
          </cell>
          <cell r="C512">
            <v>44430</v>
          </cell>
          <cell r="D512" t="str">
            <v>Abierta</v>
          </cell>
          <cell r="E512" t="str">
            <v>Recibido</v>
          </cell>
          <cell r="F512" t="str">
            <v>Enviado</v>
          </cell>
          <cell r="G512" t="str">
            <v>ARS</v>
          </cell>
          <cell r="H512" t="str">
            <v>3904.97</v>
          </cell>
          <cell r="I512" t="str">
            <v>585.75</v>
          </cell>
          <cell r="J512" t="str">
            <v>413.09</v>
          </cell>
          <cell r="K512" t="str">
            <v>3732.31</v>
          </cell>
          <cell r="L512" t="str">
            <v>Ayelen camperi</v>
          </cell>
          <cell r="M512">
            <v>36443273</v>
          </cell>
          <cell r="N512">
            <v>542915008240</v>
          </cell>
          <cell r="O512" t="str">
            <v>Ayelen camperi</v>
          </cell>
          <cell r="P512">
            <v>542915008240</v>
          </cell>
          <cell r="Q512" t="str">
            <v xml:space="preserve">Thompson </v>
          </cell>
          <cell r="R512">
            <v>841</v>
          </cell>
          <cell r="U512" t="str">
            <v xml:space="preserve">Bahía blanca </v>
          </cell>
          <cell r="V512">
            <v>8000</v>
          </cell>
          <cell r="W512" t="str">
            <v>Buenos Aires</v>
          </cell>
          <cell r="Y512" t="str">
            <v>Correo Argentino - Envio a domicilio</v>
          </cell>
          <cell r="Z512" t="str">
            <v>Mercado Pago</v>
          </cell>
          <cell r="AA512" t="str">
            <v>FINDEBIGDECO</v>
          </cell>
          <cell r="AD512">
            <v>44430</v>
          </cell>
          <cell r="AE512">
            <v>44432</v>
          </cell>
          <cell r="AF512" t="str">
            <v>MANTEL CIRCULAR TELA ANTIMANCHA TROPICAL 1.40 M</v>
          </cell>
          <cell r="AG512" t="str">
            <v>1519.99</v>
          </cell>
          <cell r="AH512">
            <v>1</v>
          </cell>
          <cell r="AI512" t="str">
            <v>CHUC33 MERCA SEPA</v>
          </cell>
          <cell r="AJ512" t="str">
            <v>Móvil</v>
          </cell>
          <cell r="AK512" t="str">
            <v>EL JUEVES 26-08 EL CORREO ARGENTINO RETIRARA EL PEIDIDO POR LA SUCURSAL. CON EL SEGUIMIENTO 00007943047G021EE521401 PODRA VER EL ESTADO EN LA WEB. MUCHAS GRACIAS!</v>
          </cell>
          <cell r="AL512">
            <v>16534578814</v>
          </cell>
          <cell r="AM512">
            <v>464958034</v>
          </cell>
          <cell r="AN512" t="str">
            <v>Sí</v>
          </cell>
        </row>
        <row r="513">
          <cell r="A513">
            <v>3550</v>
          </cell>
          <cell r="B513" t="str">
            <v>camperi.aye@gmail.com</v>
          </cell>
          <cell r="AF513" t="str">
            <v>ESPATULA DE SILICONA MANGO DE MADERA SIMIL MARMOL 31X8CM</v>
          </cell>
          <cell r="AG513" t="str">
            <v>864.99</v>
          </cell>
          <cell r="AH513">
            <v>1</v>
          </cell>
          <cell r="AI513" t="str">
            <v>MS101A26</v>
          </cell>
          <cell r="AN513" t="str">
            <v>Sí</v>
          </cell>
        </row>
        <row r="514">
          <cell r="A514">
            <v>3550</v>
          </cell>
          <cell r="B514" t="str">
            <v>camperi.aye@gmail.com</v>
          </cell>
          <cell r="AF514" t="str">
            <v>MANTEL CIRCULAR TELA ANTIMANCHA TROPICAL 1.40 M</v>
          </cell>
          <cell r="AG514" t="str">
            <v>1519.99</v>
          </cell>
          <cell r="AH514">
            <v>1</v>
          </cell>
          <cell r="AI514" t="str">
            <v>CHUC19</v>
          </cell>
          <cell r="AN514" t="str">
            <v>Sí</v>
          </cell>
        </row>
        <row r="515">
          <cell r="A515">
            <v>3549</v>
          </cell>
          <cell r="B515" t="str">
            <v>liclaurapereyra@gmail.com</v>
          </cell>
          <cell r="C515">
            <v>44430</v>
          </cell>
          <cell r="D515" t="str">
            <v>Abierta</v>
          </cell>
          <cell r="E515" t="str">
            <v>Recibido</v>
          </cell>
          <cell r="F515" t="str">
            <v>Enviado</v>
          </cell>
          <cell r="G515" t="str">
            <v>ARS</v>
          </cell>
          <cell r="H515" t="str">
            <v>2168.02</v>
          </cell>
          <cell r="I515">
            <v>0</v>
          </cell>
          <cell r="J515" t="str">
            <v>281.76</v>
          </cell>
          <cell r="K515" t="str">
            <v>2449.78</v>
          </cell>
          <cell r="L515" t="str">
            <v>Laura Pereyra</v>
          </cell>
          <cell r="M515">
            <v>22765269</v>
          </cell>
          <cell r="N515">
            <v>542215659055</v>
          </cell>
          <cell r="O515" t="str">
            <v>Laura PEREYRA</v>
          </cell>
          <cell r="T515" t="str">
            <v>La Plata</v>
          </cell>
          <cell r="U515" t="str">
            <v>La Plata</v>
          </cell>
          <cell r="V515">
            <v>1900</v>
          </cell>
          <cell r="W515" t="str">
            <v>Buenos Aires</v>
          </cell>
          <cell r="Y515" t="str">
            <v>Punto de retiro</v>
          </cell>
          <cell r="Z515" t="str">
            <v>Mercado Pago</v>
          </cell>
          <cell r="AD515">
            <v>44430</v>
          </cell>
          <cell r="AE515">
            <v>44432</v>
          </cell>
          <cell r="AF515" t="str">
            <v>6 COMPOTERAS DE VIDRIO FIESTA 270CC</v>
          </cell>
          <cell r="AG515" t="str">
            <v>671.03</v>
          </cell>
          <cell r="AH515">
            <v>1</v>
          </cell>
          <cell r="AI515" t="str">
            <v>TW73623</v>
          </cell>
          <cell r="AJ515" t="str">
            <v>Web</v>
          </cell>
          <cell r="AK515" t="str">
            <v xml:space="preserve"> EL JUEVES 26-08 EL CORREO ARGENTINO RETIRARA EL PEIDIDO POR LA SUCURSAL. CON EL SEGUIMIENTO 00007943047AM11E252C301 PODRA VER EL ESTADO EN LA WEB. MUCHAS GRACIAS!</v>
          </cell>
          <cell r="AL515">
            <v>16529744985</v>
          </cell>
          <cell r="AM515">
            <v>467003200</v>
          </cell>
          <cell r="AN515" t="str">
            <v>Sí</v>
          </cell>
        </row>
        <row r="516">
          <cell r="A516">
            <v>3549</v>
          </cell>
          <cell r="B516" t="str">
            <v>liclaurapereyra@gmail.com</v>
          </cell>
          <cell r="AF516" t="str">
            <v>DISPENSER 600ML 12 X10,5X18CM COLORES SURT. (Beige)</v>
          </cell>
          <cell r="AG516" t="str">
            <v>706.99</v>
          </cell>
          <cell r="AH516">
            <v>1</v>
          </cell>
          <cell r="AI516" t="str">
            <v>Q10837 QUO MERCA SEPA/COSTO TEORICO MAS IVA</v>
          </cell>
          <cell r="AN516" t="str">
            <v>Sí</v>
          </cell>
        </row>
        <row r="517">
          <cell r="A517">
            <v>3549</v>
          </cell>
          <cell r="B517" t="str">
            <v>liclaurapereyra@gmail.com</v>
          </cell>
          <cell r="AF517" t="str">
            <v>MATE PAMPA BOCA ANCHA CON BOMBILLA COLOR BLANCO</v>
          </cell>
          <cell r="AG517">
            <v>790</v>
          </cell>
          <cell r="AH517">
            <v>1</v>
          </cell>
          <cell r="AI517" t="str">
            <v>matepampa01  MERCA SEPA</v>
          </cell>
          <cell r="AN517" t="str">
            <v>Sí</v>
          </cell>
        </row>
        <row r="518">
          <cell r="A518">
            <v>3548</v>
          </cell>
          <cell r="B518" t="str">
            <v>lamilche1@hotmail.com</v>
          </cell>
          <cell r="C518">
            <v>44430</v>
          </cell>
          <cell r="D518" t="str">
            <v>Abierta</v>
          </cell>
          <cell r="E518" t="str">
            <v>Recibido</v>
          </cell>
          <cell r="F518" t="str">
            <v>Enviado</v>
          </cell>
          <cell r="G518" t="str">
            <v>ARS</v>
          </cell>
          <cell r="H518" t="str">
            <v>4802.96</v>
          </cell>
          <cell r="I518">
            <v>0</v>
          </cell>
          <cell r="J518" t="str">
            <v>413.09</v>
          </cell>
          <cell r="K518" t="str">
            <v>5216.05</v>
          </cell>
          <cell r="L518" t="str">
            <v>Emilce Benedetti</v>
          </cell>
          <cell r="M518">
            <v>30628425</v>
          </cell>
          <cell r="N518">
            <v>5493444626436</v>
          </cell>
          <cell r="O518" t="str">
            <v>Emilce BENEDETTI</v>
          </cell>
          <cell r="P518">
            <v>5493444626436</v>
          </cell>
          <cell r="Q518" t="str">
            <v>9 De Julio 215</v>
          </cell>
          <cell r="R518">
            <v>215</v>
          </cell>
          <cell r="T518" t="str">
            <v>GUALEGUAY</v>
          </cell>
          <cell r="U518" t="str">
            <v>Gualeguay</v>
          </cell>
          <cell r="V518">
            <v>2840</v>
          </cell>
          <cell r="W518" t="str">
            <v>Entre Ríos</v>
          </cell>
          <cell r="Y518" t="str">
            <v>Correo Argentino - Envio a domicilio</v>
          </cell>
          <cell r="Z518" t="str">
            <v>Mercado Pago</v>
          </cell>
          <cell r="AD518">
            <v>44430</v>
          </cell>
          <cell r="AE518">
            <v>44432</v>
          </cell>
          <cell r="AF518" t="str">
            <v>ESPATULA DE SILICONA SIMIL MARMOL 30X9CM</v>
          </cell>
          <cell r="AG518" t="str">
            <v>865.99</v>
          </cell>
          <cell r="AH518">
            <v>3</v>
          </cell>
          <cell r="AI518" t="str">
            <v>101A18</v>
          </cell>
          <cell r="AJ518" t="str">
            <v>Web</v>
          </cell>
          <cell r="AK518" t="str">
            <v>EL JUEVES 26-08 EL CORREO ARGENTINO RETIRARA EL PEIDIDO POR LA SUCURSAL. CON EL SEGUIMIENTO 00007943042A3C1EEL21501  PODRA VER EL ESTADO EN LA WEB. MUCHAS GRACIAS!</v>
          </cell>
          <cell r="AL518">
            <v>16527989492</v>
          </cell>
          <cell r="AM518">
            <v>466694007</v>
          </cell>
          <cell r="AN518" t="str">
            <v>Sí</v>
          </cell>
        </row>
        <row r="519">
          <cell r="A519">
            <v>3548</v>
          </cell>
          <cell r="B519" t="str">
            <v>lamilche1@hotmail.com</v>
          </cell>
          <cell r="AF519" t="str">
            <v>PINZA DE ACERO PUNTA NEGRA 23 CM</v>
          </cell>
          <cell r="AG519" t="str">
            <v>624.99</v>
          </cell>
          <cell r="AH519">
            <v>1</v>
          </cell>
          <cell r="AI519" t="str">
            <v>MS101A64 MERCA SEPA</v>
          </cell>
          <cell r="AN519" t="str">
            <v>Sí</v>
          </cell>
        </row>
        <row r="520">
          <cell r="A520">
            <v>3548</v>
          </cell>
          <cell r="B520" t="str">
            <v>lamilche1@hotmail.com</v>
          </cell>
          <cell r="AF520" t="str">
            <v>MATE PAMPA BOCA ANCHA CON BOMBILLA COLOR BLANCO</v>
          </cell>
          <cell r="AG520">
            <v>790</v>
          </cell>
          <cell r="AH520">
            <v>2</v>
          </cell>
          <cell r="AI520" t="str">
            <v>matepampa01  MERCA SEPA</v>
          </cell>
          <cell r="AN520" t="str">
            <v>Sí</v>
          </cell>
        </row>
        <row r="521">
          <cell r="A521">
            <v>3547</v>
          </cell>
          <cell r="B521" t="str">
            <v>lucianacarolinamontes@gmail.com</v>
          </cell>
          <cell r="C521">
            <v>44429</v>
          </cell>
          <cell r="D521" t="str">
            <v>Abierta</v>
          </cell>
          <cell r="E521" t="str">
            <v>Recibido</v>
          </cell>
          <cell r="F521" t="str">
            <v>Enviado</v>
          </cell>
          <cell r="G521" t="str">
            <v>ARS</v>
          </cell>
          <cell r="H521">
            <v>2399</v>
          </cell>
          <cell r="I521">
            <v>0</v>
          </cell>
          <cell r="J521">
            <v>0</v>
          </cell>
          <cell r="K521">
            <v>2399</v>
          </cell>
          <cell r="L521" t="str">
            <v>Luciana Montes</v>
          </cell>
          <cell r="M521">
            <v>29297731</v>
          </cell>
          <cell r="N521">
            <v>541136922123</v>
          </cell>
          <cell r="O521" t="str">
            <v>Luciana Montes</v>
          </cell>
          <cell r="P521">
            <v>541136922123</v>
          </cell>
          <cell r="Q521" t="str">
            <v>Brasil</v>
          </cell>
          <cell r="R521">
            <v>1269</v>
          </cell>
          <cell r="T521" t="str">
            <v xml:space="preserve">Constitución </v>
          </cell>
          <cell r="U521" t="str">
            <v>Capital Federal</v>
          </cell>
          <cell r="V521">
            <v>1154</v>
          </cell>
          <cell r="W521" t="str">
            <v>Capital Federal</v>
          </cell>
          <cell r="Y521" t="str">
            <v>ENVÍO SIN CARGO (CABA, GRAN PARTE DE GBA y LA PLATA) TIEMPO: 4 a 6 DÍAS HÁBILES</v>
          </cell>
          <cell r="Z521" t="str">
            <v>Mercado Pago</v>
          </cell>
          <cell r="AD521">
            <v>44429</v>
          </cell>
          <cell r="AE521">
            <v>44432</v>
          </cell>
          <cell r="AF521" t="str">
            <v>MESA PLEGABLE PARA PC MADERA Y METAL 59X39X23CM (Negro)</v>
          </cell>
          <cell r="AG521">
            <v>2399</v>
          </cell>
          <cell r="AH521">
            <v>1</v>
          </cell>
          <cell r="AJ521" t="str">
            <v>Móvil</v>
          </cell>
          <cell r="AK521" t="str">
            <v>EL VIERNES 27-08 ENTRE 8 Y 18 HORAS!</v>
          </cell>
          <cell r="AL521">
            <v>3137887759</v>
          </cell>
          <cell r="AM521">
            <v>466642807</v>
          </cell>
          <cell r="AN521" t="str">
            <v>Sí</v>
          </cell>
        </row>
        <row r="522">
          <cell r="A522">
            <v>3546</v>
          </cell>
          <cell r="B522" t="str">
            <v>elianagodoy86@gmail.com</v>
          </cell>
          <cell r="C522">
            <v>44429</v>
          </cell>
          <cell r="D522" t="str">
            <v>Abierta</v>
          </cell>
          <cell r="E522" t="str">
            <v>Recibido</v>
          </cell>
          <cell r="F522" t="str">
            <v>Enviado</v>
          </cell>
          <cell r="G522" t="str">
            <v>ARS</v>
          </cell>
          <cell r="H522" t="str">
            <v>3050.14</v>
          </cell>
          <cell r="I522" t="str">
            <v>316.52</v>
          </cell>
          <cell r="J522">
            <v>0</v>
          </cell>
          <cell r="K522" t="str">
            <v>2733.62</v>
          </cell>
          <cell r="L522" t="str">
            <v>Eliana Godoy</v>
          </cell>
          <cell r="M522">
            <v>32556202</v>
          </cell>
          <cell r="N522">
            <v>541168991709</v>
          </cell>
          <cell r="O522" t="str">
            <v>Eliana Godoy</v>
          </cell>
          <cell r="P522">
            <v>541168991709</v>
          </cell>
          <cell r="Q522" t="str">
            <v xml:space="preserve">Ing bergallo </v>
          </cell>
          <cell r="R522">
            <v>2363</v>
          </cell>
          <cell r="T522" t="str">
            <v xml:space="preserve">Beccar </v>
          </cell>
          <cell r="U522" t="str">
            <v xml:space="preserve">San isidro </v>
          </cell>
          <cell r="V522">
            <v>1643</v>
          </cell>
          <cell r="W522" t="str">
            <v>Gran Buenos Aires</v>
          </cell>
          <cell r="Y522" t="str">
            <v>ENVÍO SIN CARGO (CABA, GRAN PARTE DE GBA y LA PLATA) TIEMPO: 4 a 6 DÍAS HÁBILES</v>
          </cell>
          <cell r="Z522" t="str">
            <v>Mercado Pago</v>
          </cell>
          <cell r="AA522" t="str">
            <v>FINDEBIGDECO</v>
          </cell>
          <cell r="AD522">
            <v>44429</v>
          </cell>
          <cell r="AE522">
            <v>44432</v>
          </cell>
          <cell r="AF522" t="str">
            <v>CAFETERA EMBOLO 1000ML</v>
          </cell>
          <cell r="AG522" t="str">
            <v>2110.15</v>
          </cell>
          <cell r="AH522">
            <v>1</v>
          </cell>
          <cell r="AI522" t="str">
            <v>BA8049</v>
          </cell>
          <cell r="AJ522" t="str">
            <v>Móvil</v>
          </cell>
          <cell r="AK522" t="str">
            <v>EL VIERNES 27-08 ENTRE 8 Y 18 HORAS!</v>
          </cell>
          <cell r="AL522">
            <v>3137359723</v>
          </cell>
          <cell r="AM522">
            <v>466579204</v>
          </cell>
          <cell r="AN522" t="str">
            <v>Sí</v>
          </cell>
        </row>
        <row r="523">
          <cell r="A523">
            <v>3546</v>
          </cell>
          <cell r="B523" t="str">
            <v>elianagodoy86@gmail.com</v>
          </cell>
          <cell r="AF523" t="str">
            <v>KIT NRO.3**6 HERMETICOS** VERDES DIFERENTES MEDIDAS</v>
          </cell>
          <cell r="AG523" t="str">
            <v>939.99</v>
          </cell>
          <cell r="AH523">
            <v>1</v>
          </cell>
          <cell r="AI523" t="str">
            <v>BA4023X 2 /BAB4018 X 2 /BA4020X2</v>
          </cell>
          <cell r="AN523" t="str">
            <v>Sí</v>
          </cell>
        </row>
        <row r="524">
          <cell r="A524">
            <v>3545</v>
          </cell>
          <cell r="B524" t="str">
            <v>gscardozo@gmail.com</v>
          </cell>
          <cell r="C524">
            <v>44429</v>
          </cell>
          <cell r="D524" t="str">
            <v>Abierta</v>
          </cell>
          <cell r="E524" t="str">
            <v>Recibido</v>
          </cell>
          <cell r="F524" t="str">
            <v>Enviado</v>
          </cell>
          <cell r="G524" t="str">
            <v>ARS</v>
          </cell>
          <cell r="H524" t="str">
            <v>4598.97</v>
          </cell>
          <cell r="I524">
            <v>0</v>
          </cell>
          <cell r="J524">
            <v>0</v>
          </cell>
          <cell r="K524" t="str">
            <v>4598.97</v>
          </cell>
          <cell r="L524" t="str">
            <v>Gabriela Cardozo</v>
          </cell>
          <cell r="M524">
            <v>28719966</v>
          </cell>
          <cell r="N524">
            <v>541158335658</v>
          </cell>
          <cell r="O524" t="str">
            <v>Gabriela Cardozo</v>
          </cell>
          <cell r="P524">
            <v>541158335658</v>
          </cell>
          <cell r="Q524" t="str">
            <v>Amenabar</v>
          </cell>
          <cell r="R524">
            <v>591</v>
          </cell>
          <cell r="S524" t="str">
            <v>4to 19</v>
          </cell>
          <cell r="T524" t="str">
            <v>Colegiales</v>
          </cell>
          <cell r="U524" t="str">
            <v>Capital Federal</v>
          </cell>
          <cell r="V524">
            <v>1426</v>
          </cell>
          <cell r="W524" t="str">
            <v>Capital Federal</v>
          </cell>
          <cell r="Y524" t="str">
            <v>ENVÍO SIN CARGO (CABA, GRAN PARTE DE GBA y LA PLATA) TIEMPO: 4 a 6 DÍAS HÁBILES</v>
          </cell>
          <cell r="Z524" t="str">
            <v>Mercado Pago</v>
          </cell>
          <cell r="AD524">
            <v>44429</v>
          </cell>
          <cell r="AE524">
            <v>44432</v>
          </cell>
          <cell r="AF524" t="str">
            <v>INDIVIDUAL DE PAPEL DHAKA REDONDO NEGRO 37 CM</v>
          </cell>
          <cell r="AG524" t="str">
            <v>398.99</v>
          </cell>
          <cell r="AH524">
            <v>1</v>
          </cell>
          <cell r="AI524" t="str">
            <v>MS115318</v>
          </cell>
          <cell r="AJ524" t="str">
            <v>Móvil</v>
          </cell>
          <cell r="AK524" t="str">
            <v>EL VIERNES 27-08 ENTRE 8 Y 18 HORAS!</v>
          </cell>
          <cell r="AL524">
            <v>16510207534</v>
          </cell>
          <cell r="AM524">
            <v>466451327</v>
          </cell>
          <cell r="AN524" t="str">
            <v>Sí</v>
          </cell>
        </row>
        <row r="525">
          <cell r="A525">
            <v>3545</v>
          </cell>
          <cell r="B525" t="str">
            <v>gscardozo@gmail.com</v>
          </cell>
          <cell r="AF525" t="str">
            <v>VELA 100% SOJA AROMA JAZMIN O VAINILLA (VAINILLA)</v>
          </cell>
          <cell r="AG525" t="str">
            <v>399.99</v>
          </cell>
          <cell r="AH525">
            <v>1</v>
          </cell>
          <cell r="AI525" t="str">
            <v>TW88423VELA MERCA SEPARADA</v>
          </cell>
          <cell r="AN525" t="str">
            <v>Sí</v>
          </cell>
        </row>
        <row r="526">
          <cell r="A526">
            <v>3545</v>
          </cell>
          <cell r="B526" t="str">
            <v>gscardozo@gmail.com</v>
          </cell>
          <cell r="AF526" t="str">
            <v>MESA DE ARRIME HOME OFFICE 35x40x67 CM</v>
          </cell>
          <cell r="AG526" t="str">
            <v>3799.99</v>
          </cell>
          <cell r="AH526">
            <v>1</v>
          </cell>
          <cell r="AI526" t="str">
            <v>MESA ARRIME 2 CAÑOS</v>
          </cell>
          <cell r="AN526" t="str">
            <v>Sí</v>
          </cell>
        </row>
        <row r="527">
          <cell r="A527">
            <v>3544</v>
          </cell>
          <cell r="B527" t="str">
            <v>Dannaelazarte18@gmail.com</v>
          </cell>
          <cell r="C527">
            <v>44429</v>
          </cell>
          <cell r="D527" t="str">
            <v>Abierta</v>
          </cell>
          <cell r="E527" t="str">
            <v>Recibido</v>
          </cell>
          <cell r="F527" t="str">
            <v>Enviado</v>
          </cell>
          <cell r="G527" t="str">
            <v>ARS</v>
          </cell>
          <cell r="H527" t="str">
            <v>5976.56</v>
          </cell>
          <cell r="I527">
            <v>0</v>
          </cell>
          <cell r="J527" t="str">
            <v>499.79</v>
          </cell>
          <cell r="K527" t="str">
            <v>6476.35</v>
          </cell>
          <cell r="L527" t="str">
            <v>Dannae Agostina Lazarte</v>
          </cell>
          <cell r="M527">
            <v>38484931</v>
          </cell>
          <cell r="N527">
            <v>543858522794</v>
          </cell>
          <cell r="O527" t="str">
            <v>Dannae Agostina Lazarte</v>
          </cell>
          <cell r="P527">
            <v>543858522794</v>
          </cell>
          <cell r="Q527" t="str">
            <v xml:space="preserve">Las Heras </v>
          </cell>
          <cell r="R527">
            <v>178</v>
          </cell>
          <cell r="S527" t="str">
            <v xml:space="preserve">Súpermercado </v>
          </cell>
          <cell r="T527" t="str">
            <v xml:space="preserve">Herrera el alto </v>
          </cell>
          <cell r="U527" t="str">
            <v xml:space="preserve">Las Termas de Río Hondo </v>
          </cell>
          <cell r="V527">
            <v>4220</v>
          </cell>
          <cell r="W527" t="str">
            <v>Santiago del Estero</v>
          </cell>
          <cell r="Y527" t="str">
            <v>Correo Argentino - Envio a domicilio</v>
          </cell>
          <cell r="Z527" t="str">
            <v>Mercado Pago</v>
          </cell>
          <cell r="AC527" t="str">
            <v xml:space="preserve">LOCALIDAD: SANTIAGO DEL ESTERO CIUDAD: LAS TERMAS DE RIO HONDO </v>
          </cell>
          <cell r="AD527">
            <v>44429</v>
          </cell>
          <cell r="AE527">
            <v>44432</v>
          </cell>
          <cell r="AF527" t="str">
            <v>PORTARRETRATO PASTEL 13 X 18 CM</v>
          </cell>
          <cell r="AG527" t="str">
            <v>290.99</v>
          </cell>
          <cell r="AH527">
            <v>2</v>
          </cell>
          <cell r="AI527" t="str">
            <v>PR6831</v>
          </cell>
          <cell r="AJ527" t="str">
            <v>Móvil</v>
          </cell>
          <cell r="AK527" t="str">
            <v>EL JUEVES 26-08 EL CORREO ARGENTINO RETIRARA EL PEIDIDO POR LA SUCURSAL. CON EL SEGUIMIENTO 00007943042790CEELEC301  PODRA VER EL ESTADO EN LA WEB. MUCHAS GRACIAS!</v>
          </cell>
          <cell r="AL527">
            <v>16507491009</v>
          </cell>
          <cell r="AM527">
            <v>466187395</v>
          </cell>
          <cell r="AN527" t="str">
            <v>Sí</v>
          </cell>
        </row>
        <row r="528">
          <cell r="A528">
            <v>3544</v>
          </cell>
          <cell r="B528" t="str">
            <v>Dannaelazarte18@gmail.com</v>
          </cell>
          <cell r="AF528" t="str">
            <v>ACEITERA CONICA C/ VISOR DE VIDRIO Y ACERO 165ML</v>
          </cell>
          <cell r="AG528" t="str">
            <v>599.99</v>
          </cell>
          <cell r="AH528">
            <v>2</v>
          </cell>
          <cell r="AI528" t="str">
            <v>MS502018 MERCA SEPARADA</v>
          </cell>
          <cell r="AN528" t="str">
            <v>Sí</v>
          </cell>
        </row>
        <row r="529">
          <cell r="A529">
            <v>3544</v>
          </cell>
          <cell r="B529" t="str">
            <v>Dannaelazarte18@gmail.com</v>
          </cell>
          <cell r="AF529" t="str">
            <v>VERDURA ART. AJO 6.5CM</v>
          </cell>
          <cell r="AG529">
            <v>58</v>
          </cell>
          <cell r="AH529">
            <v>3</v>
          </cell>
          <cell r="AI529" t="str">
            <v>076DE3572</v>
          </cell>
          <cell r="AN529" t="str">
            <v>Sí</v>
          </cell>
        </row>
        <row r="530">
          <cell r="A530">
            <v>3544</v>
          </cell>
          <cell r="B530" t="str">
            <v>Dannaelazarte18@gmail.com</v>
          </cell>
          <cell r="AF530" t="str">
            <v>FRUTERA ACERO INOXIDABLE 24.5 CM</v>
          </cell>
          <cell r="AG530">
            <v>999</v>
          </cell>
          <cell r="AH530">
            <v>1</v>
          </cell>
          <cell r="AI530">
            <v>3462</v>
          </cell>
          <cell r="AN530" t="str">
            <v>Sí</v>
          </cell>
        </row>
        <row r="531">
          <cell r="A531">
            <v>3544</v>
          </cell>
          <cell r="B531" t="str">
            <v>Dannaelazarte18@gmail.com</v>
          </cell>
          <cell r="AF531" t="str">
            <v>VERDURA ART. CEBOLLA BLANCA 10CM</v>
          </cell>
          <cell r="AG531" t="str">
            <v>294.66</v>
          </cell>
          <cell r="AH531">
            <v>2</v>
          </cell>
          <cell r="AI531" t="str">
            <v>076DE3560</v>
          </cell>
          <cell r="AN531" t="str">
            <v>Sí</v>
          </cell>
        </row>
        <row r="532">
          <cell r="A532">
            <v>3544</v>
          </cell>
          <cell r="B532" t="str">
            <v>Dannaelazarte18@gmail.com</v>
          </cell>
          <cell r="AF532" t="str">
            <v>IINFUSOR DE TE ACERO Y SILICONA CON APOYA 4.5 CM</v>
          </cell>
          <cell r="AG532" t="str">
            <v>569.3</v>
          </cell>
          <cell r="AH532">
            <v>1</v>
          </cell>
          <cell r="AI532" t="str">
            <v>MS114247</v>
          </cell>
          <cell r="AN532" t="str">
            <v>Sí</v>
          </cell>
        </row>
        <row r="533">
          <cell r="A533">
            <v>3544</v>
          </cell>
          <cell r="B533" t="str">
            <v>Dannaelazarte18@gmail.com</v>
          </cell>
          <cell r="AF533" t="str">
            <v>SET X 2 PAÑOS MICROFIBRA 35X45 PACK NRO 13</v>
          </cell>
          <cell r="AG533" t="str">
            <v>599.99</v>
          </cell>
          <cell r="AH533">
            <v>1</v>
          </cell>
          <cell r="AI533" t="str">
            <v>CHUPACK 13</v>
          </cell>
          <cell r="AN533" t="str">
            <v>Sí</v>
          </cell>
        </row>
        <row r="534">
          <cell r="A534">
            <v>3544</v>
          </cell>
          <cell r="B534" t="str">
            <v>Dannaelazarte18@gmail.com</v>
          </cell>
          <cell r="AF534" t="str">
            <v>CAJA DE TE MADERA 3 DIV LEYENDA "THÉ" 24X9X7CM</v>
          </cell>
          <cell r="AG534" t="str">
            <v>1262.99</v>
          </cell>
          <cell r="AH534">
            <v>1</v>
          </cell>
          <cell r="AI534" t="str">
            <v>046CX5812 MERCA SEPARADA</v>
          </cell>
          <cell r="AN534" t="str">
            <v>Sí</v>
          </cell>
        </row>
        <row r="535">
          <cell r="A535">
            <v>3543</v>
          </cell>
          <cell r="B535" t="str">
            <v>ceci.anta23@gmail.com</v>
          </cell>
          <cell r="C535">
            <v>44429</v>
          </cell>
          <cell r="D535" t="str">
            <v>Abierta</v>
          </cell>
          <cell r="E535" t="str">
            <v>Recibido</v>
          </cell>
          <cell r="F535" t="str">
            <v>Enviado</v>
          </cell>
          <cell r="G535" t="str">
            <v>ARS</v>
          </cell>
          <cell r="H535" t="str">
            <v>10731.23</v>
          </cell>
          <cell r="I535" t="str">
            <v>1239.59</v>
          </cell>
          <cell r="J535">
            <v>0</v>
          </cell>
          <cell r="K535" t="str">
            <v>9491.64</v>
          </cell>
          <cell r="L535" t="str">
            <v>Cecilia ANTA</v>
          </cell>
          <cell r="M535">
            <v>38703620</v>
          </cell>
          <cell r="N535">
            <v>541169965377</v>
          </cell>
          <cell r="O535" t="str">
            <v>Cecilia ANTA</v>
          </cell>
          <cell r="P535">
            <v>541169965377</v>
          </cell>
          <cell r="Q535" t="str">
            <v>Av Julian Maria Castro</v>
          </cell>
          <cell r="R535">
            <v>925</v>
          </cell>
          <cell r="U535" t="str">
            <v>Merlo</v>
          </cell>
          <cell r="V535">
            <v>1722</v>
          </cell>
          <cell r="W535" t="str">
            <v>Gran Buenos Aires</v>
          </cell>
          <cell r="Y535" t="str">
            <v>ENVÍO SIN CARGO (CABA, GRAN PARTE DE GBA y LA PLATA) TIEMPO: 4 a 6 DÍAS HÁBILES</v>
          </cell>
          <cell r="Z535" t="str">
            <v>Mercado Pago</v>
          </cell>
          <cell r="AA535" t="str">
            <v>FINDEBIGDECO</v>
          </cell>
          <cell r="AD535">
            <v>44429</v>
          </cell>
          <cell r="AE535">
            <v>44432</v>
          </cell>
          <cell r="AF535" t="str">
            <v>SET X 4 VASO PINTA 540 ML RIGOLLEAU</v>
          </cell>
          <cell r="AG535">
            <v>666</v>
          </cell>
          <cell r="AH535">
            <v>1</v>
          </cell>
          <cell r="AI535" t="str">
            <v>RI68946PK</v>
          </cell>
          <cell r="AJ535" t="str">
            <v>Web</v>
          </cell>
          <cell r="AK535" t="str">
            <v>EL VIERNES 27-08 ENTRE 8 Y 18 HORAS!</v>
          </cell>
          <cell r="AL535">
            <v>16506006859</v>
          </cell>
          <cell r="AM535">
            <v>463125595</v>
          </cell>
          <cell r="AN535" t="str">
            <v>Sí</v>
          </cell>
        </row>
        <row r="536">
          <cell r="A536">
            <v>3543</v>
          </cell>
          <cell r="B536" t="str">
            <v>ceci.anta23@gmail.com</v>
          </cell>
          <cell r="AF536" t="str">
            <v>BOWL CERAMICA PARTHENON ROSA 15.5CM 300ML</v>
          </cell>
          <cell r="AG536" t="str">
            <v>578.31</v>
          </cell>
          <cell r="AH536">
            <v>1</v>
          </cell>
          <cell r="AI536" t="str">
            <v>ML378479 MERCA SEPARADA</v>
          </cell>
          <cell r="AN536" t="str">
            <v>Sí</v>
          </cell>
        </row>
        <row r="537">
          <cell r="A537">
            <v>3543</v>
          </cell>
          <cell r="B537" t="str">
            <v>ceci.anta23@gmail.com</v>
          </cell>
          <cell r="AF537" t="str">
            <v>BOWL CERAMICA CRUDO ESPARTA 12.5CM 250ML</v>
          </cell>
          <cell r="AG537" t="str">
            <v>578.99</v>
          </cell>
          <cell r="AH537">
            <v>1</v>
          </cell>
          <cell r="AI537" t="str">
            <v>PO285589 POR UNIDAD MERCA SEPARADA</v>
          </cell>
          <cell r="AN537" t="str">
            <v>Sí</v>
          </cell>
        </row>
        <row r="538">
          <cell r="A538">
            <v>3543</v>
          </cell>
          <cell r="B538" t="str">
            <v>ceci.anta23@gmail.com</v>
          </cell>
          <cell r="AF538" t="str">
            <v>TORTERO DE VIDRIO 20 ANCHO X 19 ALTURA X 15 DIAM INTERNO</v>
          </cell>
          <cell r="AG538" t="str">
            <v>1139.99</v>
          </cell>
          <cell r="AH538">
            <v>1</v>
          </cell>
          <cell r="AI538" t="str">
            <v>BA6731</v>
          </cell>
          <cell r="AN538" t="str">
            <v>Sí</v>
          </cell>
        </row>
        <row r="539">
          <cell r="A539">
            <v>3543</v>
          </cell>
          <cell r="B539" t="str">
            <v>ceci.anta23@gmail.com</v>
          </cell>
          <cell r="AF539" t="str">
            <v>PLATO PLAYO CERAMICA ROSA 26 CM ESPARTA</v>
          </cell>
          <cell r="AG539" t="str">
            <v>654.99</v>
          </cell>
          <cell r="AH539">
            <v>2</v>
          </cell>
          <cell r="AI539" t="str">
            <v>PO378582 POR UNIDAD MERCA. SEPARADA</v>
          </cell>
          <cell r="AN539" t="str">
            <v>Sí</v>
          </cell>
        </row>
        <row r="540">
          <cell r="A540">
            <v>3543</v>
          </cell>
          <cell r="B540" t="str">
            <v>ceci.anta23@gmail.com</v>
          </cell>
          <cell r="AF540" t="str">
            <v>TORTERO DE VIDRIO 11.5 X 13CM</v>
          </cell>
          <cell r="AG540">
            <v>840</v>
          </cell>
          <cell r="AH540">
            <v>2</v>
          </cell>
          <cell r="AI540" t="str">
            <v>046BA6706</v>
          </cell>
          <cell r="AN540" t="str">
            <v>Sí</v>
          </cell>
        </row>
        <row r="541">
          <cell r="A541">
            <v>3543</v>
          </cell>
          <cell r="B541" t="str">
            <v>ceci.anta23@gmail.com</v>
          </cell>
          <cell r="AF541" t="str">
            <v>TABLA PICAR VERTEDORA BLANCA</v>
          </cell>
          <cell r="AG541" t="str">
            <v>319.99</v>
          </cell>
          <cell r="AH541">
            <v>1</v>
          </cell>
          <cell r="AI541" t="str">
            <v>PLA5225 MERCA SEPARADA</v>
          </cell>
          <cell r="AN541" t="str">
            <v>Sí</v>
          </cell>
        </row>
        <row r="542">
          <cell r="A542">
            <v>3543</v>
          </cell>
          <cell r="B542" t="str">
            <v>ceci.anta23@gmail.com</v>
          </cell>
          <cell r="AF542" t="str">
            <v>FRASCO VIDRIO 23CM</v>
          </cell>
          <cell r="AG542">
            <v>951</v>
          </cell>
          <cell r="AH542">
            <v>2</v>
          </cell>
          <cell r="AI542" t="str">
            <v>BA6432 MERCA SEPARDA</v>
          </cell>
          <cell r="AN542" t="str">
            <v>Sí</v>
          </cell>
        </row>
        <row r="543">
          <cell r="A543">
            <v>3543</v>
          </cell>
          <cell r="B543" t="str">
            <v>ceci.anta23@gmail.com</v>
          </cell>
          <cell r="AF543" t="str">
            <v>SET X 2 PAÑOS MICROFIBRA 35X45 PACK NRO 10</v>
          </cell>
          <cell r="AG543" t="str">
            <v>599.99</v>
          </cell>
          <cell r="AH543">
            <v>1</v>
          </cell>
          <cell r="AI543" t="str">
            <v>CHUPACK 10</v>
          </cell>
          <cell r="AN543" t="str">
            <v>Sí</v>
          </cell>
        </row>
        <row r="544">
          <cell r="A544">
            <v>3543</v>
          </cell>
          <cell r="B544" t="str">
            <v>ceci.anta23@gmail.com</v>
          </cell>
          <cell r="AF544" t="str">
            <v>SET X 2 PAÑOS MICROFIBRA 35X45 PACK NRO 9</v>
          </cell>
          <cell r="AG544" t="str">
            <v>599.99</v>
          </cell>
          <cell r="AH544">
            <v>1</v>
          </cell>
          <cell r="AI544" t="str">
            <v>CHUPACK 9</v>
          </cell>
          <cell r="AN544" t="str">
            <v>Sí</v>
          </cell>
        </row>
        <row r="545">
          <cell r="A545">
            <v>3543</v>
          </cell>
          <cell r="B545" t="str">
            <v>ceci.anta23@gmail.com</v>
          </cell>
          <cell r="AF545" t="str">
            <v>SET X 6 VASO NOA COOL 400 ML</v>
          </cell>
          <cell r="AG545">
            <v>656</v>
          </cell>
          <cell r="AH545">
            <v>1</v>
          </cell>
          <cell r="AI545" t="str">
            <v>69255PK</v>
          </cell>
          <cell r="AN545" t="str">
            <v>Sí</v>
          </cell>
        </row>
        <row r="546">
          <cell r="A546">
            <v>3543</v>
          </cell>
          <cell r="B546" t="str">
            <v>ceci.anta23@gmail.com</v>
          </cell>
          <cell r="AF546" t="str">
            <v>VELA 100 % SOJA CON AROMA JAZMIN GARDENIA</v>
          </cell>
          <cell r="AG546" t="str">
            <v>699.99</v>
          </cell>
          <cell r="AH546">
            <v>1</v>
          </cell>
          <cell r="AI546" t="str">
            <v>BA5914VELA MERCA SEPARADA</v>
          </cell>
          <cell r="AN546" t="str">
            <v>Sí</v>
          </cell>
        </row>
        <row r="547">
          <cell r="A547">
            <v>3542</v>
          </cell>
          <cell r="B547" t="str">
            <v>pucca_02@live.com.ar</v>
          </cell>
          <cell r="C547">
            <v>44428</v>
          </cell>
          <cell r="D547" t="str">
            <v>Abierta</v>
          </cell>
          <cell r="E547" t="str">
            <v>Recibido</v>
          </cell>
          <cell r="F547" t="str">
            <v>Enviado</v>
          </cell>
          <cell r="G547" t="str">
            <v>ARS</v>
          </cell>
          <cell r="H547" t="str">
            <v>1411.99</v>
          </cell>
          <cell r="I547" t="str">
            <v>211.8</v>
          </cell>
          <cell r="J547">
            <v>0</v>
          </cell>
          <cell r="K547" t="str">
            <v>1200.19</v>
          </cell>
          <cell r="L547" t="str">
            <v>Rocio Barrionuevo</v>
          </cell>
          <cell r="M547">
            <v>37509442</v>
          </cell>
          <cell r="N547">
            <v>5491124504577</v>
          </cell>
          <cell r="O547" t="str">
            <v>Rocio Barrionuevo</v>
          </cell>
          <cell r="P547">
            <v>5491124504577</v>
          </cell>
          <cell r="Q547" t="str">
            <v xml:space="preserve">Monroe </v>
          </cell>
          <cell r="R547">
            <v>1530</v>
          </cell>
          <cell r="U547" t="str">
            <v>Capital Federal</v>
          </cell>
          <cell r="V547">
            <v>1428</v>
          </cell>
          <cell r="W547" t="str">
            <v>Capital Federal</v>
          </cell>
          <cell r="Y547" t="str">
            <v>ENVÍO SIN CARGO (CABA, GRAN PARTE DE GBA y LA PLATA) TIEMPO: 4 a 6 DÍAS HÁBILES</v>
          </cell>
          <cell r="Z547" t="str">
            <v>Mercado Pago</v>
          </cell>
          <cell r="AA547" t="str">
            <v>FINDEBIGDECO</v>
          </cell>
          <cell r="AB547" t="str">
            <v>Entregas de 09-15hs de lun a vie, gracias!!!</v>
          </cell>
          <cell r="AD547">
            <v>44428</v>
          </cell>
          <cell r="AE547">
            <v>44431</v>
          </cell>
          <cell r="AF547" t="str">
            <v>MANTEL CUADRADO ANTIMANCHA 1.20X1.20 M</v>
          </cell>
          <cell r="AG547">
            <v>1342</v>
          </cell>
          <cell r="AH547">
            <v>1</v>
          </cell>
          <cell r="AI547" t="str">
            <v>CHUCUAD14NEW  MERCA SEPA</v>
          </cell>
          <cell r="AJ547" t="str">
            <v>Móvil</v>
          </cell>
          <cell r="AK547" t="str">
            <v>EL JUEVES 26-08 ENTRE 9 Y 15 HORAS!</v>
          </cell>
          <cell r="AL547">
            <v>3134313458</v>
          </cell>
          <cell r="AM547">
            <v>458736582</v>
          </cell>
          <cell r="AN547" t="str">
            <v>Sí</v>
          </cell>
        </row>
        <row r="548">
          <cell r="A548">
            <v>3542</v>
          </cell>
          <cell r="B548" t="str">
            <v>pucca_02@live.com.ar</v>
          </cell>
          <cell r="AF548" t="str">
            <v>CUCHARA COLOR ROSA</v>
          </cell>
          <cell r="AG548" t="str">
            <v>69.99</v>
          </cell>
          <cell r="AH548">
            <v>1</v>
          </cell>
          <cell r="AI548" t="str">
            <v>BP32018</v>
          </cell>
          <cell r="AN548" t="str">
            <v>Sí</v>
          </cell>
        </row>
        <row r="549">
          <cell r="A549">
            <v>3541</v>
          </cell>
          <cell r="B549" t="str">
            <v>caroladelprado2002@yahoo.com.ar</v>
          </cell>
          <cell r="C549">
            <v>44428</v>
          </cell>
          <cell r="D549" t="str">
            <v>Abierta</v>
          </cell>
          <cell r="E549" t="str">
            <v>Recibido</v>
          </cell>
          <cell r="F549" t="str">
            <v>Enviado</v>
          </cell>
          <cell r="G549" t="str">
            <v>ARS</v>
          </cell>
          <cell r="H549" t="str">
            <v>2359.99</v>
          </cell>
          <cell r="I549">
            <v>354</v>
          </cell>
          <cell r="J549">
            <v>0</v>
          </cell>
          <cell r="K549" t="str">
            <v>2005.99</v>
          </cell>
          <cell r="L549" t="str">
            <v>Carolina Del prado</v>
          </cell>
          <cell r="M549">
            <v>24366089</v>
          </cell>
          <cell r="N549">
            <v>541140230892</v>
          </cell>
          <cell r="O549" t="str">
            <v>Carolina Del prado</v>
          </cell>
          <cell r="P549">
            <v>541140230892</v>
          </cell>
          <cell r="Q549" t="str">
            <v xml:space="preserve">Los robles </v>
          </cell>
          <cell r="R549">
            <v>1911</v>
          </cell>
          <cell r="U549" t="str">
            <v xml:space="preserve">Ingeniero maschwitz </v>
          </cell>
          <cell r="V549">
            <v>1623</v>
          </cell>
          <cell r="W549" t="str">
            <v>Gran Buenos Aires</v>
          </cell>
          <cell r="Y549" t="str">
            <v>ENVÍO SIN CARGO (CABA, GRAN PARTE DE GBA y LA PLATA) TIEMPO: 4 a 6 DÍAS HÁBILES</v>
          </cell>
          <cell r="Z549" t="str">
            <v>Mercado Pago</v>
          </cell>
          <cell r="AA549" t="str">
            <v>FINDEBIGDECO</v>
          </cell>
          <cell r="AB549" t="str">
            <v xml:space="preserve">Los robles 1911 esq los cedros, el portero eléctrico está en el pilar de luz </v>
          </cell>
          <cell r="AD549">
            <v>44428</v>
          </cell>
          <cell r="AE549">
            <v>44431</v>
          </cell>
          <cell r="AF549" t="str">
            <v>TABLA MÁRMOL CARRARA 30x10 CM (Blanco)</v>
          </cell>
          <cell r="AG549" t="str">
            <v>2359.99</v>
          </cell>
          <cell r="AH549">
            <v>1</v>
          </cell>
          <cell r="AI549" t="str">
            <v>CARRA 3010. MERCA SEPARADA</v>
          </cell>
          <cell r="AJ549" t="str">
            <v>Móvil</v>
          </cell>
          <cell r="AK549" t="str">
            <v>EL JUEVES 26-08 ENTRE 8 Y 18 HORAS!</v>
          </cell>
          <cell r="AL549">
            <v>16501033056</v>
          </cell>
          <cell r="AM549">
            <v>466196294</v>
          </cell>
          <cell r="AN549" t="str">
            <v>Sí</v>
          </cell>
        </row>
        <row r="550">
          <cell r="A550">
            <v>3540</v>
          </cell>
          <cell r="B550" t="str">
            <v>beherensmariana@gmail.com</v>
          </cell>
          <cell r="C550">
            <v>44428</v>
          </cell>
          <cell r="D550" t="str">
            <v>Abierta</v>
          </cell>
          <cell r="E550" t="str">
            <v>Recibido</v>
          </cell>
          <cell r="F550" t="str">
            <v>Enviado</v>
          </cell>
          <cell r="G550" t="str">
            <v>ARS</v>
          </cell>
          <cell r="H550" t="str">
            <v>4362.97</v>
          </cell>
          <cell r="I550">
            <v>0</v>
          </cell>
          <cell r="J550">
            <v>0</v>
          </cell>
          <cell r="K550" t="str">
            <v>4362.97</v>
          </cell>
          <cell r="L550" t="str">
            <v>Mariana Beherens</v>
          </cell>
          <cell r="M550">
            <v>27537339</v>
          </cell>
          <cell r="N550">
            <v>541157669349</v>
          </cell>
          <cell r="O550" t="str">
            <v>Mariana beherens</v>
          </cell>
          <cell r="P550">
            <v>541157669349</v>
          </cell>
          <cell r="Q550" t="str">
            <v>Beauchef</v>
          </cell>
          <cell r="R550">
            <v>1286</v>
          </cell>
          <cell r="T550" t="str">
            <v>Capital federal</v>
          </cell>
          <cell r="U550" t="str">
            <v>Capital Federal</v>
          </cell>
          <cell r="V550">
            <v>1424</v>
          </cell>
          <cell r="W550" t="str">
            <v>Capital Federal</v>
          </cell>
          <cell r="Y550" t="str">
            <v>ENVÍO SIN CARGO (CABA, GRAN PARTE DE GBA y LA PLATA) TIEMPO: 4 a 6 DÍAS HÁBILES</v>
          </cell>
          <cell r="Z550" t="str">
            <v>Mercado Pago</v>
          </cell>
          <cell r="AD550">
            <v>44428</v>
          </cell>
          <cell r="AE550">
            <v>44431</v>
          </cell>
          <cell r="AF550" t="str">
            <v>TRAPO DE PISO CON FRASE MEDIA STANTARD 50 X 60 CM</v>
          </cell>
          <cell r="AG550">
            <v>260</v>
          </cell>
          <cell r="AH550">
            <v>1</v>
          </cell>
          <cell r="AI550" t="str">
            <v>AL8219</v>
          </cell>
          <cell r="AJ550" t="str">
            <v>Web</v>
          </cell>
          <cell r="AK550" t="str">
            <v>EL JUEVES 26-08 ENTRE 8 Y 18 HORAS!</v>
          </cell>
          <cell r="AL550">
            <v>3131207815</v>
          </cell>
          <cell r="AM550">
            <v>465994915</v>
          </cell>
          <cell r="AN550" t="str">
            <v>Sí</v>
          </cell>
        </row>
        <row r="551">
          <cell r="A551">
            <v>3540</v>
          </cell>
          <cell r="B551" t="str">
            <v>beherensmariana@gmail.com</v>
          </cell>
          <cell r="AF551" t="str">
            <v>TRAPO DE PISO CON FRASE MEDIA STANTARD 50 X 60 CM</v>
          </cell>
          <cell r="AG551">
            <v>260</v>
          </cell>
          <cell r="AH551">
            <v>1</v>
          </cell>
          <cell r="AI551" t="str">
            <v>AL8219</v>
          </cell>
          <cell r="AN551" t="str">
            <v>Sí</v>
          </cell>
        </row>
        <row r="552">
          <cell r="A552">
            <v>3540</v>
          </cell>
          <cell r="B552" t="str">
            <v>beherensmariana@gmail.com</v>
          </cell>
          <cell r="AF552" t="str">
            <v>PORTA CEPILLO POLIRESINA</v>
          </cell>
          <cell r="AG552" t="str">
            <v>878.99</v>
          </cell>
          <cell r="AH552">
            <v>1</v>
          </cell>
          <cell r="AI552" t="str">
            <v>AB7304</v>
          </cell>
          <cell r="AN552" t="str">
            <v>Sí</v>
          </cell>
        </row>
        <row r="553">
          <cell r="A553">
            <v>3540</v>
          </cell>
          <cell r="B553" t="str">
            <v>beherensmariana@gmail.com</v>
          </cell>
          <cell r="AF553" t="str">
            <v>FLEXITABLA SETX3 26X36CM</v>
          </cell>
          <cell r="AG553" t="str">
            <v>799.99</v>
          </cell>
          <cell r="AH553">
            <v>1</v>
          </cell>
          <cell r="AI553" t="str">
            <v>Q20 QUO MERCA SEPARADA. COSTO =PCIO LISTA -25</v>
          </cell>
          <cell r="AN553" t="str">
            <v>Sí</v>
          </cell>
        </row>
        <row r="554">
          <cell r="A554">
            <v>3540</v>
          </cell>
          <cell r="B554" t="str">
            <v>beherensmariana@gmail.com</v>
          </cell>
          <cell r="AF554" t="str">
            <v>SARTEN DE CERAMICA DE 26CM S/TAPA ANTIADHERENTE</v>
          </cell>
          <cell r="AG554" t="str">
            <v>2163.99</v>
          </cell>
          <cell r="AH554">
            <v>1</v>
          </cell>
          <cell r="AI554" t="str">
            <v>BA8168</v>
          </cell>
          <cell r="AN554" t="str">
            <v>Sí</v>
          </cell>
        </row>
        <row r="555">
          <cell r="A555">
            <v>3539</v>
          </cell>
          <cell r="B555" t="str">
            <v>caterina.vannibsas@gmail.com</v>
          </cell>
          <cell r="C555">
            <v>44427</v>
          </cell>
          <cell r="D555" t="str">
            <v>Abierta</v>
          </cell>
          <cell r="E555" t="str">
            <v>Recibido</v>
          </cell>
          <cell r="F555" t="str">
            <v>Enviado</v>
          </cell>
          <cell r="G555" t="str">
            <v>ARS</v>
          </cell>
          <cell r="H555" t="str">
            <v>2479.96</v>
          </cell>
          <cell r="I555">
            <v>0</v>
          </cell>
          <cell r="J555">
            <v>0</v>
          </cell>
          <cell r="K555" t="str">
            <v>2479.96</v>
          </cell>
          <cell r="L555" t="str">
            <v>Caterina Vanni</v>
          </cell>
          <cell r="M555">
            <v>41347423</v>
          </cell>
          <cell r="N555">
            <v>542944417641</v>
          </cell>
          <cell r="O555" t="str">
            <v>Caterina Vanni</v>
          </cell>
          <cell r="P555">
            <v>542944417641</v>
          </cell>
          <cell r="Q555" t="str">
            <v xml:space="preserve">Triunvirato </v>
          </cell>
          <cell r="R555">
            <v>3695</v>
          </cell>
          <cell r="S555" t="str">
            <v>6c</v>
          </cell>
          <cell r="T555" t="str">
            <v>Villa ortuzar</v>
          </cell>
          <cell r="U555" t="str">
            <v>Capital Federal</v>
          </cell>
          <cell r="V555">
            <v>1427</v>
          </cell>
          <cell r="W555" t="str">
            <v>Capital Federal</v>
          </cell>
          <cell r="Y555" t="str">
            <v>ENVÍO SIN CARGO (CABA, GRAN PARTE DE GBA y LA PLATA) TIEMPO: 4 a 6 DÍAS HÁBILES</v>
          </cell>
          <cell r="Z555" t="str">
            <v>Mercado Pago</v>
          </cell>
          <cell r="AB555" t="str">
            <v>No anda el portero</v>
          </cell>
          <cell r="AD555">
            <v>44427</v>
          </cell>
          <cell r="AE555">
            <v>44431</v>
          </cell>
          <cell r="AF555" t="str">
            <v>VELA SOJA C/TAPA AROMA JAZMIN GARDENIA 14X10 CM</v>
          </cell>
          <cell r="AG555" t="str">
            <v>649.99</v>
          </cell>
          <cell r="AH555">
            <v>1</v>
          </cell>
          <cell r="AI555" t="str">
            <v>BA8098VELAMERCA SEPARADA</v>
          </cell>
          <cell r="AJ555" t="str">
            <v>Móvil</v>
          </cell>
          <cell r="AK555" t="str">
            <v>EL MIERCOLES 25-08 ENTRE 8 Y 18 HORAS!</v>
          </cell>
          <cell r="AL555">
            <v>3127724008</v>
          </cell>
          <cell r="AM555">
            <v>465582525</v>
          </cell>
          <cell r="AN555" t="str">
            <v>Sí</v>
          </cell>
        </row>
        <row r="556">
          <cell r="A556">
            <v>3539</v>
          </cell>
          <cell r="B556" t="str">
            <v>caterina.vannibsas@gmail.com</v>
          </cell>
          <cell r="AF556" t="str">
            <v>VELA 100 % SOJA AROMA JAZMIN GARDENIA</v>
          </cell>
          <cell r="AG556" t="str">
            <v>549.99</v>
          </cell>
          <cell r="AH556">
            <v>1</v>
          </cell>
          <cell r="AI556" t="str">
            <v>TW73630VELA  MERCA SEPARADA</v>
          </cell>
          <cell r="AN556" t="str">
            <v>Sí</v>
          </cell>
        </row>
        <row r="557">
          <cell r="A557">
            <v>3539</v>
          </cell>
          <cell r="B557" t="str">
            <v>caterina.vannibsas@gmail.com</v>
          </cell>
          <cell r="AF557" t="str">
            <v>VELA 100% SOJA AROMA JAZMIN</v>
          </cell>
          <cell r="AG557" t="str">
            <v>399.99</v>
          </cell>
          <cell r="AH557">
            <v>1</v>
          </cell>
          <cell r="AI557" t="str">
            <v>TW83140VELA MERCA SEPARADA ..YO ESTOY LLEVANDO EL MARTES 31/8. 2 UNIDADES</v>
          </cell>
          <cell r="AN557" t="str">
            <v>Sí</v>
          </cell>
        </row>
        <row r="558">
          <cell r="A558">
            <v>3539</v>
          </cell>
          <cell r="B558" t="str">
            <v>caterina.vannibsas@gmail.com</v>
          </cell>
          <cell r="AF558" t="str">
            <v>6 VASOS COPON GOURMET RIGOLLEAU 450 ML</v>
          </cell>
          <cell r="AG558" t="str">
            <v>879.99</v>
          </cell>
          <cell r="AH558">
            <v>1</v>
          </cell>
          <cell r="AI558" t="str">
            <v>ML68919</v>
          </cell>
          <cell r="AN558" t="str">
            <v>Sí</v>
          </cell>
        </row>
        <row r="559">
          <cell r="A559">
            <v>3538</v>
          </cell>
          <cell r="B559" t="str">
            <v>giselareino@gmail.com</v>
          </cell>
          <cell r="C559">
            <v>44427</v>
          </cell>
          <cell r="D559" t="str">
            <v>Abierta</v>
          </cell>
          <cell r="E559" t="str">
            <v>Recibido</v>
          </cell>
          <cell r="F559" t="str">
            <v>Enviado</v>
          </cell>
          <cell r="G559" t="str">
            <v>ARS</v>
          </cell>
          <cell r="H559" t="str">
            <v>7059.96</v>
          </cell>
          <cell r="I559">
            <v>0</v>
          </cell>
          <cell r="J559">
            <v>0</v>
          </cell>
          <cell r="K559" t="str">
            <v>7059.96</v>
          </cell>
          <cell r="L559" t="str">
            <v>Gisela Reino</v>
          </cell>
          <cell r="M559">
            <v>33191361</v>
          </cell>
          <cell r="N559">
            <v>541162978927</v>
          </cell>
          <cell r="O559" t="str">
            <v>Gisela Reino</v>
          </cell>
          <cell r="P559">
            <v>541162978927</v>
          </cell>
          <cell r="Q559" t="str">
            <v>Entre 30 Y 31</v>
          </cell>
          <cell r="R559">
            <v>3083</v>
          </cell>
          <cell r="T559" t="str">
            <v>Villa España</v>
          </cell>
          <cell r="U559" t="str">
            <v>Berazategui</v>
          </cell>
          <cell r="V559">
            <v>1884</v>
          </cell>
          <cell r="W559" t="str">
            <v>Gran Buenos Aires</v>
          </cell>
          <cell r="Y559" t="str">
            <v>ENVÍO SIN CARGO (CABA, GRAN PARTE DE GBA y LA PLATA) TIEMPO: 4 a 6 DÍAS HÁBILES</v>
          </cell>
          <cell r="Z559" t="str">
            <v>Mercado Pago</v>
          </cell>
          <cell r="AC559" t="str">
            <v>La calle es la 145 y si pueden aclarar que las entrecalles son importantes porque en la próxima cuadra se repite la numeración</v>
          </cell>
          <cell r="AD559">
            <v>44427</v>
          </cell>
          <cell r="AE559">
            <v>44431</v>
          </cell>
          <cell r="AF559" t="str">
            <v>FRASCO DIFUSOR AROMATICO 2COL SURT 11X6CM (Gris)</v>
          </cell>
          <cell r="AG559" t="str">
            <v>244.99</v>
          </cell>
          <cell r="AH559">
            <v>1</v>
          </cell>
          <cell r="AJ559" t="str">
            <v>Móvil</v>
          </cell>
          <cell r="AK559" t="str">
            <v>EL JUEVES 26-08 ENTRE 8 Y 18 HORAS!</v>
          </cell>
          <cell r="AL559">
            <v>3127315024</v>
          </cell>
          <cell r="AM559">
            <v>464955667</v>
          </cell>
          <cell r="AN559" t="str">
            <v>Sí</v>
          </cell>
        </row>
        <row r="560">
          <cell r="A560">
            <v>3538</v>
          </cell>
          <cell r="B560" t="str">
            <v>giselareino@gmail.com</v>
          </cell>
          <cell r="AF560" t="str">
            <v>SR. DISPENSER COLORES SURTIDOS (Violeta)</v>
          </cell>
          <cell r="AG560" t="str">
            <v>499.99</v>
          </cell>
          <cell r="AH560">
            <v>1</v>
          </cell>
          <cell r="AI560" t="str">
            <v>Q056 QUO MERCA SEPARADA/COSTO TEORICO MAS IVA</v>
          </cell>
          <cell r="AN560" t="str">
            <v>Sí</v>
          </cell>
        </row>
        <row r="561">
          <cell r="A561">
            <v>3538</v>
          </cell>
          <cell r="B561" t="str">
            <v>giselareino@gmail.com</v>
          </cell>
          <cell r="AF561" t="str">
            <v>TABLA PARAISO 29 X 19 CM PINTADO A MANO</v>
          </cell>
          <cell r="AG561" t="str">
            <v>759.99</v>
          </cell>
          <cell r="AH561">
            <v>1</v>
          </cell>
          <cell r="AI561" t="str">
            <v>MU14003. MUMI MERCA SEPARADA</v>
          </cell>
          <cell r="AN561" t="str">
            <v>Sí</v>
          </cell>
        </row>
        <row r="562">
          <cell r="A562">
            <v>3538</v>
          </cell>
          <cell r="B562" t="str">
            <v>giselareino@gmail.com</v>
          </cell>
          <cell r="AF562" t="str">
            <v>CORTINA MIAU POLIESTER 100% 180X180CM</v>
          </cell>
          <cell r="AG562" t="str">
            <v>2034.99</v>
          </cell>
          <cell r="AH562">
            <v>1</v>
          </cell>
          <cell r="AI562" t="str">
            <v>CHUCOMIAU.. MERCA SEPARADA</v>
          </cell>
          <cell r="AN562" t="str">
            <v>Sí</v>
          </cell>
        </row>
        <row r="563">
          <cell r="A563">
            <v>3538</v>
          </cell>
          <cell r="B563" t="str">
            <v>giselareino@gmail.com</v>
          </cell>
          <cell r="AF563" t="str">
            <v>MANTEL RECTAGULAR ANTIMANCHA 1.40x1.85 mtrs</v>
          </cell>
          <cell r="AG563">
            <v>1760</v>
          </cell>
          <cell r="AH563">
            <v>2</v>
          </cell>
          <cell r="AI563" t="str">
            <v>CHUR9**MERCA SEPA</v>
          </cell>
          <cell r="AN563" t="str">
            <v>Sí</v>
          </cell>
        </row>
        <row r="564">
          <cell r="A564">
            <v>3537</v>
          </cell>
          <cell r="B564" t="str">
            <v>mariasegura86@gmail.com</v>
          </cell>
          <cell r="C564">
            <v>44426</v>
          </cell>
          <cell r="D564" t="str">
            <v>Abierta</v>
          </cell>
          <cell r="E564" t="str">
            <v>Recibido</v>
          </cell>
          <cell r="F564" t="str">
            <v>Enviado</v>
          </cell>
          <cell r="G564" t="str">
            <v>ARS</v>
          </cell>
          <cell r="H564" t="str">
            <v>5387.93</v>
          </cell>
          <cell r="I564">
            <v>0</v>
          </cell>
          <cell r="J564">
            <v>0</v>
          </cell>
          <cell r="K564" t="str">
            <v>5387.93</v>
          </cell>
          <cell r="L564" t="str">
            <v>Maria Segura</v>
          </cell>
          <cell r="M564">
            <v>32523198</v>
          </cell>
          <cell r="N564">
            <v>541166480740</v>
          </cell>
          <cell r="O564" t="str">
            <v>Maria Segura</v>
          </cell>
          <cell r="P564">
            <v>541166480740</v>
          </cell>
          <cell r="Q564" t="str">
            <v>Bartolomé Mitre</v>
          </cell>
          <cell r="R564">
            <v>1523</v>
          </cell>
          <cell r="S564" t="str">
            <v>Tombre en reja Casa 16 piso 2 departamento 3</v>
          </cell>
          <cell r="U564" t="str">
            <v>Capital Federal</v>
          </cell>
          <cell r="V564">
            <v>1037</v>
          </cell>
          <cell r="W564" t="str">
            <v>Capital Federal</v>
          </cell>
          <cell r="Y564" t="str">
            <v>ENVÍO SIN CARGO (CABA, GRAN PARTE DE GBA y LA PLATA) TIEMPO: 4 a 6 DÍAS HÁBILES</v>
          </cell>
          <cell r="Z564" t="str">
            <v>TRANSFERENCIA BANCARIA</v>
          </cell>
          <cell r="AD564">
            <v>44426</v>
          </cell>
          <cell r="AE564">
            <v>44431</v>
          </cell>
          <cell r="AF564" t="str">
            <v>COLGANTE DE METAL MULTIUSO 26 CM X 6,5 CM (Blanco)</v>
          </cell>
          <cell r="AG564" t="str">
            <v>659.99</v>
          </cell>
          <cell r="AH564">
            <v>1</v>
          </cell>
          <cell r="AI564" t="str">
            <v>SILCGT MERCA SEPA</v>
          </cell>
          <cell r="AJ564" t="str">
            <v>Móvil</v>
          </cell>
          <cell r="AK564" t="str">
            <v>EL MIERCOLES 25-08 ENTRE 8 Y 18 HORAS!</v>
          </cell>
          <cell r="AM564">
            <v>465036409</v>
          </cell>
          <cell r="AN564" t="str">
            <v>Sí</v>
          </cell>
        </row>
        <row r="565">
          <cell r="A565">
            <v>3537</v>
          </cell>
          <cell r="B565" t="str">
            <v>mariasegura86@gmail.com</v>
          </cell>
          <cell r="AF565" t="str">
            <v>TAZA ROMA DE CERAMICA AZUL NAVY 275ML</v>
          </cell>
          <cell r="AG565" t="str">
            <v>787.99</v>
          </cell>
          <cell r="AH565">
            <v>1</v>
          </cell>
          <cell r="AI565" t="str">
            <v>PO323713 MERCA SEPA</v>
          </cell>
          <cell r="AN565" t="str">
            <v>Sí</v>
          </cell>
        </row>
        <row r="566">
          <cell r="A566">
            <v>3537</v>
          </cell>
          <cell r="B566" t="str">
            <v>mariasegura86@gmail.com</v>
          </cell>
          <cell r="AF566" t="str">
            <v>TAZA ROMA DE CERAMICA ROSA 275ML</v>
          </cell>
          <cell r="AG566" t="str">
            <v>787.99</v>
          </cell>
          <cell r="AH566">
            <v>1</v>
          </cell>
          <cell r="AI566" t="str">
            <v>PO378713NN MERCA SEPA</v>
          </cell>
          <cell r="AN566" t="str">
            <v>Sí</v>
          </cell>
        </row>
        <row r="567">
          <cell r="A567">
            <v>3537</v>
          </cell>
          <cell r="B567" t="str">
            <v>mariasegura86@gmail.com</v>
          </cell>
          <cell r="AF567" t="str">
            <v>TAZA ROMA DE CERAMICA CRUDO 275ML</v>
          </cell>
          <cell r="AG567" t="str">
            <v>787.99</v>
          </cell>
          <cell r="AH567">
            <v>1</v>
          </cell>
          <cell r="AI567" t="str">
            <v>PO285713NN MERCA SEPARADA</v>
          </cell>
          <cell r="AN567" t="str">
            <v>Sí</v>
          </cell>
        </row>
        <row r="568">
          <cell r="A568">
            <v>3537</v>
          </cell>
          <cell r="B568" t="str">
            <v>mariasegura86@gmail.com</v>
          </cell>
          <cell r="AF568" t="str">
            <v>TAZA ROMA DE CERAMICA ROJA 275ML</v>
          </cell>
          <cell r="AG568" t="str">
            <v>787.99</v>
          </cell>
          <cell r="AH568">
            <v>1</v>
          </cell>
          <cell r="AI568" t="str">
            <v>PO416713NN MERCA SEPA</v>
          </cell>
          <cell r="AN568" t="str">
            <v>Sí</v>
          </cell>
        </row>
        <row r="569">
          <cell r="A569">
            <v>3537</v>
          </cell>
          <cell r="B569" t="str">
            <v>mariasegura86@gmail.com</v>
          </cell>
          <cell r="AF569" t="str">
            <v>TAZA ROMA DE CERAMICA AZUL POPPY 275ML</v>
          </cell>
          <cell r="AG569" t="str">
            <v>787.99</v>
          </cell>
          <cell r="AH569">
            <v>1</v>
          </cell>
          <cell r="AI569" t="str">
            <v>PO342713 MERCA SEPARADA</v>
          </cell>
          <cell r="AN569" t="str">
            <v>Sí</v>
          </cell>
        </row>
        <row r="570">
          <cell r="A570">
            <v>3537</v>
          </cell>
          <cell r="B570" t="str">
            <v>mariasegura86@gmail.com</v>
          </cell>
          <cell r="AF570" t="str">
            <v>TAZA ROMA DE CERAMICA GRIS 275ML</v>
          </cell>
          <cell r="AG570" t="str">
            <v>787.99</v>
          </cell>
          <cell r="AH570">
            <v>1</v>
          </cell>
          <cell r="AI570" t="str">
            <v>446713 MERCA SEPA</v>
          </cell>
          <cell r="AN570" t="str">
            <v>Sí</v>
          </cell>
        </row>
        <row r="571">
          <cell r="A571">
            <v>3536</v>
          </cell>
          <cell r="B571" t="str">
            <v>florencia.almiron@outlook.com</v>
          </cell>
          <cell r="C571">
            <v>44426</v>
          </cell>
          <cell r="D571" t="str">
            <v>Abierta</v>
          </cell>
          <cell r="E571" t="str">
            <v>Recibido</v>
          </cell>
          <cell r="F571" t="str">
            <v>Enviado</v>
          </cell>
          <cell r="G571" t="str">
            <v>ARS</v>
          </cell>
          <cell r="H571" t="str">
            <v>6526.95</v>
          </cell>
          <cell r="I571">
            <v>0</v>
          </cell>
          <cell r="J571">
            <v>0</v>
          </cell>
          <cell r="K571" t="str">
            <v>6526.95</v>
          </cell>
          <cell r="L571" t="str">
            <v>Florencia Almirón</v>
          </cell>
          <cell r="M571">
            <v>38939532</v>
          </cell>
          <cell r="N571">
            <v>541169602736</v>
          </cell>
          <cell r="O571" t="str">
            <v>Florencia Almirón</v>
          </cell>
          <cell r="P571">
            <v>541169602736</v>
          </cell>
          <cell r="Q571" t="str">
            <v>Cesio</v>
          </cell>
          <cell r="R571">
            <v>230</v>
          </cell>
          <cell r="S571">
            <v>2</v>
          </cell>
          <cell r="T571" t="str">
            <v>Haedo</v>
          </cell>
          <cell r="U571" t="str">
            <v>Buenos aires</v>
          </cell>
          <cell r="V571">
            <v>1706</v>
          </cell>
          <cell r="W571" t="str">
            <v>Gran Buenos Aires</v>
          </cell>
          <cell r="Y571" t="str">
            <v>ENVÍO SIN CARGO (CABA, GRAN PARTE DE GBA y LA PLATA) TIEMPO: 4 a 6 DÍAS HÁBILES</v>
          </cell>
          <cell r="Z571" t="str">
            <v>Mercado Pago</v>
          </cell>
          <cell r="AD571">
            <v>44426</v>
          </cell>
          <cell r="AE571">
            <v>44431</v>
          </cell>
          <cell r="AF571" t="str">
            <v>TAPON BAÑERA PASTEL 1PC (Violeta)</v>
          </cell>
          <cell r="AG571">
            <v>80</v>
          </cell>
          <cell r="AH571">
            <v>1</v>
          </cell>
          <cell r="AI571" t="str">
            <v>019BA87553</v>
          </cell>
          <cell r="AJ571" t="str">
            <v>Móvil</v>
          </cell>
          <cell r="AK571" t="str">
            <v>EL MIERCOLES 25-08 ENTRE 8 Y 18 HORAS!</v>
          </cell>
          <cell r="AL571">
            <v>3123539963</v>
          </cell>
          <cell r="AM571">
            <v>456259714</v>
          </cell>
          <cell r="AN571" t="str">
            <v>Sí</v>
          </cell>
        </row>
        <row r="572">
          <cell r="A572">
            <v>3536</v>
          </cell>
          <cell r="B572" t="str">
            <v>florencia.almiron@outlook.com</v>
          </cell>
          <cell r="AF572" t="str">
            <v>RAMO X 5 FLORES TELA PARA AROMATIZAR (Blanco)</v>
          </cell>
          <cell r="AG572">
            <v>760</v>
          </cell>
          <cell r="AH572">
            <v>2</v>
          </cell>
          <cell r="AI572" t="str">
            <v>RAMOBCO MERCA SEPA COSTO TEORICO MAS IVA</v>
          </cell>
          <cell r="AN572" t="str">
            <v>Sí</v>
          </cell>
        </row>
        <row r="573">
          <cell r="A573">
            <v>3536</v>
          </cell>
          <cell r="B573" t="str">
            <v>florencia.almiron@outlook.com</v>
          </cell>
          <cell r="AF573" t="str">
            <v>RAMO X 5 FLORES TELA PARA AROMATIZAR (Beige)</v>
          </cell>
          <cell r="AG573">
            <v>760</v>
          </cell>
          <cell r="AH573">
            <v>1</v>
          </cell>
          <cell r="AI573" t="str">
            <v>RAMOBEI MERCA SEPA COSTO TEORICO MAS IVA</v>
          </cell>
          <cell r="AN573" t="str">
            <v>Sí</v>
          </cell>
        </row>
        <row r="574">
          <cell r="A574">
            <v>3536</v>
          </cell>
          <cell r="B574" t="str">
            <v>florencia.almiron@outlook.com</v>
          </cell>
          <cell r="AF574" t="str">
            <v>DISPENSER 600ML 12 X10,5X18CM COLORES SURT. (Blanco)</v>
          </cell>
          <cell r="AG574" t="str">
            <v>706.99</v>
          </cell>
          <cell r="AH574">
            <v>1</v>
          </cell>
          <cell r="AI574" t="str">
            <v>Q10837 QUO MERCA SEPA/COSTO TEORICO MAS IVA</v>
          </cell>
          <cell r="AN574" t="str">
            <v>Sí</v>
          </cell>
        </row>
        <row r="575">
          <cell r="A575">
            <v>3536</v>
          </cell>
          <cell r="B575" t="str">
            <v>florencia.almiron@outlook.com</v>
          </cell>
          <cell r="AF575" t="str">
            <v>CUCHARA OVAL DE SILICONA CREAM MANGO DE MADERA 31 CM</v>
          </cell>
          <cell r="AG575" t="str">
            <v>864.99</v>
          </cell>
          <cell r="AH575">
            <v>1</v>
          </cell>
          <cell r="AI575" t="str">
            <v>MS101A49 MERCA SEPARADA</v>
          </cell>
          <cell r="AN575" t="str">
            <v>Sí</v>
          </cell>
        </row>
        <row r="576">
          <cell r="A576">
            <v>3536</v>
          </cell>
          <cell r="B576" t="str">
            <v>florencia.almiron@outlook.com</v>
          </cell>
          <cell r="AF576" t="str">
            <v>ESPATULA ACANALADA DE SILICONA CREAM MANGO DE MADERA 32 CM</v>
          </cell>
          <cell r="AG576" t="str">
            <v>864.99</v>
          </cell>
          <cell r="AH576">
            <v>1</v>
          </cell>
          <cell r="AI576" t="str">
            <v>MS101A50 N=MERCA SEPARADA</v>
          </cell>
          <cell r="AN576" t="str">
            <v>Sí</v>
          </cell>
        </row>
        <row r="577">
          <cell r="A577">
            <v>3536</v>
          </cell>
          <cell r="B577" t="str">
            <v>florencia.almiron@outlook.com</v>
          </cell>
          <cell r="AF577" t="str">
            <v>CUCHARON DE SILICONA CREAM MANGO DE MADERA 31 CM</v>
          </cell>
          <cell r="AG577" t="str">
            <v>864.99</v>
          </cell>
          <cell r="AH577">
            <v>1</v>
          </cell>
          <cell r="AI577" t="str">
            <v>MS101A52 MERCA SEPA</v>
          </cell>
          <cell r="AN577" t="str">
            <v>Sí</v>
          </cell>
        </row>
        <row r="578">
          <cell r="A578">
            <v>3536</v>
          </cell>
          <cell r="B578" t="str">
            <v>florencia.almiron@outlook.com</v>
          </cell>
          <cell r="AF578" t="str">
            <v>CUCHARA PARA PASTA DE SILICONA CREAM MANGO DE MADERA 31 CM</v>
          </cell>
          <cell r="AG578" t="str">
            <v>864.99</v>
          </cell>
          <cell r="AH578">
            <v>1</v>
          </cell>
          <cell r="AI578" t="str">
            <v>101A47</v>
          </cell>
          <cell r="AN578" t="str">
            <v>Sí</v>
          </cell>
        </row>
        <row r="579">
          <cell r="A579">
            <v>3535</v>
          </cell>
          <cell r="B579" t="str">
            <v>palogimenez1@gmail.com</v>
          </cell>
          <cell r="C579">
            <v>44426</v>
          </cell>
          <cell r="D579" t="str">
            <v>Abierta</v>
          </cell>
          <cell r="E579" t="str">
            <v>Recibido</v>
          </cell>
          <cell r="F579" t="str">
            <v>Enviado</v>
          </cell>
          <cell r="G579" t="str">
            <v>ARS</v>
          </cell>
          <cell r="H579" t="str">
            <v>2999.94</v>
          </cell>
          <cell r="I579" t="str">
            <v>2999.94</v>
          </cell>
          <cell r="J579">
            <v>0</v>
          </cell>
          <cell r="K579">
            <v>0</v>
          </cell>
          <cell r="L579" t="str">
            <v>Paloma Gimenez</v>
          </cell>
          <cell r="M579">
            <v>38365827</v>
          </cell>
          <cell r="N579">
            <v>541124740156</v>
          </cell>
          <cell r="O579" t="str">
            <v>Paloma Gimenez</v>
          </cell>
          <cell r="P579">
            <v>541124740156</v>
          </cell>
          <cell r="Q579" t="str">
            <v>Avenida Del Libertador</v>
          </cell>
          <cell r="R579">
            <v>6777</v>
          </cell>
          <cell r="T579" t="str">
            <v>Nuñez - Concesionario Toyota Jorge Ferro</v>
          </cell>
          <cell r="U579" t="str">
            <v>Capital Federal</v>
          </cell>
          <cell r="V579">
            <v>1429</v>
          </cell>
          <cell r="W579" t="str">
            <v>Capital Federal</v>
          </cell>
          <cell r="Y579" t="str">
            <v>ENVÍO SIN CARGO (CABA, GRAN PARTE DE GBA y LA PLATA) TIEMPO: 4 a 6 DÍAS HÁBILES</v>
          </cell>
          <cell r="Z579" t="str">
            <v>TRANSFERENCIA BANCARIA</v>
          </cell>
          <cell r="AA579" t="str">
            <v>PALOMA</v>
          </cell>
          <cell r="AD579">
            <v>44426</v>
          </cell>
          <cell r="AE579">
            <v>44431</v>
          </cell>
          <cell r="AF579" t="str">
            <v>INDIVIDUAL BARISAL BEIGE 37CM</v>
          </cell>
          <cell r="AG579" t="str">
            <v>499.99</v>
          </cell>
          <cell r="AH579">
            <v>6</v>
          </cell>
          <cell r="AI579" t="str">
            <v>MS115323 MERCA SEPARDA</v>
          </cell>
          <cell r="AJ579" t="str">
            <v>Web</v>
          </cell>
          <cell r="AK579" t="str">
            <v>EL MIERCOLES 25-08 ENTRE 8 Y 18 HORAS!</v>
          </cell>
          <cell r="AM579">
            <v>464982628</v>
          </cell>
          <cell r="AN579" t="str">
            <v>Sí</v>
          </cell>
        </row>
        <row r="580">
          <cell r="A580">
            <v>3534</v>
          </cell>
          <cell r="B580" t="str">
            <v>clara_f7@hotmail.com</v>
          </cell>
          <cell r="C580">
            <v>44426</v>
          </cell>
          <cell r="D580" t="str">
            <v>Abierta</v>
          </cell>
          <cell r="E580" t="str">
            <v>Recibido</v>
          </cell>
          <cell r="F580" t="str">
            <v>Enviado</v>
          </cell>
          <cell r="G580" t="str">
            <v>ARS</v>
          </cell>
          <cell r="H580" t="str">
            <v>8708.97</v>
          </cell>
          <cell r="I580">
            <v>0</v>
          </cell>
          <cell r="J580">
            <v>0</v>
          </cell>
          <cell r="K580" t="str">
            <v>8708.97</v>
          </cell>
          <cell r="L580" t="str">
            <v>Clara Finger</v>
          </cell>
          <cell r="M580">
            <v>34727854</v>
          </cell>
          <cell r="N580">
            <v>541131919054</v>
          </cell>
          <cell r="O580" t="str">
            <v>Clara Finger</v>
          </cell>
          <cell r="P580">
            <v>541131919054</v>
          </cell>
          <cell r="Q580" t="str">
            <v>JB Alberdi</v>
          </cell>
          <cell r="R580">
            <v>465</v>
          </cell>
          <cell r="S580" t="str">
            <v>7 C</v>
          </cell>
          <cell r="T580" t="str">
            <v>CABA</v>
          </cell>
          <cell r="U580" t="str">
            <v>Capital Federal</v>
          </cell>
          <cell r="V580">
            <v>1424</v>
          </cell>
          <cell r="W580" t="str">
            <v>Capital Federal</v>
          </cell>
          <cell r="Y580" t="str">
            <v>ENVÍO SIN CARGO (CABA, GRAN PARTE DE GBA y LA PLATA) TIEMPO: 4 a 6 DÍAS HÁBILES</v>
          </cell>
          <cell r="Z580" t="str">
            <v>Mercado Pago</v>
          </cell>
          <cell r="AD580">
            <v>44426</v>
          </cell>
          <cell r="AE580">
            <v>44431</v>
          </cell>
          <cell r="AF580" t="str">
            <v>MANTEL RECTANGULAR ANTIMANCHA 1.40x1.85 mtrs</v>
          </cell>
          <cell r="AG580">
            <v>1760</v>
          </cell>
          <cell r="AH580">
            <v>1</v>
          </cell>
          <cell r="AI580" t="str">
            <v>CHUR14 MERCA SEPA</v>
          </cell>
          <cell r="AJ580" t="str">
            <v>Web</v>
          </cell>
          <cell r="AK580" t="str">
            <v>EL MIERCOLES 25-08 ENTRE 8 Y 18 HORAS!</v>
          </cell>
          <cell r="AL580">
            <v>3120940653</v>
          </cell>
          <cell r="AM580">
            <v>464813482</v>
          </cell>
          <cell r="AN580" t="str">
            <v>Sí</v>
          </cell>
        </row>
        <row r="581">
          <cell r="A581">
            <v>3534</v>
          </cell>
          <cell r="B581" t="str">
            <v>clara_f7@hotmail.com</v>
          </cell>
          <cell r="AF581" t="str">
            <v>TAPON BAÑERA PASTEL 1PC (Celeste)</v>
          </cell>
          <cell r="AG581">
            <v>80</v>
          </cell>
          <cell r="AH581">
            <v>1</v>
          </cell>
          <cell r="AI581" t="str">
            <v>019BA87553</v>
          </cell>
          <cell r="AN581" t="str">
            <v>Sí</v>
          </cell>
        </row>
        <row r="582">
          <cell r="A582">
            <v>3534</v>
          </cell>
          <cell r="B582" t="str">
            <v>clara_f7@hotmail.com</v>
          </cell>
          <cell r="AF582" t="str">
            <v>MATE PAMPA BOCA ANCHA CON BOMBILLA COLOR BLANCO</v>
          </cell>
          <cell r="AG582">
            <v>790</v>
          </cell>
          <cell r="AH582">
            <v>1</v>
          </cell>
          <cell r="AI582" t="str">
            <v>matepampa01  MERCA SEPA</v>
          </cell>
          <cell r="AN582" t="str">
            <v>Sí</v>
          </cell>
        </row>
        <row r="583">
          <cell r="A583">
            <v>3534</v>
          </cell>
          <cell r="B583" t="str">
            <v>clara_f7@hotmail.com</v>
          </cell>
          <cell r="AF583" t="str">
            <v>MESA ARRIME XL HOME OFFICE 60*70*30 CM</v>
          </cell>
          <cell r="AG583" t="str">
            <v>3099.99</v>
          </cell>
          <cell r="AH583">
            <v>1</v>
          </cell>
          <cell r="AI583" t="str">
            <v>NEWARRIME2 LA TENGO YO solo hay q retocar el hierro pero esta re vendible</v>
          </cell>
          <cell r="AN583" t="str">
            <v>Sí</v>
          </cell>
        </row>
        <row r="584">
          <cell r="A584">
            <v>3534</v>
          </cell>
          <cell r="B584" t="str">
            <v>clara_f7@hotmail.com</v>
          </cell>
          <cell r="AF584" t="str">
            <v>BODEGA APILABLE P/3 BOTELLAS **NEGRO 12X34.5X30CM</v>
          </cell>
          <cell r="AG584" t="str">
            <v>1699.99</v>
          </cell>
          <cell r="AH584">
            <v>1</v>
          </cell>
          <cell r="AI584" t="str">
            <v>BA88545 NEGRO</v>
          </cell>
          <cell r="AN584" t="str">
            <v>Sí</v>
          </cell>
        </row>
        <row r="585">
          <cell r="A585">
            <v>3534</v>
          </cell>
          <cell r="B585" t="str">
            <v>clara_f7@hotmail.com</v>
          </cell>
          <cell r="AF585" t="str">
            <v>ORGANIZADOR DE PLATOS METAL BLANCO 11,5 X12X14 CM</v>
          </cell>
          <cell r="AG585" t="str">
            <v>1278.99</v>
          </cell>
          <cell r="AH585">
            <v>1</v>
          </cell>
          <cell r="AI585" t="str">
            <v>SILORG7 MERCA SEPARADA</v>
          </cell>
          <cell r="AN585" t="str">
            <v>Sí</v>
          </cell>
        </row>
        <row r="586">
          <cell r="A586">
            <v>3533</v>
          </cell>
          <cell r="B586" t="str">
            <v>cagambaccini@gmail.com</v>
          </cell>
          <cell r="C586">
            <v>44426</v>
          </cell>
          <cell r="D586" t="str">
            <v>Abierta</v>
          </cell>
          <cell r="E586" t="str">
            <v>Recibido</v>
          </cell>
          <cell r="F586" t="str">
            <v>Enviado</v>
          </cell>
          <cell r="G586" t="str">
            <v>ARS</v>
          </cell>
          <cell r="H586" t="str">
            <v>9593.93</v>
          </cell>
          <cell r="I586">
            <v>0</v>
          </cell>
          <cell r="J586">
            <v>0</v>
          </cell>
          <cell r="K586" t="str">
            <v>9593.93</v>
          </cell>
          <cell r="L586" t="str">
            <v>Constanza Gambaccini</v>
          </cell>
          <cell r="M586">
            <v>41582415</v>
          </cell>
          <cell r="N586">
            <v>541157365708</v>
          </cell>
          <cell r="O586" t="str">
            <v>Constanza Gambaccini</v>
          </cell>
          <cell r="P586">
            <v>541157365708</v>
          </cell>
          <cell r="Q586" t="str">
            <v>Solari</v>
          </cell>
          <cell r="R586">
            <v>877</v>
          </cell>
          <cell r="S586" t="str">
            <v>Fondo o primer piso</v>
          </cell>
          <cell r="U586" t="str">
            <v xml:space="preserve">Ciudadela </v>
          </cell>
          <cell r="V586">
            <v>1702</v>
          </cell>
          <cell r="W586" t="str">
            <v>Gran Buenos Aires</v>
          </cell>
          <cell r="Y586" t="str">
            <v>ENVÍO SIN CARGO (CABA, GRAN PARTE DE GBA y LA PLATA) TIEMPO: 4 a 6 DÍAS HÁBILES</v>
          </cell>
          <cell r="Z586" t="str">
            <v>Mercado Pago</v>
          </cell>
          <cell r="AB586" t="str">
            <v>Por favor tocar todos los timbres</v>
          </cell>
          <cell r="AD586">
            <v>44426</v>
          </cell>
          <cell r="AE586">
            <v>44431</v>
          </cell>
          <cell r="AF586" t="str">
            <v>TAZA Y PLATO ALESSIA CREAM BORDE DORADO 200 ML</v>
          </cell>
          <cell r="AG586" t="str">
            <v>1498.99</v>
          </cell>
          <cell r="AH586">
            <v>6</v>
          </cell>
          <cell r="AI586" t="str">
            <v>MS510099 MERCA SEPARADA</v>
          </cell>
          <cell r="AJ586" t="str">
            <v>Móvil</v>
          </cell>
          <cell r="AK586" t="str">
            <v>EL MIERCOLES 25-08 ENTRE 8 Y 18 HORAS!</v>
          </cell>
          <cell r="AL586">
            <v>3120696913</v>
          </cell>
          <cell r="AM586">
            <v>464793972</v>
          </cell>
          <cell r="AN586" t="str">
            <v>Sí</v>
          </cell>
        </row>
        <row r="587">
          <cell r="A587">
            <v>3533</v>
          </cell>
          <cell r="B587" t="str">
            <v>cagambaccini@gmail.com</v>
          </cell>
          <cell r="AF587" t="str">
            <v>VELA 100 % SOJA CON ESENCIAS - DIFERENTES AROMAS 8x8 CM (VAINILLA)</v>
          </cell>
          <cell r="AG587" t="str">
            <v>599.99</v>
          </cell>
          <cell r="AH587">
            <v>1</v>
          </cell>
          <cell r="AI587" t="str">
            <v>BA6340VELA MERCA SEPARADA COSTO TEORICO MAS IVA</v>
          </cell>
          <cell r="AN587" t="str">
            <v>Sí</v>
          </cell>
        </row>
        <row r="588">
          <cell r="A588">
            <v>3532</v>
          </cell>
          <cell r="B588" t="str">
            <v>agus.patitucci@gmail.com</v>
          </cell>
          <cell r="C588">
            <v>44425</v>
          </cell>
          <cell r="D588" t="str">
            <v>Abierta</v>
          </cell>
          <cell r="E588" t="str">
            <v>Recibido</v>
          </cell>
          <cell r="F588" t="str">
            <v>Enviado</v>
          </cell>
          <cell r="G588" t="str">
            <v>ARS</v>
          </cell>
          <cell r="H588">
            <v>1580</v>
          </cell>
          <cell r="I588">
            <v>0</v>
          </cell>
          <cell r="J588">
            <v>0</v>
          </cell>
          <cell r="K588">
            <v>1580</v>
          </cell>
          <cell r="L588" t="str">
            <v>Agustina Patitucci</v>
          </cell>
          <cell r="M588">
            <v>40381053</v>
          </cell>
          <cell r="N588">
            <v>541144163405</v>
          </cell>
          <cell r="O588" t="str">
            <v>Agustina Patitucci</v>
          </cell>
          <cell r="P588">
            <v>541144163405</v>
          </cell>
          <cell r="Q588" t="str">
            <v>Mendiondo</v>
          </cell>
          <cell r="R588">
            <v>1671</v>
          </cell>
          <cell r="U588" t="str">
            <v>Luis guillon</v>
          </cell>
          <cell r="V588">
            <v>1838</v>
          </cell>
          <cell r="W588" t="str">
            <v>Gran Buenos Aires</v>
          </cell>
          <cell r="Y588" t="str">
            <v>ENVÍO SIN CARGO (CABA, GRAN PARTE DE GBA y LA PLATA) TIEMPO: 4 a 6 DÍAS HÁBILES</v>
          </cell>
          <cell r="Z588" t="str">
            <v>Mercado Pago</v>
          </cell>
          <cell r="AD588">
            <v>44425</v>
          </cell>
          <cell r="AE588">
            <v>44431</v>
          </cell>
          <cell r="AF588" t="str">
            <v>MATE PAMPA BOCA ANGOSTA CON BOMBILLA COLOR NEGRO</v>
          </cell>
          <cell r="AG588">
            <v>790</v>
          </cell>
          <cell r="AH588">
            <v>1</v>
          </cell>
          <cell r="AI588" t="str">
            <v>MERCA SEPA</v>
          </cell>
          <cell r="AJ588" t="str">
            <v>Móvil</v>
          </cell>
          <cell r="AK588" t="str">
            <v>EL MARTES 24-08 ENTRE 8 Y 18 HORAS!</v>
          </cell>
          <cell r="AL588">
            <v>16449135960</v>
          </cell>
          <cell r="AM588">
            <v>464630558</v>
          </cell>
          <cell r="AN588" t="str">
            <v>Sí</v>
          </cell>
        </row>
        <row r="589">
          <cell r="A589">
            <v>3532</v>
          </cell>
          <cell r="B589" t="str">
            <v>agus.patitucci@gmail.com</v>
          </cell>
          <cell r="AF589" t="str">
            <v>MATE PAMPA BOCA ANCHA CON BOMBILLA COLOR NEGRO</v>
          </cell>
          <cell r="AG589">
            <v>790</v>
          </cell>
          <cell r="AH589">
            <v>1</v>
          </cell>
          <cell r="AI589" t="str">
            <v>MERCA SEPA</v>
          </cell>
          <cell r="AN589" t="str">
            <v>Sí</v>
          </cell>
        </row>
        <row r="590">
          <cell r="A590">
            <v>3531</v>
          </cell>
          <cell r="B590" t="str">
            <v>lescano.julieta@hotmail.com</v>
          </cell>
          <cell r="C590">
            <v>44425</v>
          </cell>
          <cell r="D590" t="str">
            <v>Abierta</v>
          </cell>
          <cell r="E590" t="str">
            <v>Recibido</v>
          </cell>
          <cell r="F590" t="str">
            <v>Enviado</v>
          </cell>
          <cell r="G590" t="str">
            <v>ARS</v>
          </cell>
          <cell r="H590" t="str">
            <v>3299.94</v>
          </cell>
          <cell r="I590">
            <v>0</v>
          </cell>
          <cell r="J590">
            <v>0</v>
          </cell>
          <cell r="K590" t="str">
            <v>3299.94</v>
          </cell>
          <cell r="L590" t="str">
            <v>Julieta Lescano</v>
          </cell>
          <cell r="M590">
            <v>36664488</v>
          </cell>
          <cell r="N590">
            <v>5491163631178</v>
          </cell>
          <cell r="O590" t="str">
            <v>Julieta Lescano</v>
          </cell>
          <cell r="P590">
            <v>5491163631178</v>
          </cell>
          <cell r="Q590">
            <v>151</v>
          </cell>
          <cell r="R590">
            <v>1369</v>
          </cell>
          <cell r="S590" t="str">
            <v>5 D (timbre 54)</v>
          </cell>
          <cell r="T590" t="str">
            <v>Berazategui</v>
          </cell>
          <cell r="U590" t="str">
            <v>Buenos Aires</v>
          </cell>
          <cell r="V590">
            <v>1884</v>
          </cell>
          <cell r="W590" t="str">
            <v>Gran Buenos Aires</v>
          </cell>
          <cell r="Y590" t="str">
            <v>ENVÍO SIN CARGO (CABA, GRAN PARTE DE GBA y LA PLATA) TIEMPO: 4 a 6 DÍAS HÁBILES</v>
          </cell>
          <cell r="Z590" t="str">
            <v>Mercado Pago</v>
          </cell>
          <cell r="AB590" t="str">
            <v>Edificio "Anto I". Timbre 54 (debe apretar el 54 y el icono del telefono)</v>
          </cell>
          <cell r="AD590">
            <v>44425</v>
          </cell>
          <cell r="AE590">
            <v>44428</v>
          </cell>
          <cell r="AF590" t="str">
            <v>INDIVIDUAL DE PVC DORADO REDONDO HOJAS 38CM</v>
          </cell>
          <cell r="AG590" t="str">
            <v>549.99</v>
          </cell>
          <cell r="AH590">
            <v>6</v>
          </cell>
          <cell r="AI590" t="str">
            <v>MS115252 MERCA SEPA</v>
          </cell>
          <cell r="AJ590" t="str">
            <v>Web</v>
          </cell>
          <cell r="AK590" t="str">
            <v>EL LUNES 23-08 ENTRE 8 Y 18 HORAS!</v>
          </cell>
          <cell r="AL590">
            <v>16438538321</v>
          </cell>
          <cell r="AM590">
            <v>464309094</v>
          </cell>
          <cell r="AN590" t="str">
            <v>Sí</v>
          </cell>
        </row>
        <row r="591">
          <cell r="A591">
            <v>3530</v>
          </cell>
          <cell r="B591" t="str">
            <v>schaab.nestor@gmail.com</v>
          </cell>
          <cell r="C591">
            <v>44424</v>
          </cell>
          <cell r="D591" t="str">
            <v>Abierta</v>
          </cell>
          <cell r="E591" t="str">
            <v>Recibido</v>
          </cell>
          <cell r="F591" t="str">
            <v>Enviado</v>
          </cell>
          <cell r="G591" t="str">
            <v>ARS</v>
          </cell>
          <cell r="H591" t="str">
            <v>1279.98</v>
          </cell>
          <cell r="I591">
            <v>0</v>
          </cell>
          <cell r="J591">
            <v>0</v>
          </cell>
          <cell r="K591" t="str">
            <v>1279.98</v>
          </cell>
          <cell r="L591" t="str">
            <v>Nestor Schaab</v>
          </cell>
          <cell r="M591">
            <v>14325674</v>
          </cell>
          <cell r="N591">
            <v>541154545093</v>
          </cell>
          <cell r="O591" t="str">
            <v>Nestor Schaab</v>
          </cell>
          <cell r="P591">
            <v>541154545093</v>
          </cell>
          <cell r="Q591" t="str">
            <v>Saenz Valiente</v>
          </cell>
          <cell r="R591">
            <v>531</v>
          </cell>
          <cell r="T591" t="str">
            <v>Martínez</v>
          </cell>
          <cell r="U591" t="str">
            <v>Martinez</v>
          </cell>
          <cell r="V591">
            <v>1640</v>
          </cell>
          <cell r="W591" t="str">
            <v>Gran Buenos Aires</v>
          </cell>
          <cell r="Y591" t="str">
            <v>ENVÍO SIN CARGO (CABA, GRAN PARTE DE GBA y LA PLATA) TIEMPO: 4 a 6 DÍAS HÁBILES</v>
          </cell>
          <cell r="Z591" t="str">
            <v>Mercado Pago</v>
          </cell>
          <cell r="AD591">
            <v>44424</v>
          </cell>
          <cell r="AE591">
            <v>44426</v>
          </cell>
          <cell r="AF591" t="str">
            <v>BOTELLA DE VIDRIO CON TAPA DE ACERO FOR YOU FUNDA AZUL 400ML</v>
          </cell>
          <cell r="AG591" t="str">
            <v>639.99</v>
          </cell>
          <cell r="AH591">
            <v>1</v>
          </cell>
          <cell r="AI591" t="str">
            <v>MS126822</v>
          </cell>
          <cell r="AJ591" t="str">
            <v>Web</v>
          </cell>
          <cell r="AK591" t="str">
            <v>EL VIERNES 20-08 ENTRE 8 Y 18 HORAS!</v>
          </cell>
          <cell r="AL591">
            <v>16426091785</v>
          </cell>
          <cell r="AM591">
            <v>463870315</v>
          </cell>
          <cell r="AN591" t="str">
            <v>Sí</v>
          </cell>
        </row>
        <row r="592">
          <cell r="A592">
            <v>3530</v>
          </cell>
          <cell r="B592" t="str">
            <v>schaab.nestor@gmail.com</v>
          </cell>
          <cell r="AF592" t="str">
            <v>BOTELLA VIDRIO ENJOY 400 ML</v>
          </cell>
          <cell r="AG592" t="str">
            <v>639.99</v>
          </cell>
          <cell r="AH592">
            <v>1</v>
          </cell>
          <cell r="AN592" t="str">
            <v>Sí</v>
          </cell>
        </row>
        <row r="593">
          <cell r="A593">
            <v>3529</v>
          </cell>
          <cell r="B593" t="str">
            <v>mariaetroncha@gmail.com</v>
          </cell>
          <cell r="C593">
            <v>44424</v>
          </cell>
          <cell r="D593" t="str">
            <v>Abierta</v>
          </cell>
          <cell r="E593" t="str">
            <v>Recibido</v>
          </cell>
          <cell r="F593" t="str">
            <v>Enviado</v>
          </cell>
          <cell r="G593" t="str">
            <v>ARS</v>
          </cell>
          <cell r="H593" t="str">
            <v>4049.99</v>
          </cell>
          <cell r="I593">
            <v>0</v>
          </cell>
          <cell r="J593">
            <v>0</v>
          </cell>
          <cell r="K593" t="str">
            <v>4049.99</v>
          </cell>
          <cell r="L593" t="str">
            <v>Maria Troncha</v>
          </cell>
          <cell r="M593">
            <v>34577162</v>
          </cell>
          <cell r="N593">
            <v>5491131183112</v>
          </cell>
          <cell r="O593" t="str">
            <v>Maria Troncha</v>
          </cell>
          <cell r="P593">
            <v>5491131183112</v>
          </cell>
          <cell r="Q593" t="str">
            <v xml:space="preserve">Esmeralda </v>
          </cell>
          <cell r="R593">
            <v>512</v>
          </cell>
          <cell r="S593" t="str">
            <v>A</v>
          </cell>
          <cell r="U593" t="str">
            <v xml:space="preserve">Lomas de Zamora </v>
          </cell>
          <cell r="V593">
            <v>1834</v>
          </cell>
          <cell r="W593" t="str">
            <v>Gran Buenos Aires</v>
          </cell>
          <cell r="Y593" t="str">
            <v>ENVÍO SIN CARGO (CABA, GRAN PARTE DE GBA y LA PLATA) TIEMPO: 4 a 6 DÍAS HÁBILES</v>
          </cell>
          <cell r="Z593" t="str">
            <v>Mercado Pago</v>
          </cell>
          <cell r="AD593">
            <v>44424</v>
          </cell>
          <cell r="AE593">
            <v>44426</v>
          </cell>
          <cell r="AF593" t="str">
            <v>CUBIERTERO DE MADERA LISO 4DIV 33X25CM</v>
          </cell>
          <cell r="AG593">
            <v>2700</v>
          </cell>
          <cell r="AH593">
            <v>1</v>
          </cell>
          <cell r="AI593" t="str">
            <v>046CU7004</v>
          </cell>
          <cell r="AJ593" t="str">
            <v>Móvil</v>
          </cell>
          <cell r="AK593" t="str">
            <v>EL VIERNES 20-08 ENTRE 8 Y 18 HORAS!</v>
          </cell>
          <cell r="AL593">
            <v>16424929094</v>
          </cell>
          <cell r="AM593">
            <v>463837678</v>
          </cell>
          <cell r="AN593" t="str">
            <v>Sí</v>
          </cell>
        </row>
        <row r="594">
          <cell r="A594">
            <v>3529</v>
          </cell>
          <cell r="B594" t="str">
            <v>mariaetroncha@gmail.com</v>
          </cell>
          <cell r="AF594" t="str">
            <v>ESCURRIDOR DE PLATOS BEIGE CON BANDEJA 42.2X17.4X9.4 CM</v>
          </cell>
          <cell r="AG594" t="str">
            <v>1349.99</v>
          </cell>
          <cell r="AH594">
            <v>1</v>
          </cell>
          <cell r="AI594" t="str">
            <v>17013BEIG</v>
          </cell>
          <cell r="AN594" t="str">
            <v>Sí</v>
          </cell>
        </row>
        <row r="595">
          <cell r="A595">
            <v>3528</v>
          </cell>
          <cell r="B595" t="str">
            <v>noeoliva95@gmail.com</v>
          </cell>
          <cell r="C595">
            <v>44423</v>
          </cell>
          <cell r="D595" t="str">
            <v>Abierta</v>
          </cell>
          <cell r="E595" t="str">
            <v>Recibido</v>
          </cell>
          <cell r="F595" t="str">
            <v>Enviado</v>
          </cell>
          <cell r="G595" t="str">
            <v>ARS</v>
          </cell>
          <cell r="H595" t="str">
            <v>4578.93</v>
          </cell>
          <cell r="I595">
            <v>0</v>
          </cell>
          <cell r="J595">
            <v>0</v>
          </cell>
          <cell r="K595" t="str">
            <v>4578.93</v>
          </cell>
          <cell r="L595" t="str">
            <v>Noelia Oliva</v>
          </cell>
          <cell r="M595">
            <v>38797158</v>
          </cell>
          <cell r="N595">
            <v>5491140617897</v>
          </cell>
          <cell r="O595" t="str">
            <v>Noelia Oliva</v>
          </cell>
          <cell r="P595">
            <v>5491140617897</v>
          </cell>
          <cell r="Q595" t="str">
            <v>Angaco</v>
          </cell>
          <cell r="R595">
            <v>4286</v>
          </cell>
          <cell r="U595" t="str">
            <v>Capital Federal</v>
          </cell>
          <cell r="V595">
            <v>1257</v>
          </cell>
          <cell r="W595" t="str">
            <v>Capital Federal</v>
          </cell>
          <cell r="Y595" t="str">
            <v>ENVÍO SIN CARGO (CABA, GRAN PARTE DE GBA y LA PLATA) TIEMPO: 4 a 6 DÍAS HÁBILES</v>
          </cell>
          <cell r="Z595" t="str">
            <v>TRANSFERENCIA BANCARIA</v>
          </cell>
          <cell r="AD595">
            <v>44424</v>
          </cell>
          <cell r="AE595">
            <v>44426</v>
          </cell>
          <cell r="AF595" t="str">
            <v>INDIVIDUAL RANGPUR GOLD 38CM</v>
          </cell>
          <cell r="AG595" t="str">
            <v>549.99</v>
          </cell>
          <cell r="AH595">
            <v>6</v>
          </cell>
          <cell r="AI595" t="str">
            <v>MS115246</v>
          </cell>
          <cell r="AJ595" t="str">
            <v>Móvil</v>
          </cell>
          <cell r="AK595" t="str">
            <v>EL VIERNES 20-08 ENTRE 8 Y 18 HORAS!</v>
          </cell>
          <cell r="AM595">
            <v>463559074</v>
          </cell>
          <cell r="AN595" t="str">
            <v>Sí</v>
          </cell>
        </row>
        <row r="596">
          <cell r="A596">
            <v>3528</v>
          </cell>
          <cell r="B596" t="str">
            <v>noeoliva95@gmail.com</v>
          </cell>
          <cell r="AF596" t="str">
            <v>ORGANIZADOR DE PLATOS METAL BLANCO 11,5 X12X14 CM</v>
          </cell>
          <cell r="AG596" t="str">
            <v>1278.99</v>
          </cell>
          <cell r="AH596">
            <v>1</v>
          </cell>
          <cell r="AI596" t="str">
            <v>SILORG7 MERCA SEPARADA</v>
          </cell>
          <cell r="AN596" t="str">
            <v>Sí</v>
          </cell>
        </row>
        <row r="597">
          <cell r="A597">
            <v>3527</v>
          </cell>
          <cell r="B597" t="str">
            <v>alvarezjosefina96@gmail.com</v>
          </cell>
          <cell r="C597">
            <v>44423</v>
          </cell>
          <cell r="D597" t="str">
            <v>Abierta</v>
          </cell>
          <cell r="E597" t="str">
            <v>Recibido</v>
          </cell>
          <cell r="F597" t="str">
            <v>Enviado</v>
          </cell>
          <cell r="G597" t="str">
            <v>ARS</v>
          </cell>
          <cell r="H597" t="str">
            <v>9799.81</v>
          </cell>
          <cell r="I597" t="str">
            <v>1469.97</v>
          </cell>
          <cell r="J597">
            <v>0</v>
          </cell>
          <cell r="K597" t="str">
            <v>8329.84</v>
          </cell>
          <cell r="L597" t="str">
            <v>Josefina Alvarez</v>
          </cell>
          <cell r="M597">
            <v>39391700</v>
          </cell>
          <cell r="N597">
            <v>541123030839</v>
          </cell>
          <cell r="O597" t="str">
            <v>Catalina Alvarez</v>
          </cell>
          <cell r="P597">
            <v>541123030839</v>
          </cell>
          <cell r="Q597" t="str">
            <v>Laprida</v>
          </cell>
          <cell r="R597">
            <v>1264</v>
          </cell>
          <cell r="S597" t="str">
            <v>10 B</v>
          </cell>
          <cell r="T597" t="str">
            <v>Recoleta</v>
          </cell>
          <cell r="U597" t="str">
            <v>Capital Federal</v>
          </cell>
          <cell r="V597">
            <v>1425</v>
          </cell>
          <cell r="W597" t="str">
            <v>Capital Federal</v>
          </cell>
          <cell r="Y597" t="str">
            <v>ENVÍO SIN CARGO (CABA, GRAN PARTE DE GBA y LA PLATA) TIEMPO: 4 a 6 DÍAS HÁBILES</v>
          </cell>
          <cell r="Z597" t="str">
            <v>Mercado Pago</v>
          </cell>
          <cell r="AA597" t="str">
            <v>FINDEBIGDECO</v>
          </cell>
          <cell r="AD597">
            <v>44423</v>
          </cell>
          <cell r="AE597">
            <v>44426</v>
          </cell>
          <cell r="AF597" t="str">
            <v>COLADOR C/ MANGO DE ACERO BLACK 26X9CM</v>
          </cell>
          <cell r="AG597" t="str">
            <v>789.9</v>
          </cell>
          <cell r="AH597">
            <v>1</v>
          </cell>
          <cell r="AI597" t="str">
            <v>MS101999</v>
          </cell>
          <cell r="AJ597" t="str">
            <v>Web</v>
          </cell>
          <cell r="AK597" t="str">
            <v>EL VIERNES 20-08 ENTRE 8 Y 18 HORAS!</v>
          </cell>
          <cell r="AL597">
            <v>3109939879</v>
          </cell>
          <cell r="AM597">
            <v>445268309</v>
          </cell>
          <cell r="AN597" t="str">
            <v>Sí</v>
          </cell>
        </row>
        <row r="598">
          <cell r="A598">
            <v>3527</v>
          </cell>
          <cell r="B598" t="str">
            <v>alvarezjosefina96@gmail.com</v>
          </cell>
          <cell r="AF598" t="str">
            <v>PALA PARA TORTA DE ACERO BLACK 26X5CM</v>
          </cell>
          <cell r="AG598" t="str">
            <v>789.99</v>
          </cell>
          <cell r="AH598">
            <v>1</v>
          </cell>
          <cell r="AI598" t="str">
            <v>MS101998</v>
          </cell>
          <cell r="AN598" t="str">
            <v>Sí</v>
          </cell>
        </row>
        <row r="599">
          <cell r="A599">
            <v>3527</v>
          </cell>
          <cell r="B599" t="str">
            <v>alvarezjosefina96@gmail.com</v>
          </cell>
          <cell r="AF599" t="str">
            <v>COLADOR BLACK ASAS DE MADERA 21.5 CM DIAM</v>
          </cell>
          <cell r="AG599">
            <v>1583</v>
          </cell>
          <cell r="AH599">
            <v>1</v>
          </cell>
          <cell r="AI599">
            <v>119606</v>
          </cell>
          <cell r="AN599" t="str">
            <v>Sí</v>
          </cell>
        </row>
        <row r="600">
          <cell r="A600">
            <v>3527</v>
          </cell>
          <cell r="B600" t="str">
            <v>alvarezjosefina96@gmail.com</v>
          </cell>
          <cell r="AF600" t="str">
            <v>BATIDOR BRIGHT BLACK 25 CM</v>
          </cell>
          <cell r="AG600" t="str">
            <v>731.99</v>
          </cell>
          <cell r="AH600">
            <v>1</v>
          </cell>
          <cell r="AI600" t="str">
            <v>MS101A74</v>
          </cell>
          <cell r="AN600" t="str">
            <v>Sí</v>
          </cell>
        </row>
        <row r="601">
          <cell r="A601">
            <v>3527</v>
          </cell>
          <cell r="B601" t="str">
            <v>alvarezjosefina96@gmail.com</v>
          </cell>
          <cell r="AF601" t="str">
            <v>ESPATULA DE SILICONA MANGO DE MADERA SIMIL MARMOL 31X6CM</v>
          </cell>
          <cell r="AG601" t="str">
            <v>864.99</v>
          </cell>
          <cell r="AH601">
            <v>1</v>
          </cell>
          <cell r="AI601" t="str">
            <v>MS101A21</v>
          </cell>
          <cell r="AN601" t="str">
            <v>Sí</v>
          </cell>
        </row>
        <row r="602">
          <cell r="A602">
            <v>3527</v>
          </cell>
          <cell r="B602" t="str">
            <v>alvarezjosefina96@gmail.com</v>
          </cell>
          <cell r="AF602" t="str">
            <v>CUCHARA PARA HELADO DE ACERO BLACK 20X4CM</v>
          </cell>
          <cell r="AG602" t="str">
            <v>789.99</v>
          </cell>
          <cell r="AH602">
            <v>1</v>
          </cell>
          <cell r="AI602" t="str">
            <v>MS101994</v>
          </cell>
          <cell r="AN602" t="str">
            <v>Sí</v>
          </cell>
        </row>
        <row r="603">
          <cell r="A603">
            <v>3527</v>
          </cell>
          <cell r="B603" t="str">
            <v>alvarezjosefina96@gmail.com</v>
          </cell>
          <cell r="AF603" t="str">
            <v>PELA PAPAS ARCO DE ACERO BLACK 18X5CM</v>
          </cell>
          <cell r="AG603" t="str">
            <v>789.99</v>
          </cell>
          <cell r="AH603">
            <v>1</v>
          </cell>
          <cell r="AI603">
            <v>101995</v>
          </cell>
          <cell r="AN603" t="str">
            <v>Sí</v>
          </cell>
        </row>
        <row r="604">
          <cell r="A604">
            <v>3527</v>
          </cell>
          <cell r="B604" t="str">
            <v>alvarezjosefina96@gmail.com</v>
          </cell>
          <cell r="AF604" t="str">
            <v>CUCHARA SILICONA SIMIL MARMOL MANGO MADERA</v>
          </cell>
          <cell r="AG604" t="str">
            <v>864.99</v>
          </cell>
          <cell r="AH604">
            <v>1</v>
          </cell>
          <cell r="AI604" t="str">
            <v>MS101A22</v>
          </cell>
          <cell r="AN604" t="str">
            <v>Sí</v>
          </cell>
        </row>
        <row r="605">
          <cell r="A605">
            <v>3527</v>
          </cell>
          <cell r="B605" t="str">
            <v>alvarezjosefina96@gmail.com</v>
          </cell>
          <cell r="AF605" t="str">
            <v>CUCHARA PASTA DE SILICONA MANGO DE MADERA SIMIL MARMOL 31X6CM</v>
          </cell>
          <cell r="AG605" t="str">
            <v>864.99</v>
          </cell>
          <cell r="AH605">
            <v>1</v>
          </cell>
          <cell r="AI605" t="str">
            <v>MS101A23</v>
          </cell>
          <cell r="AN605" t="str">
            <v>Sí</v>
          </cell>
        </row>
        <row r="606">
          <cell r="A606">
            <v>3527</v>
          </cell>
          <cell r="B606" t="str">
            <v>alvarezjosefina96@gmail.com</v>
          </cell>
          <cell r="AF606" t="str">
            <v>ESPATULA ACANALADA DE SILICONA ANGO DE MADERA SIMIL MARMOL 31X8CM</v>
          </cell>
          <cell r="AG606" t="str">
            <v>864.99</v>
          </cell>
          <cell r="AH606">
            <v>1</v>
          </cell>
          <cell r="AI606" t="str">
            <v>MS101A25 MERCA SEPARADA</v>
          </cell>
          <cell r="AN606" t="str">
            <v>Sí</v>
          </cell>
        </row>
        <row r="607">
          <cell r="A607">
            <v>3527</v>
          </cell>
          <cell r="B607" t="str">
            <v>alvarezjosefina96@gmail.com</v>
          </cell>
          <cell r="AF607" t="str">
            <v>CUCHARON DE SILICONA MANGO DE MADERA SIMIL MARMOL 31X7CM</v>
          </cell>
          <cell r="AG607" t="str">
            <v>864.99</v>
          </cell>
          <cell r="AH607">
            <v>1</v>
          </cell>
          <cell r="AI607" t="str">
            <v>MS101A28</v>
          </cell>
          <cell r="AN607" t="str">
            <v>Sí</v>
          </cell>
        </row>
        <row r="608">
          <cell r="A608">
            <v>3526</v>
          </cell>
          <cell r="B608" t="str">
            <v>anabella_vitola@hotmail.com</v>
          </cell>
          <cell r="C608">
            <v>44423</v>
          </cell>
          <cell r="D608" t="str">
            <v>Abierta</v>
          </cell>
          <cell r="E608" t="str">
            <v>Recibido</v>
          </cell>
          <cell r="F608" t="str">
            <v>Enviado</v>
          </cell>
          <cell r="G608" t="str">
            <v>ARS</v>
          </cell>
          <cell r="H608" t="str">
            <v>3561.98</v>
          </cell>
          <cell r="I608">
            <v>0</v>
          </cell>
          <cell r="J608">
            <v>0</v>
          </cell>
          <cell r="K608" t="str">
            <v>3561.98</v>
          </cell>
          <cell r="L608" t="str">
            <v>Anabella Vitola</v>
          </cell>
          <cell r="M608">
            <v>33302986</v>
          </cell>
          <cell r="N608">
            <v>541165329358</v>
          </cell>
          <cell r="O608" t="str">
            <v>Anabella Vitola</v>
          </cell>
          <cell r="T608" t="str">
            <v>Villa del Parque / Agronomía / Monte Castro / Paternal / Villa del Parque / Villa Santa Rita / Villa Real / Villa General Mitre / Villa Devoto</v>
          </cell>
          <cell r="U608" t="str">
            <v>Capital Federal</v>
          </cell>
          <cell r="V608">
            <v>1417</v>
          </cell>
          <cell r="W608" t="str">
            <v>Capital Federal</v>
          </cell>
          <cell r="Y608" t="str">
            <v>Retiras en SHOWROOM ( CON CITA PREVIA)</v>
          </cell>
          <cell r="Z608" t="str">
            <v>Mercado Pago</v>
          </cell>
          <cell r="AD608">
            <v>44423</v>
          </cell>
          <cell r="AE608">
            <v>44433</v>
          </cell>
          <cell r="AF608" t="str">
            <v>MANTEL BEIGE RECTANGULAR TELA TROPICAL PESADO 150 X 250 CM</v>
          </cell>
          <cell r="AG608">
            <v>1564</v>
          </cell>
          <cell r="AH608">
            <v>1</v>
          </cell>
          <cell r="AI608" t="str">
            <v>HUMANBEIG</v>
          </cell>
          <cell r="AJ608" t="str">
            <v>Móvil</v>
          </cell>
          <cell r="AK608" t="str">
            <v/>
          </cell>
          <cell r="AL608">
            <v>3108042235</v>
          </cell>
          <cell r="AM608">
            <v>463223935</v>
          </cell>
          <cell r="AN608" t="str">
            <v>Sí</v>
          </cell>
        </row>
        <row r="609">
          <cell r="A609">
            <v>3526</v>
          </cell>
          <cell r="B609" t="str">
            <v>anabella_vitola@hotmail.com</v>
          </cell>
          <cell r="AF609" t="str">
            <v>INDIVIDUAL DE YUTE KAMPOT 38CM</v>
          </cell>
          <cell r="AG609" t="str">
            <v>998.99</v>
          </cell>
          <cell r="AH609">
            <v>2</v>
          </cell>
          <cell r="AI609" t="str">
            <v>MS504005 MERCA SEPA</v>
          </cell>
          <cell r="AN609" t="str">
            <v>Sí</v>
          </cell>
        </row>
        <row r="610">
          <cell r="A610">
            <v>3525</v>
          </cell>
          <cell r="B610" t="str">
            <v>rochii_9933@hotmail.com</v>
          </cell>
          <cell r="C610">
            <v>44422</v>
          </cell>
          <cell r="D610" t="str">
            <v>Abierta</v>
          </cell>
          <cell r="E610" t="str">
            <v>Recibido</v>
          </cell>
          <cell r="F610" t="str">
            <v>Enviado</v>
          </cell>
          <cell r="G610" t="str">
            <v>ARS</v>
          </cell>
          <cell r="H610" t="str">
            <v>3151.96</v>
          </cell>
          <cell r="I610">
            <v>0</v>
          </cell>
          <cell r="J610" t="str">
            <v>482.09</v>
          </cell>
          <cell r="K610" t="str">
            <v>3634.05</v>
          </cell>
          <cell r="L610" t="str">
            <v>Rocío Romano</v>
          </cell>
          <cell r="M610">
            <v>39005163</v>
          </cell>
          <cell r="N610">
            <v>543878205548</v>
          </cell>
          <cell r="O610" t="str">
            <v>Rocío Romano</v>
          </cell>
          <cell r="P610">
            <v>543878205548</v>
          </cell>
          <cell r="Q610" t="str">
            <v>Laprida</v>
          </cell>
          <cell r="R610">
            <v>995</v>
          </cell>
          <cell r="S610" t="str">
            <v>Casa</v>
          </cell>
          <cell r="T610" t="str">
            <v>Observatorio</v>
          </cell>
          <cell r="U610" t="str">
            <v>Córdoba</v>
          </cell>
          <cell r="V610">
            <v>5000</v>
          </cell>
          <cell r="W610" t="str">
            <v>Córdoba</v>
          </cell>
          <cell r="Y610" t="str">
            <v>Correo Argentino - Envio a domicilio</v>
          </cell>
          <cell r="Z610" t="str">
            <v>TRANSFERENCIA BANCARIA</v>
          </cell>
          <cell r="AC610" t="str">
            <v>26*08 cambia 1 VERDE X UNA BLANCA - SIN STOCK</v>
          </cell>
          <cell r="AD610">
            <v>44423</v>
          </cell>
          <cell r="AE610">
            <v>44428</v>
          </cell>
          <cell r="AF610" t="str">
            <v>TAZA ROMA DE CERAMICA ROSA 275ML</v>
          </cell>
          <cell r="AG610" t="str">
            <v>787.99</v>
          </cell>
          <cell r="AH610">
            <v>1</v>
          </cell>
          <cell r="AI610" t="str">
            <v>PO378713NN MERCA SEPA</v>
          </cell>
          <cell r="AJ610" t="str">
            <v>Móvil</v>
          </cell>
          <cell r="AK610" t="str">
            <v>HOY VIERNES 20-08 SERA ENVIADO AL CORREO ARGENTINO. SU SEGUIMIENTO ES 000079430467PX847L90501 Y PODRA VER EL ESTADO EN LA WEB. MUCHAS GRACIAS!</v>
          </cell>
          <cell r="AM610">
            <v>455782168</v>
          </cell>
          <cell r="AN610" t="str">
            <v>Sí</v>
          </cell>
        </row>
        <row r="611">
          <cell r="A611">
            <v>3525</v>
          </cell>
          <cell r="B611" t="str">
            <v>rochii_9933@hotmail.com</v>
          </cell>
          <cell r="AF611" t="str">
            <v>TAZA ROMA DE CERAMICA VERDE 275ML</v>
          </cell>
          <cell r="AG611" t="str">
            <v>787.99</v>
          </cell>
          <cell r="AH611">
            <v>3</v>
          </cell>
          <cell r="AI611" t="str">
            <v>PO393713 LOS TENGO EN SAN DIEGO YO PEDIR</v>
          </cell>
          <cell r="AN611" t="str">
            <v>Sí</v>
          </cell>
        </row>
        <row r="612">
          <cell r="A612">
            <v>3524</v>
          </cell>
          <cell r="B612" t="str">
            <v>nicolealistereynoso@gmail.com</v>
          </cell>
          <cell r="C612">
            <v>44422</v>
          </cell>
          <cell r="D612" t="str">
            <v>Abierta</v>
          </cell>
          <cell r="E612" t="str">
            <v>Recibido</v>
          </cell>
          <cell r="F612" t="str">
            <v>Enviado</v>
          </cell>
          <cell r="G612" t="str">
            <v>ARS</v>
          </cell>
          <cell r="H612" t="str">
            <v>1667.98</v>
          </cell>
          <cell r="I612" t="str">
            <v>250.2</v>
          </cell>
          <cell r="J612">
            <v>0</v>
          </cell>
          <cell r="K612" t="str">
            <v>1417.78</v>
          </cell>
          <cell r="L612" t="str">
            <v>Silvia Reynoso</v>
          </cell>
          <cell r="M612">
            <v>17806007</v>
          </cell>
          <cell r="N612">
            <v>541157979123</v>
          </cell>
          <cell r="O612" t="str">
            <v>Silvia Reynoso</v>
          </cell>
          <cell r="P612">
            <v>541157979123</v>
          </cell>
          <cell r="Q612">
            <v>29</v>
          </cell>
          <cell r="R612">
            <v>5362</v>
          </cell>
          <cell r="U612" t="str">
            <v>Berazategui</v>
          </cell>
          <cell r="V612">
            <v>1884</v>
          </cell>
          <cell r="W612" t="str">
            <v>Gran Buenos Aires</v>
          </cell>
          <cell r="Y612" t="str">
            <v>ENVÍO SIN CARGO (CABA, GRAN PARTE DE GBA y LA PLATA) TIEMPO: 4 a 6 DÍAS HÁBILES</v>
          </cell>
          <cell r="Z612" t="str">
            <v>Mercado Pago</v>
          </cell>
          <cell r="AA612" t="str">
            <v>FINDEBIGDECO</v>
          </cell>
          <cell r="AD612">
            <v>44422</v>
          </cell>
          <cell r="AE612">
            <v>44426</v>
          </cell>
          <cell r="AF612" t="str">
            <v>TAZA ROMA DE CERAMICA AZUL POPPY 275ML</v>
          </cell>
          <cell r="AG612" t="str">
            <v>787.99</v>
          </cell>
          <cell r="AH612">
            <v>1</v>
          </cell>
          <cell r="AI612" t="str">
            <v>PO342713 MERCA SEPARADA</v>
          </cell>
          <cell r="AJ612" t="str">
            <v>Web</v>
          </cell>
          <cell r="AK612" t="str">
            <v>EL LUNES 23-08 ENTRE 8 Y 18 HORAS!</v>
          </cell>
          <cell r="AL612">
            <v>16399196489</v>
          </cell>
          <cell r="AM612">
            <v>463008820</v>
          </cell>
          <cell r="AN612" t="str">
            <v>Sí</v>
          </cell>
        </row>
        <row r="613">
          <cell r="A613">
            <v>3524</v>
          </cell>
          <cell r="B613" t="str">
            <v>nicolealistereynoso@gmail.com</v>
          </cell>
          <cell r="AF613" t="str">
            <v>MUG CERAMICA TRAMADO BOMBE GRIS DEGRADE 520ML</v>
          </cell>
          <cell r="AG613" t="str">
            <v>879.99</v>
          </cell>
          <cell r="AH613">
            <v>1</v>
          </cell>
          <cell r="AI613" t="str">
            <v>MS510094 MERCA SEPARADA</v>
          </cell>
          <cell r="AN613" t="str">
            <v>Sí</v>
          </cell>
        </row>
        <row r="614">
          <cell r="A614">
            <v>3523</v>
          </cell>
          <cell r="B614" t="str">
            <v>vero_santacreu@hotmail.com</v>
          </cell>
          <cell r="C614">
            <v>44422</v>
          </cell>
          <cell r="D614" t="str">
            <v>Abierta</v>
          </cell>
          <cell r="E614" t="str">
            <v>Recibido</v>
          </cell>
          <cell r="F614" t="str">
            <v>Enviado</v>
          </cell>
          <cell r="G614" t="str">
            <v>ARS</v>
          </cell>
          <cell r="H614" t="str">
            <v>1298.98</v>
          </cell>
          <cell r="I614">
            <v>0</v>
          </cell>
          <cell r="J614">
            <v>0</v>
          </cell>
          <cell r="K614" t="str">
            <v>1298.98</v>
          </cell>
          <cell r="L614" t="str">
            <v>Veronica Santacreu</v>
          </cell>
          <cell r="M614">
            <v>36660438</v>
          </cell>
          <cell r="N614">
            <v>541166586674</v>
          </cell>
          <cell r="O614" t="str">
            <v>Veronica Santacreu</v>
          </cell>
          <cell r="P614">
            <v>541166586674</v>
          </cell>
          <cell r="Q614" t="str">
            <v>Cochabamba</v>
          </cell>
          <cell r="R614">
            <v>946</v>
          </cell>
          <cell r="S614">
            <v>2</v>
          </cell>
          <cell r="U614" t="str">
            <v>Capital Federal</v>
          </cell>
          <cell r="V614">
            <v>1150</v>
          </cell>
          <cell r="W614" t="str">
            <v>Capital Federal</v>
          </cell>
          <cell r="Y614" t="str">
            <v>ENVÍO SIN CARGO (CABA, GRAN PARTE DE GBA y LA PLATA) TIEMPO: 4 a 6 DÍAS HÁBILES</v>
          </cell>
          <cell r="Z614" t="str">
            <v>Mercado Pago</v>
          </cell>
          <cell r="AD614">
            <v>44422</v>
          </cell>
          <cell r="AE614">
            <v>44426</v>
          </cell>
          <cell r="AF614" t="str">
            <v>INDIVIDUAL DE YUTE KAMPOT 38CM</v>
          </cell>
          <cell r="AG614" t="str">
            <v>998.99</v>
          </cell>
          <cell r="AH614">
            <v>1</v>
          </cell>
          <cell r="AI614" t="str">
            <v>MS504005 MERCA SEPA</v>
          </cell>
          <cell r="AJ614" t="str">
            <v>Web</v>
          </cell>
          <cell r="AK614" t="str">
            <v>EL VIERNES 20-08 ENTRE 8 Y 18 HORAS!</v>
          </cell>
          <cell r="AL614">
            <v>3106457436</v>
          </cell>
          <cell r="AM614">
            <v>462999229</v>
          </cell>
          <cell r="AN614" t="str">
            <v>Sí</v>
          </cell>
        </row>
        <row r="615">
          <cell r="A615">
            <v>3523</v>
          </cell>
          <cell r="B615" t="str">
            <v>vero_santacreu@hotmail.com</v>
          </cell>
          <cell r="AF615" t="str">
            <v>INDIVIDUAL CUERINAPLAVINIL SIMIL MARMOL 44X30CM</v>
          </cell>
          <cell r="AG615" t="str">
            <v>299.99</v>
          </cell>
          <cell r="AH615">
            <v>1</v>
          </cell>
          <cell r="AI615" t="str">
            <v>CHUIN177R MERCA SEPA</v>
          </cell>
          <cell r="AN615" t="str">
            <v>Sí</v>
          </cell>
        </row>
        <row r="616">
          <cell r="A616">
            <v>3522</v>
          </cell>
          <cell r="B616" t="str">
            <v>daipfernandez@gmail.com</v>
          </cell>
          <cell r="C616">
            <v>44422</v>
          </cell>
          <cell r="D616" t="str">
            <v>Abierta</v>
          </cell>
          <cell r="E616" t="str">
            <v>Recibido</v>
          </cell>
          <cell r="F616" t="str">
            <v>Enviado</v>
          </cell>
          <cell r="G616" t="str">
            <v>ARS</v>
          </cell>
          <cell r="H616" t="str">
            <v>5472.94</v>
          </cell>
          <cell r="I616">
            <v>0</v>
          </cell>
          <cell r="J616">
            <v>0</v>
          </cell>
          <cell r="K616" t="str">
            <v>5472.94</v>
          </cell>
          <cell r="L616" t="str">
            <v>Daiana Fernandez</v>
          </cell>
          <cell r="M616">
            <v>32461693</v>
          </cell>
          <cell r="N616">
            <v>541150364569</v>
          </cell>
          <cell r="O616" t="str">
            <v>Daiana Fernandez</v>
          </cell>
          <cell r="P616">
            <v>541150364569</v>
          </cell>
          <cell r="Q616" t="str">
            <v xml:space="preserve">Araoz </v>
          </cell>
          <cell r="R616">
            <v>561</v>
          </cell>
          <cell r="S616" t="str">
            <v>3º8</v>
          </cell>
          <cell r="T616" t="str">
            <v xml:space="preserve">Villa Crespo </v>
          </cell>
          <cell r="U616" t="str">
            <v>Capital Federal</v>
          </cell>
          <cell r="V616">
            <v>1414</v>
          </cell>
          <cell r="W616" t="str">
            <v>Capital Federal</v>
          </cell>
          <cell r="Y616" t="str">
            <v>ENVÍO SIN CARGO (CABA, GRAN PARTE DE GBA y LA PLATA) TIEMPO: 4 a 6 DÍAS HÁBILES</v>
          </cell>
          <cell r="Z616" t="str">
            <v>Mercado Pago</v>
          </cell>
          <cell r="AC616" t="str">
            <v>25-08 abono diferencia x mp - cambio batidor 62 x el 63</v>
          </cell>
          <cell r="AD616">
            <v>44422</v>
          </cell>
          <cell r="AE616">
            <v>44426</v>
          </cell>
          <cell r="AF616" t="str">
            <v>PINCEL DE SILICONA CREAM MANGO DE MADERA 27 CM</v>
          </cell>
          <cell r="AG616" t="str">
            <v>731.99</v>
          </cell>
          <cell r="AH616">
            <v>1</v>
          </cell>
          <cell r="AI616" t="str">
            <v>101a53 MERCA SEPA</v>
          </cell>
          <cell r="AJ616" t="str">
            <v>Móvil</v>
          </cell>
          <cell r="AK616" t="str">
            <v>EL VIERNES 20-08 ENTRE 8 Y 18 HORAS!</v>
          </cell>
          <cell r="AL616">
            <v>3105243743</v>
          </cell>
          <cell r="AM616">
            <v>462913424</v>
          </cell>
          <cell r="AN616" t="str">
            <v>Sí</v>
          </cell>
        </row>
        <row r="617">
          <cell r="A617">
            <v>3522</v>
          </cell>
          <cell r="B617" t="str">
            <v>daipfernandez@gmail.com</v>
          </cell>
          <cell r="AF617" t="str">
            <v>CUCHARON DE SILICONA CREAM MANGO DE MADERA 31 CM</v>
          </cell>
          <cell r="AG617" t="str">
            <v>864.99</v>
          </cell>
          <cell r="AH617">
            <v>1</v>
          </cell>
          <cell r="AI617" t="str">
            <v>MS101A52 MERCA SEPA</v>
          </cell>
          <cell r="AN617" t="str">
            <v>Sí</v>
          </cell>
        </row>
        <row r="618">
          <cell r="A618">
            <v>3522</v>
          </cell>
          <cell r="B618" t="str">
            <v>daipfernandez@gmail.com</v>
          </cell>
          <cell r="AF618" t="str">
            <v>ESPATULA ACANALADA DE SILICONA CREAM MANGO DE MADERA 32 CM</v>
          </cell>
          <cell r="AG618" t="str">
            <v>864.99</v>
          </cell>
          <cell r="AH618">
            <v>1</v>
          </cell>
          <cell r="AI618" t="str">
            <v>MS101A50 N=MERCA SEPARADA</v>
          </cell>
          <cell r="AN618" t="str">
            <v>Sí</v>
          </cell>
        </row>
        <row r="619">
          <cell r="A619">
            <v>3522</v>
          </cell>
          <cell r="B619" t="str">
            <v>daipfernandez@gmail.com</v>
          </cell>
          <cell r="AF619" t="str">
            <v>CUCHARA OVAL DE SILICONA CREAM MANGO DE MADERA 31 CM</v>
          </cell>
          <cell r="AG619" t="str">
            <v>864.99</v>
          </cell>
          <cell r="AH619">
            <v>1</v>
          </cell>
          <cell r="AI619" t="str">
            <v>MS101A49 MERCA SEPARADA</v>
          </cell>
          <cell r="AN619" t="str">
            <v>Sí</v>
          </cell>
        </row>
        <row r="620">
          <cell r="A620">
            <v>3522</v>
          </cell>
          <cell r="B620" t="str">
            <v>daipfernandez@gmail.com</v>
          </cell>
          <cell r="AF620" t="str">
            <v>BATIDOR DE SILICONA CREAM MANGO DE MADERA 23 CM</v>
          </cell>
          <cell r="AG620">
            <v>416</v>
          </cell>
          <cell r="AH620">
            <v>1</v>
          </cell>
          <cell r="AI620" t="str">
            <v>MS101A62</v>
          </cell>
          <cell r="AN620" t="str">
            <v>Sí</v>
          </cell>
        </row>
        <row r="621">
          <cell r="A621">
            <v>3522</v>
          </cell>
          <cell r="B621" t="str">
            <v>daipfernandez@gmail.com</v>
          </cell>
          <cell r="AF621" t="str">
            <v>ESPATULA REPOSTERA CURVA DE SILICONA CREAM MANGO DE MADERA PLANO 34 CM</v>
          </cell>
          <cell r="AG621" t="str">
            <v>864.99</v>
          </cell>
          <cell r="AH621">
            <v>1</v>
          </cell>
          <cell r="AI621" t="str">
            <v>MS101A57</v>
          </cell>
          <cell r="AN621" t="str">
            <v>Sí</v>
          </cell>
        </row>
        <row r="622">
          <cell r="A622">
            <v>3522</v>
          </cell>
          <cell r="B622" t="str">
            <v>daipfernandez@gmail.com</v>
          </cell>
          <cell r="AF622" t="str">
            <v>CUCHARA PARA PASTA DE SILICONA CREAM MANGO DE MADERA 31 CM</v>
          </cell>
          <cell r="AG622" t="str">
            <v>864.99</v>
          </cell>
          <cell r="AH622">
            <v>1</v>
          </cell>
          <cell r="AI622" t="str">
            <v>101A47</v>
          </cell>
          <cell r="AN622" t="str">
            <v>Sí</v>
          </cell>
        </row>
        <row r="623">
          <cell r="A623">
            <v>3521</v>
          </cell>
          <cell r="B623" t="str">
            <v>marianakauffmann@gmail.com</v>
          </cell>
          <cell r="C623">
            <v>44422</v>
          </cell>
          <cell r="D623" t="str">
            <v>Abierta</v>
          </cell>
          <cell r="E623" t="str">
            <v>Recibido</v>
          </cell>
          <cell r="F623" t="str">
            <v>Enviado</v>
          </cell>
          <cell r="G623" t="str">
            <v>ARS</v>
          </cell>
          <cell r="H623" t="str">
            <v>5848.9</v>
          </cell>
          <cell r="I623">
            <v>0</v>
          </cell>
          <cell r="J623" t="str">
            <v>413.09</v>
          </cell>
          <cell r="K623" t="str">
            <v>6261.99</v>
          </cell>
          <cell r="L623" t="str">
            <v>María Ana Kauffmann</v>
          </cell>
          <cell r="M623">
            <v>22095189</v>
          </cell>
          <cell r="N623">
            <v>543445457908</v>
          </cell>
          <cell r="O623" t="str">
            <v>María Ana Kauffmann</v>
          </cell>
          <cell r="P623">
            <v>543445457908</v>
          </cell>
          <cell r="Q623" t="str">
            <v>Rocamora</v>
          </cell>
          <cell r="R623">
            <v>138</v>
          </cell>
          <cell r="U623" t="str">
            <v>Basavilbaso</v>
          </cell>
          <cell r="V623">
            <v>3170</v>
          </cell>
          <cell r="W623" t="str">
            <v>Entre Ríos</v>
          </cell>
          <cell r="Y623" t="str">
            <v>Correo Argentino - Envio a domicilio</v>
          </cell>
          <cell r="Z623" t="str">
            <v>Mercado Pago</v>
          </cell>
          <cell r="AD623">
            <v>44422</v>
          </cell>
          <cell r="AE623">
            <v>44428</v>
          </cell>
          <cell r="AF623" t="str">
            <v>CHOPP PILSENER DISP 6PC COLOR 300ML CISPER</v>
          </cell>
          <cell r="AG623">
            <v>1349</v>
          </cell>
          <cell r="AH623">
            <v>1</v>
          </cell>
          <cell r="AI623" t="str">
            <v>TW32823</v>
          </cell>
          <cell r="AJ623" t="str">
            <v>Móvil</v>
          </cell>
          <cell r="AK623" t="str">
            <v>HOY VIERNES 20-08 SERA ENVIADO AL CORREO ARGENTINO. SU SEGUIMIENTO ES 00007943047PL9T47L9A001 Y PODRA VER EL ESTADO EN LA WEB. MUCHAS GRACIAS!</v>
          </cell>
          <cell r="AL623">
            <v>16392263747</v>
          </cell>
          <cell r="AM623">
            <v>462853832</v>
          </cell>
          <cell r="AN623" t="str">
            <v>Sí</v>
          </cell>
        </row>
        <row r="624">
          <cell r="A624">
            <v>3521</v>
          </cell>
          <cell r="B624" t="str">
            <v>marianakauffmann@gmail.com</v>
          </cell>
          <cell r="AF624" t="str">
            <v>INDIVIDUAL KHULNA GRAFITO 38CM</v>
          </cell>
          <cell r="AG624" t="str">
            <v>549.99</v>
          </cell>
          <cell r="AH624">
            <v>6</v>
          </cell>
          <cell r="AI624" t="str">
            <v>MS115285 MERCA SEPARADA</v>
          </cell>
          <cell r="AN624" t="str">
            <v>Sí</v>
          </cell>
        </row>
        <row r="625">
          <cell r="A625">
            <v>3521</v>
          </cell>
          <cell r="B625" t="str">
            <v>marianakauffmann@gmail.com</v>
          </cell>
          <cell r="AF625" t="str">
            <v>INDIVIDUAL PLAVINIL SIMIL MARMOL 32,5 CM</v>
          </cell>
          <cell r="AG625" t="str">
            <v>299.99</v>
          </cell>
          <cell r="AH625">
            <v>4</v>
          </cell>
          <cell r="AI625" t="str">
            <v>CHUIN177C MERCA SEPA</v>
          </cell>
          <cell r="AN625" t="str">
            <v>Sí</v>
          </cell>
        </row>
        <row r="626">
          <cell r="A626">
            <v>3520</v>
          </cell>
          <cell r="B626" t="str">
            <v>info@estudiomarozzi.com.ar</v>
          </cell>
          <cell r="C626">
            <v>44422</v>
          </cell>
          <cell r="D626" t="str">
            <v>Abierta</v>
          </cell>
          <cell r="E626" t="str">
            <v>Recibido</v>
          </cell>
          <cell r="F626" t="str">
            <v>Enviado</v>
          </cell>
          <cell r="G626" t="str">
            <v>ARS</v>
          </cell>
          <cell r="H626">
            <v>2614</v>
          </cell>
          <cell r="I626">
            <v>0</v>
          </cell>
          <cell r="J626">
            <v>0</v>
          </cell>
          <cell r="K626">
            <v>2614</v>
          </cell>
          <cell r="L626" t="str">
            <v>Alejandra Dominguez</v>
          </cell>
          <cell r="M626">
            <v>27160547753</v>
          </cell>
          <cell r="N626">
            <v>541144170226</v>
          </cell>
          <cell r="O626" t="str">
            <v>Alejandra Dominguez</v>
          </cell>
          <cell r="P626">
            <v>541144170226</v>
          </cell>
          <cell r="Q626" t="str">
            <v>Nogoya</v>
          </cell>
          <cell r="R626">
            <v>4128</v>
          </cell>
          <cell r="U626" t="str">
            <v>Capital Federal</v>
          </cell>
          <cell r="V626">
            <v>1417</v>
          </cell>
          <cell r="W626" t="str">
            <v>Capital Federal</v>
          </cell>
          <cell r="Y626" t="str">
            <v>ENVÍO SIN CARGO (CABA, GRAN PARTE DE GBA y LA PLATA) TIEMPO: 4 a 6 DÍAS HÁBILES</v>
          </cell>
          <cell r="Z626" t="str">
            <v>Mercado Pago</v>
          </cell>
          <cell r="AD626">
            <v>44422</v>
          </cell>
          <cell r="AE626">
            <v>44426</v>
          </cell>
          <cell r="AF626" t="str">
            <v>COMBO NRO.1. ** 6 UTENSILIOS NYLON - COLOR A ELECCION (Rosa)</v>
          </cell>
          <cell r="AG626">
            <v>2614</v>
          </cell>
          <cell r="AH626">
            <v>1</v>
          </cell>
          <cell r="AI626" t="str">
            <v>12018/09018/11018/18018/15018/16018</v>
          </cell>
          <cell r="AJ626" t="str">
            <v>Móvil</v>
          </cell>
          <cell r="AK626" t="str">
            <v>EL VIERNES 20-08 ENTRE 8 Y 18 HORAS!</v>
          </cell>
          <cell r="AL626">
            <v>16389555915</v>
          </cell>
          <cell r="AM626">
            <v>462806910</v>
          </cell>
          <cell r="AN626" t="str">
            <v>Sí</v>
          </cell>
        </row>
        <row r="627">
          <cell r="A627">
            <v>3519</v>
          </cell>
          <cell r="B627" t="str">
            <v>cynilorenzo@gmail.com</v>
          </cell>
          <cell r="C627">
            <v>44422</v>
          </cell>
          <cell r="D627" t="str">
            <v>Abierta</v>
          </cell>
          <cell r="E627" t="str">
            <v>Recibido</v>
          </cell>
          <cell r="F627" t="str">
            <v>Enviado</v>
          </cell>
          <cell r="G627" t="str">
            <v>ARS</v>
          </cell>
          <cell r="H627">
            <v>2800</v>
          </cell>
          <cell r="I627">
            <v>0</v>
          </cell>
          <cell r="J627">
            <v>0</v>
          </cell>
          <cell r="K627">
            <v>2800</v>
          </cell>
          <cell r="L627" t="str">
            <v>Cynthia Lorenzo</v>
          </cell>
          <cell r="M627">
            <v>35531313</v>
          </cell>
          <cell r="N627">
            <v>542954313998</v>
          </cell>
          <cell r="O627" t="str">
            <v>Cynthia lorenzo</v>
          </cell>
          <cell r="P627">
            <v>542954313998</v>
          </cell>
          <cell r="Q627">
            <v>4</v>
          </cell>
          <cell r="R627">
            <v>308</v>
          </cell>
          <cell r="S627" t="str">
            <v>2 D</v>
          </cell>
          <cell r="T627" t="str">
            <v>La Plata</v>
          </cell>
          <cell r="U627" t="str">
            <v>Capital Federal</v>
          </cell>
          <cell r="V627">
            <v>1440</v>
          </cell>
          <cell r="W627" t="str">
            <v>Capital Federal</v>
          </cell>
          <cell r="Y627" t="str">
            <v>ENVÍO SIN CARGO (CABA, GRAN PARTE DE GBA y LA PLATA) TIEMPO: 4 a 6 DÍAS HÁBILES</v>
          </cell>
          <cell r="Z627" t="str">
            <v>Mercado Pago</v>
          </cell>
          <cell r="AB627" t="str">
            <v>Entrega en La Plata. Si es posible martes, jueves o sábados. Gracias!</v>
          </cell>
          <cell r="AD627">
            <v>44422</v>
          </cell>
          <cell r="AE627">
            <v>44426</v>
          </cell>
          <cell r="AF627" t="str">
            <v>MESA DE ARRIME HOME OFFICE 36X43X60 CM</v>
          </cell>
          <cell r="AG627">
            <v>2800</v>
          </cell>
          <cell r="AH627">
            <v>1</v>
          </cell>
          <cell r="AI627" t="str">
            <v>NEWARRIME MERCA SEPA</v>
          </cell>
          <cell r="AJ627" t="str">
            <v>Web</v>
          </cell>
          <cell r="AK627" t="str">
            <v>EL JUEVES 19-08 ENTRE 8 Y 18 HORAS!</v>
          </cell>
          <cell r="AL627">
            <v>16389294381</v>
          </cell>
          <cell r="AM627">
            <v>462799397</v>
          </cell>
          <cell r="AN627" t="str">
            <v>Sí</v>
          </cell>
        </row>
        <row r="628">
          <cell r="A628">
            <v>3518</v>
          </cell>
          <cell r="B628" t="str">
            <v>jimecoesta@hotmail.com</v>
          </cell>
          <cell r="C628">
            <v>44422</v>
          </cell>
          <cell r="D628" t="str">
            <v>Abierta</v>
          </cell>
          <cell r="E628" t="str">
            <v>Recibido</v>
          </cell>
          <cell r="F628" t="str">
            <v>Enviado</v>
          </cell>
          <cell r="G628" t="str">
            <v>ARS</v>
          </cell>
          <cell r="H628" t="str">
            <v>3527.99</v>
          </cell>
          <cell r="I628">
            <v>0</v>
          </cell>
          <cell r="J628" t="str">
            <v>413.96</v>
          </cell>
          <cell r="K628" t="str">
            <v>3941.95</v>
          </cell>
          <cell r="L628" t="str">
            <v>Jimena coesta</v>
          </cell>
          <cell r="M628">
            <v>31912732</v>
          </cell>
          <cell r="N628">
            <v>5493489523964</v>
          </cell>
          <cell r="O628" t="str">
            <v>Jimena coesta</v>
          </cell>
          <cell r="P628">
            <v>5493489523964</v>
          </cell>
          <cell r="Q628" t="str">
            <v xml:space="preserve">Colonia Alemana </v>
          </cell>
          <cell r="R628">
            <v>1169</v>
          </cell>
          <cell r="T628" t="str">
            <v xml:space="preserve">Santa Genoveva </v>
          </cell>
          <cell r="U628" t="str">
            <v xml:space="preserve">Neuquén </v>
          </cell>
          <cell r="V628">
            <v>8300</v>
          </cell>
          <cell r="W628" t="str">
            <v>Neuquén</v>
          </cell>
          <cell r="Y628" t="str">
            <v>Correo Argentino - Envio a domicilio</v>
          </cell>
          <cell r="Z628" t="str">
            <v>Mercado Pago</v>
          </cell>
          <cell r="AD628">
            <v>44422</v>
          </cell>
          <cell r="AE628">
            <v>44428</v>
          </cell>
          <cell r="AF628" t="str">
            <v>6 IMANES BOTONES COLORES SURTIDOS</v>
          </cell>
          <cell r="AG628" t="str">
            <v>169.99</v>
          </cell>
          <cell r="AH628">
            <v>1</v>
          </cell>
          <cell r="AI628" t="str">
            <v>IM2488</v>
          </cell>
          <cell r="AJ628" t="str">
            <v>Móvil</v>
          </cell>
          <cell r="AK628" t="str">
            <v>HOY VIERNES 20-08 SERA ENVIADO AL CORREO ARGENTINO. SU SEGUIMIENTO ES 00007943049AG984PL9A801 Y PODRA VER EL ESTADO EN LA WEB. MUCHAS GRACIAS</v>
          </cell>
          <cell r="AL628">
            <v>16389185439</v>
          </cell>
          <cell r="AM628">
            <v>460730244</v>
          </cell>
          <cell r="AN628" t="str">
            <v>Sí</v>
          </cell>
        </row>
        <row r="629">
          <cell r="A629">
            <v>3518</v>
          </cell>
          <cell r="B629" t="str">
            <v>jimecoesta@hotmail.com</v>
          </cell>
          <cell r="AF629" t="str">
            <v>MANTEL RECTANGULAR ANTIMANCHA 1.40x1,85 mtrs</v>
          </cell>
          <cell r="AG629">
            <v>1720</v>
          </cell>
          <cell r="AH629">
            <v>1</v>
          </cell>
          <cell r="AI629" t="str">
            <v>CHUR5</v>
          </cell>
          <cell r="AN629" t="str">
            <v>Sí</v>
          </cell>
        </row>
        <row r="630">
          <cell r="A630">
            <v>3518</v>
          </cell>
          <cell r="B630" t="str">
            <v>jimecoesta@hotmail.com</v>
          </cell>
          <cell r="AF630" t="str">
            <v>CAJA DE TE MAD. 6DIV 24X17CM</v>
          </cell>
          <cell r="AG630">
            <v>1638</v>
          </cell>
          <cell r="AH630">
            <v>1</v>
          </cell>
          <cell r="AI630" t="str">
            <v>046CX7200 MERCA SEPARADA</v>
          </cell>
          <cell r="AN630" t="str">
            <v>Sí</v>
          </cell>
        </row>
        <row r="631">
          <cell r="A631">
            <v>3517</v>
          </cell>
          <cell r="B631" t="str">
            <v>sabribcano@gmail.com</v>
          </cell>
          <cell r="C631">
            <v>44421</v>
          </cell>
          <cell r="D631" t="str">
            <v>Abierta</v>
          </cell>
          <cell r="E631" t="str">
            <v>Recibido</v>
          </cell>
          <cell r="F631" t="str">
            <v>Enviado</v>
          </cell>
          <cell r="G631" t="str">
            <v>ARS</v>
          </cell>
          <cell r="H631" t="str">
            <v>1449.36</v>
          </cell>
          <cell r="I631">
            <v>0</v>
          </cell>
          <cell r="J631">
            <v>0</v>
          </cell>
          <cell r="K631" t="str">
            <v>1449.36</v>
          </cell>
          <cell r="L631" t="str">
            <v>Sabrina Cano</v>
          </cell>
          <cell r="M631">
            <v>38951874</v>
          </cell>
          <cell r="N631">
            <v>5491134449107</v>
          </cell>
          <cell r="O631" t="str">
            <v>Sabrina Cano</v>
          </cell>
          <cell r="P631">
            <v>5491134449107</v>
          </cell>
          <cell r="Q631" t="str">
            <v>Serrano</v>
          </cell>
          <cell r="R631">
            <v>571</v>
          </cell>
          <cell r="S631" t="str">
            <v xml:space="preserve">3 E </v>
          </cell>
          <cell r="T631" t="str">
            <v xml:space="preserve">Villa Crespo </v>
          </cell>
          <cell r="U631" t="str">
            <v>Capital Federal</v>
          </cell>
          <cell r="V631">
            <v>1414</v>
          </cell>
          <cell r="W631" t="str">
            <v>Capital Federal</v>
          </cell>
          <cell r="Y631" t="str">
            <v>ENVÍO SIN CARGO (CABA, GRAN PARTE DE GBA y LA PLATA) TIEMPO: 4 a 6 DÍAS HÁBILES</v>
          </cell>
          <cell r="Z631" t="str">
            <v>Mercado Pago</v>
          </cell>
          <cell r="AB631" t="str">
            <v>Estoy en casa a partir de las 16.30hs.  Antes NO HAY NADIE EN EL DOMICILIO.  Por favor enviar después de 16.30hs. GRACIAS !</v>
          </cell>
          <cell r="AD631">
            <v>44421</v>
          </cell>
          <cell r="AE631">
            <v>44425</v>
          </cell>
          <cell r="AF631" t="str">
            <v>FLORERO DE VIDRIO VIOLETA 17CM 9CM DIAM</v>
          </cell>
          <cell r="AG631" t="str">
            <v>454.38</v>
          </cell>
          <cell r="AH631">
            <v>1</v>
          </cell>
          <cell r="AI631" t="str">
            <v>046JA7245</v>
          </cell>
          <cell r="AJ631" t="str">
            <v>Móvil</v>
          </cell>
          <cell r="AK631" t="str">
            <v>EL JUEVES 19-08 A PARTIR DE 1630 HORAS!</v>
          </cell>
          <cell r="AL631">
            <v>3101768505</v>
          </cell>
          <cell r="AM631">
            <v>462560780</v>
          </cell>
          <cell r="AN631" t="str">
            <v>Sí</v>
          </cell>
        </row>
        <row r="632">
          <cell r="A632">
            <v>3517</v>
          </cell>
          <cell r="B632" t="str">
            <v>sabribcano@gmail.com</v>
          </cell>
          <cell r="AF632" t="str">
            <v>INFUSOR DE TE</v>
          </cell>
          <cell r="AG632" t="str">
            <v>269.99</v>
          </cell>
          <cell r="AH632">
            <v>1</v>
          </cell>
          <cell r="AI632" t="str">
            <v>046BA4757</v>
          </cell>
          <cell r="AN632" t="str">
            <v>Sí</v>
          </cell>
        </row>
        <row r="633">
          <cell r="A633">
            <v>3517</v>
          </cell>
          <cell r="B633" t="str">
            <v>sabribcano@gmail.com</v>
          </cell>
          <cell r="AF633" t="str">
            <v>COLADOR C/ ASAS BLACK 20CM</v>
          </cell>
          <cell r="AG633" t="str">
            <v>724.99</v>
          </cell>
          <cell r="AH633">
            <v>1</v>
          </cell>
          <cell r="AI633" t="str">
            <v>MS101989 LOS TIENE LUCIANA</v>
          </cell>
          <cell r="AN633" t="str">
            <v>Sí</v>
          </cell>
        </row>
        <row r="634">
          <cell r="A634">
            <v>3516</v>
          </cell>
          <cell r="B634" t="str">
            <v>verovvp@hotmail.com</v>
          </cell>
          <cell r="C634">
            <v>44421</v>
          </cell>
          <cell r="D634" t="str">
            <v>Abierta</v>
          </cell>
          <cell r="E634" t="str">
            <v>Recibido</v>
          </cell>
          <cell r="F634" t="str">
            <v>Enviado</v>
          </cell>
          <cell r="G634" t="str">
            <v>ARS</v>
          </cell>
          <cell r="H634" t="str">
            <v>2684.95</v>
          </cell>
          <cell r="I634">
            <v>0</v>
          </cell>
          <cell r="J634">
            <v>0</v>
          </cell>
          <cell r="K634" t="str">
            <v>2684.95</v>
          </cell>
          <cell r="L634" t="str">
            <v>Veronica Perez</v>
          </cell>
          <cell r="M634">
            <v>26687130</v>
          </cell>
          <cell r="N634">
            <v>541152499487</v>
          </cell>
          <cell r="O634" t="str">
            <v>Veronica Perez</v>
          </cell>
          <cell r="P634">
            <v>541152499487</v>
          </cell>
          <cell r="Q634" t="str">
            <v>Sargento Cabral</v>
          </cell>
          <cell r="R634">
            <v>3450</v>
          </cell>
          <cell r="S634" t="str">
            <v>Lote 79</v>
          </cell>
          <cell r="T634" t="str">
            <v>Barrio Privado El Rocio</v>
          </cell>
          <cell r="U634" t="str">
            <v>Canning - Partido de Esteban Echeverria</v>
          </cell>
          <cell r="V634">
            <v>1842</v>
          </cell>
          <cell r="W634" t="str">
            <v>Gran Buenos Aires</v>
          </cell>
          <cell r="Y634" t="str">
            <v>ENVÍO SIN CARGO (CABA, GRAN PARTE DE GBA y LA PLATA) TIEMPO: 4 a 6 DÍAS HÁBILES</v>
          </cell>
          <cell r="Z634" t="str">
            <v>Mercado Pago</v>
          </cell>
          <cell r="AD634">
            <v>44421</v>
          </cell>
          <cell r="AE634">
            <v>44425</v>
          </cell>
          <cell r="AF634" t="str">
            <v>PLATO DE POSTRE CERAMICA VERDE 20,5 CM ESPARTA</v>
          </cell>
          <cell r="AG634" t="str">
            <v>536.99</v>
          </cell>
          <cell r="AH634">
            <v>5</v>
          </cell>
          <cell r="AI634" t="str">
            <v>PO393584 POR UNIDAD MERCA SEPARDADA</v>
          </cell>
          <cell r="AJ634" t="str">
            <v>Móvil</v>
          </cell>
          <cell r="AK634" t="str">
            <v>EL JUEVES 19-08 ENTRE 8 Y 18 HORAS!</v>
          </cell>
          <cell r="AL634">
            <v>16375853369</v>
          </cell>
          <cell r="AM634">
            <v>462436680</v>
          </cell>
          <cell r="AN634" t="str">
            <v>Sí</v>
          </cell>
        </row>
        <row r="635">
          <cell r="A635">
            <v>3515</v>
          </cell>
          <cell r="B635" t="str">
            <v>melina.nara@hotmail.com</v>
          </cell>
          <cell r="C635">
            <v>44421</v>
          </cell>
          <cell r="D635" t="str">
            <v>Abierta</v>
          </cell>
          <cell r="E635" t="str">
            <v>Recibido</v>
          </cell>
          <cell r="F635" t="str">
            <v>Enviado</v>
          </cell>
          <cell r="G635" t="str">
            <v>ARS</v>
          </cell>
          <cell r="H635">
            <v>4378</v>
          </cell>
          <cell r="I635">
            <v>0</v>
          </cell>
          <cell r="J635">
            <v>0</v>
          </cell>
          <cell r="K635">
            <v>4378</v>
          </cell>
          <cell r="L635" t="str">
            <v>Melina Pucheta</v>
          </cell>
          <cell r="M635">
            <v>36236759</v>
          </cell>
          <cell r="N635">
            <v>541136037988</v>
          </cell>
          <cell r="O635" t="str">
            <v>Melina Pucheta</v>
          </cell>
          <cell r="P635">
            <v>541136037988</v>
          </cell>
          <cell r="Q635" t="str">
            <v>Patricias argentinas</v>
          </cell>
          <cell r="R635">
            <v>3593</v>
          </cell>
          <cell r="S635" t="str">
            <v>lote 94</v>
          </cell>
          <cell r="U635" t="str">
            <v>Manuel alberti</v>
          </cell>
          <cell r="V635">
            <v>1667</v>
          </cell>
          <cell r="W635" t="str">
            <v>Gran Buenos Aires</v>
          </cell>
          <cell r="Y635" t="str">
            <v>ENVÍO SIN CARGO (CABA, GRAN PARTE DE GBA y LA PLATA) TIEMPO: 4 a 6 DÍAS HÁBILES</v>
          </cell>
          <cell r="Z635" t="str">
            <v>Mercado Pago</v>
          </cell>
          <cell r="AB635" t="str">
            <v>Localidad Pilar (Manuel Alberti) barrio cerrado la montura</v>
          </cell>
          <cell r="AD635">
            <v>44421</v>
          </cell>
          <cell r="AE635">
            <v>44425</v>
          </cell>
          <cell r="AF635" t="str">
            <v>TORTERO DE VIDRIO 24.5CM X 24CM</v>
          </cell>
          <cell r="AG635">
            <v>4378</v>
          </cell>
          <cell r="AH635">
            <v>1</v>
          </cell>
          <cell r="AI635" t="str">
            <v>046BA6427</v>
          </cell>
          <cell r="AJ635" t="str">
            <v>Web</v>
          </cell>
          <cell r="AK635" t="str">
            <v>EL JUEVES 19-08 ENTRE 8 Y 18 HORAS!</v>
          </cell>
          <cell r="AL635">
            <v>16371114696</v>
          </cell>
          <cell r="AM635">
            <v>462324761</v>
          </cell>
          <cell r="AN635" t="str">
            <v>Sí</v>
          </cell>
        </row>
        <row r="636">
          <cell r="A636">
            <v>3514</v>
          </cell>
          <cell r="B636" t="str">
            <v>marcela0517@gmail.com</v>
          </cell>
          <cell r="C636">
            <v>44421</v>
          </cell>
          <cell r="D636" t="str">
            <v>Abierta</v>
          </cell>
          <cell r="E636" t="str">
            <v>Recibido</v>
          </cell>
          <cell r="F636" t="str">
            <v>Enviado</v>
          </cell>
          <cell r="G636" t="str">
            <v>ARS</v>
          </cell>
          <cell r="H636" t="str">
            <v>2097.98</v>
          </cell>
          <cell r="I636">
            <v>0</v>
          </cell>
          <cell r="J636">
            <v>0</v>
          </cell>
          <cell r="K636" t="str">
            <v>2097.98</v>
          </cell>
          <cell r="L636" t="str">
            <v>Marcela Ioffredi</v>
          </cell>
          <cell r="M636">
            <v>20002230</v>
          </cell>
          <cell r="N636">
            <v>541156429773</v>
          </cell>
          <cell r="O636" t="str">
            <v>Marcela Ioffredi</v>
          </cell>
          <cell r="P636">
            <v>541156429773</v>
          </cell>
          <cell r="Q636" t="str">
            <v>Padre Vanini</v>
          </cell>
          <cell r="R636">
            <v>1682</v>
          </cell>
          <cell r="T636" t="str">
            <v>El Palomar</v>
          </cell>
          <cell r="U636" t="str">
            <v>El Palomar</v>
          </cell>
          <cell r="V636">
            <v>1684</v>
          </cell>
          <cell r="W636" t="str">
            <v>Gran Buenos Aires</v>
          </cell>
          <cell r="Y636" t="str">
            <v>ENVÍO SIN CARGO (CABA, GRAN PARTE DE GBA y LA PLATA) TIEMPO: 4 a 6 DÍAS HÁBILES</v>
          </cell>
          <cell r="Z636" t="str">
            <v>Mercado Pago</v>
          </cell>
          <cell r="AD636">
            <v>44421</v>
          </cell>
          <cell r="AE636">
            <v>44425</v>
          </cell>
          <cell r="AF636" t="str">
            <v>BOWL CERAMICA CRUDO ESPARTA 12.5CM 250ML</v>
          </cell>
          <cell r="AG636" t="str">
            <v>578.99</v>
          </cell>
          <cell r="AH636">
            <v>2</v>
          </cell>
          <cell r="AI636" t="str">
            <v>PO285589 POR UNIDAD MERCA SEPARADA</v>
          </cell>
          <cell r="AJ636" t="str">
            <v>Web</v>
          </cell>
          <cell r="AK636" t="str">
            <v>EL JUEVES 19-08 ENTRE 8 Y 18 HORAS!</v>
          </cell>
          <cell r="AL636">
            <v>3098578142</v>
          </cell>
          <cell r="AM636">
            <v>462272182</v>
          </cell>
          <cell r="AN636" t="str">
            <v>Sí</v>
          </cell>
        </row>
        <row r="637">
          <cell r="A637">
            <v>3514</v>
          </cell>
          <cell r="B637" t="str">
            <v>marcela0517@gmail.com</v>
          </cell>
          <cell r="AF637" t="str">
            <v>AZUCARERA DE VIDRIO Y ACERO INOXIDABLE 10CM</v>
          </cell>
          <cell r="AG637">
            <v>290</v>
          </cell>
          <cell r="AH637">
            <v>1</v>
          </cell>
          <cell r="AI637" t="str">
            <v>BA8195</v>
          </cell>
          <cell r="AN637" t="str">
            <v>Sí</v>
          </cell>
        </row>
        <row r="638">
          <cell r="A638">
            <v>3514</v>
          </cell>
          <cell r="B638" t="str">
            <v>marcela0517@gmail.com</v>
          </cell>
          <cell r="AF638" t="str">
            <v>TRAPO DE PISO CON FRASE MEDIA STANTARD 50 X 60 CM</v>
          </cell>
          <cell r="AG638">
            <v>260</v>
          </cell>
          <cell r="AH638">
            <v>1</v>
          </cell>
          <cell r="AI638" t="str">
            <v>AL8219</v>
          </cell>
          <cell r="AN638" t="str">
            <v>Sí</v>
          </cell>
        </row>
        <row r="639">
          <cell r="A639">
            <v>3514</v>
          </cell>
          <cell r="B639" t="str">
            <v>marcela0517@gmail.com</v>
          </cell>
          <cell r="AF639" t="str">
            <v>JABONERA PVC 10 X 7,8 CM</v>
          </cell>
          <cell r="AG639">
            <v>390</v>
          </cell>
          <cell r="AH639">
            <v>1</v>
          </cell>
          <cell r="AI639" t="str">
            <v>AB6993</v>
          </cell>
          <cell r="AN639" t="str">
            <v>Sí</v>
          </cell>
        </row>
        <row r="640">
          <cell r="A640">
            <v>3513</v>
          </cell>
          <cell r="B640" t="str">
            <v>fuentesvictoria95@gmail.com</v>
          </cell>
          <cell r="C640">
            <v>44421</v>
          </cell>
          <cell r="D640" t="str">
            <v>Abierta</v>
          </cell>
          <cell r="E640" t="str">
            <v>Recibido</v>
          </cell>
          <cell r="F640" t="str">
            <v>Enviado</v>
          </cell>
          <cell r="G640" t="str">
            <v>ARS</v>
          </cell>
          <cell r="H640">
            <v>1580</v>
          </cell>
          <cell r="I640">
            <v>0</v>
          </cell>
          <cell r="J640">
            <v>0</v>
          </cell>
          <cell r="K640">
            <v>1580</v>
          </cell>
          <cell r="L640" t="str">
            <v>Victoria Fuentes</v>
          </cell>
          <cell r="M640">
            <v>38830830</v>
          </cell>
          <cell r="N640">
            <v>5491155623455</v>
          </cell>
          <cell r="O640" t="str">
            <v>Victoria Fuentes</v>
          </cell>
          <cell r="P640">
            <v>5491155623455</v>
          </cell>
          <cell r="Q640" t="str">
            <v>Pueyrredon</v>
          </cell>
          <cell r="R640">
            <v>4230</v>
          </cell>
          <cell r="T640" t="str">
            <v>Olivos</v>
          </cell>
          <cell r="U640" t="str">
            <v>Vicente Lopez</v>
          </cell>
          <cell r="V640">
            <v>1636</v>
          </cell>
          <cell r="W640" t="str">
            <v>Gran Buenos Aires</v>
          </cell>
          <cell r="Y640" t="str">
            <v>ENVÍO SIN CARGO (CABA, GRAN PARTE DE GBA y LA PLATA) TIEMPO: 4 a 6 DÍAS HÁBILES</v>
          </cell>
          <cell r="Z640" t="str">
            <v>TRANSFERENCIA BANCARIA</v>
          </cell>
          <cell r="AB640" t="str">
            <v>2 Mates pampa boca ancha, uno negro y uno rosado. Envío a Pueyrredón 4230 Olivos (a media cuadra de Unicenter). Gracias!!!</v>
          </cell>
          <cell r="AD640">
            <v>44421</v>
          </cell>
          <cell r="AE640">
            <v>44425</v>
          </cell>
          <cell r="AF640" t="str">
            <v>MATE PAMPA BOCA ANCHA CON BOMBILLA COLOR ROSA</v>
          </cell>
          <cell r="AG640">
            <v>790</v>
          </cell>
          <cell r="AH640">
            <v>1</v>
          </cell>
          <cell r="AI640" t="str">
            <v>MATE PAMPA02. MERCA SEPARADA</v>
          </cell>
          <cell r="AJ640" t="str">
            <v>Web</v>
          </cell>
          <cell r="AK640" t="str">
            <v>EL JUEVES 19-08 ENTRE 8 Y 18 HORAS!</v>
          </cell>
          <cell r="AM640">
            <v>462244047</v>
          </cell>
          <cell r="AN640" t="str">
            <v>Sí</v>
          </cell>
        </row>
        <row r="641">
          <cell r="A641">
            <v>3513</v>
          </cell>
          <cell r="B641" t="str">
            <v>fuentesvictoria95@gmail.com</v>
          </cell>
          <cell r="AF641" t="str">
            <v>MATE PAMPA BOCA ANCHA CON BOMBILLA COLOR NEGRO</v>
          </cell>
          <cell r="AG641">
            <v>790</v>
          </cell>
          <cell r="AH641">
            <v>1</v>
          </cell>
          <cell r="AI641" t="str">
            <v>MERCA SEPA</v>
          </cell>
          <cell r="AN641" t="str">
            <v>Sí</v>
          </cell>
        </row>
        <row r="642">
          <cell r="A642">
            <v>3512</v>
          </cell>
          <cell r="B642" t="str">
            <v>marisel7_27@hotmail.com</v>
          </cell>
          <cell r="C642">
            <v>44421</v>
          </cell>
          <cell r="D642" t="str">
            <v>Abierta</v>
          </cell>
          <cell r="E642" t="str">
            <v>Recibido</v>
          </cell>
          <cell r="F642" t="str">
            <v>Enviado</v>
          </cell>
          <cell r="G642" t="str">
            <v>ARS</v>
          </cell>
          <cell r="H642" t="str">
            <v>2110.99</v>
          </cell>
          <cell r="I642" t="str">
            <v>316.65</v>
          </cell>
          <cell r="J642" t="str">
            <v>413.09</v>
          </cell>
          <cell r="K642" t="str">
            <v>2207.43</v>
          </cell>
          <cell r="L642" t="str">
            <v>Marisel Portaluppi</v>
          </cell>
          <cell r="M642">
            <v>30866052</v>
          </cell>
          <cell r="N642">
            <v>543404411885</v>
          </cell>
          <cell r="O642" t="str">
            <v>Marisel Portaluppi</v>
          </cell>
          <cell r="P642">
            <v>543404411885</v>
          </cell>
          <cell r="Q642" t="str">
            <v xml:space="preserve">Martin fierro </v>
          </cell>
          <cell r="R642">
            <v>459</v>
          </cell>
          <cell r="U642" t="str">
            <v xml:space="preserve">Gálvez </v>
          </cell>
          <cell r="V642">
            <v>2252</v>
          </cell>
          <cell r="W642" t="str">
            <v>Santa Fe</v>
          </cell>
          <cell r="Y642" t="str">
            <v>Correo Argentino - Envio a domicilio</v>
          </cell>
          <cell r="Z642" t="str">
            <v>Mercado Pago</v>
          </cell>
          <cell r="AA642" t="str">
            <v>FINDEBIGDECO</v>
          </cell>
          <cell r="AD642">
            <v>44421</v>
          </cell>
          <cell r="AE642">
            <v>44428</v>
          </cell>
          <cell r="AF642" t="str">
            <v>MANTEL CIRCULAR TELA ANTIMANCHA TROPICAL 1.40 M</v>
          </cell>
          <cell r="AG642" t="str">
            <v>1519.99</v>
          </cell>
          <cell r="AH642">
            <v>1</v>
          </cell>
          <cell r="AI642" t="str">
            <v>CHUC32 MERCA SEPARADA</v>
          </cell>
          <cell r="AJ642" t="str">
            <v>Móvil</v>
          </cell>
          <cell r="AK642" t="str">
            <v>HOY VIERNES 20-08 SERA ENVIADO AL CORREO ARGENTINO. SU SEGUIMIENTO ES 00007943044309TI759A201 Y PODRA VER EL ESTADO EN LA WEB. MUCHAS GRACIAS!</v>
          </cell>
          <cell r="AL642">
            <v>16367733774</v>
          </cell>
          <cell r="AM642">
            <v>462219146</v>
          </cell>
          <cell r="AN642" t="str">
            <v>Sí</v>
          </cell>
        </row>
        <row r="643">
          <cell r="A643">
            <v>3512</v>
          </cell>
          <cell r="B643" t="str">
            <v>marisel7_27@hotmail.com</v>
          </cell>
          <cell r="AF643" t="str">
            <v>TAMIZ DE PLASTICO 10X10 CM (Verde)</v>
          </cell>
          <cell r="AG643">
            <v>591</v>
          </cell>
          <cell r="AH643">
            <v>1</v>
          </cell>
          <cell r="AI643" t="str">
            <v>BA4753</v>
          </cell>
          <cell r="AN643" t="str">
            <v>Sí</v>
          </cell>
        </row>
        <row r="644">
          <cell r="A644">
            <v>3511</v>
          </cell>
          <cell r="B644" t="str">
            <v>adrianaabbas@gmail.com</v>
          </cell>
          <cell r="C644">
            <v>44421</v>
          </cell>
          <cell r="D644" t="str">
            <v>Abierta</v>
          </cell>
          <cell r="E644" t="str">
            <v>Recibido</v>
          </cell>
          <cell r="F644" t="str">
            <v>Enviado</v>
          </cell>
          <cell r="G644" t="str">
            <v>ARS</v>
          </cell>
          <cell r="H644" t="str">
            <v>1099.98</v>
          </cell>
          <cell r="I644">
            <v>165</v>
          </cell>
          <cell r="J644">
            <v>0</v>
          </cell>
          <cell r="K644" t="str">
            <v>934.98</v>
          </cell>
          <cell r="L644" t="str">
            <v>Adriana Abbas</v>
          </cell>
          <cell r="M644">
            <v>12915251</v>
          </cell>
          <cell r="N644">
            <v>541155171808</v>
          </cell>
          <cell r="O644" t="str">
            <v>Adriana Abbas</v>
          </cell>
          <cell r="P644">
            <v>541155171808</v>
          </cell>
          <cell r="Q644" t="str">
            <v>Av Pte Peron</v>
          </cell>
          <cell r="R644">
            <v>2528</v>
          </cell>
          <cell r="S644" t="str">
            <v>5/B</v>
          </cell>
          <cell r="U644" t="str">
            <v>Haedo</v>
          </cell>
          <cell r="V644">
            <v>1706</v>
          </cell>
          <cell r="W644" t="str">
            <v>Gran Buenos Aires</v>
          </cell>
          <cell r="Y644" t="str">
            <v>ENVÍO SIN CARGO (CABA, GRAN PARTE DE GBA y LA PLATA) TIEMPO: 4 a 6 DÍAS HÁBILES</v>
          </cell>
          <cell r="Z644" t="str">
            <v>Mercado Pago</v>
          </cell>
          <cell r="AA644" t="str">
            <v>FINDEBIGDECO</v>
          </cell>
          <cell r="AD644">
            <v>44421</v>
          </cell>
          <cell r="AE644">
            <v>44425</v>
          </cell>
          <cell r="AF644" t="str">
            <v>INDIVIDUAL NEGRO KHULNA 38CM</v>
          </cell>
          <cell r="AG644" t="str">
            <v>549.99</v>
          </cell>
          <cell r="AH644">
            <v>2</v>
          </cell>
          <cell r="AI644">
            <v>115336</v>
          </cell>
          <cell r="AJ644" t="str">
            <v>Móvil</v>
          </cell>
          <cell r="AK644" t="str">
            <v>EL JUEVES 19-08 ENTRE 8 Y 18 HORAS!</v>
          </cell>
          <cell r="AL644">
            <v>3097128855</v>
          </cell>
          <cell r="AM644">
            <v>462159124</v>
          </cell>
          <cell r="AN644" t="str">
            <v>Sí</v>
          </cell>
        </row>
        <row r="645">
          <cell r="A645">
            <v>3510</v>
          </cell>
          <cell r="B645" t="str">
            <v>yampedraza@gmail.com</v>
          </cell>
          <cell r="C645">
            <v>44420</v>
          </cell>
          <cell r="D645" t="str">
            <v>Abierta</v>
          </cell>
          <cell r="E645" t="str">
            <v>Recibido</v>
          </cell>
          <cell r="F645" t="str">
            <v>Enviado</v>
          </cell>
          <cell r="G645" t="str">
            <v>ARS</v>
          </cell>
          <cell r="H645" t="str">
            <v>1112.97</v>
          </cell>
          <cell r="I645" t="str">
            <v>166.95</v>
          </cell>
          <cell r="J645">
            <v>0</v>
          </cell>
          <cell r="K645" t="str">
            <v>946.02</v>
          </cell>
          <cell r="L645" t="str">
            <v>Yamila Pedraza</v>
          </cell>
          <cell r="M645">
            <v>38857773</v>
          </cell>
          <cell r="N645">
            <v>5491168640335</v>
          </cell>
          <cell r="O645" t="str">
            <v>Yamila Pedraza</v>
          </cell>
          <cell r="P645">
            <v>5491168640335</v>
          </cell>
          <cell r="Q645" t="str">
            <v xml:space="preserve">Donizetti </v>
          </cell>
          <cell r="R645">
            <v>73</v>
          </cell>
          <cell r="S645">
            <v>2</v>
          </cell>
          <cell r="T645" t="str">
            <v>Villa Luro</v>
          </cell>
          <cell r="U645" t="str">
            <v>Capital Federal</v>
          </cell>
          <cell r="V645">
            <v>1407</v>
          </cell>
          <cell r="W645" t="str">
            <v>Capital Federal</v>
          </cell>
          <cell r="Y645" t="str">
            <v>ENVÍO SIN CARGO (CABA, GRAN PARTE DE GBA y LA PLATA) TIEMPO: 4 a 6 DÍAS HÁBILES</v>
          </cell>
          <cell r="Z645" t="str">
            <v>Mercado Pago</v>
          </cell>
          <cell r="AA645" t="str">
            <v>FINDEBIGDECO</v>
          </cell>
          <cell r="AD645">
            <v>44420</v>
          </cell>
          <cell r="AE645">
            <v>44425</v>
          </cell>
          <cell r="AF645" t="str">
            <v>CUENCO 9,8 CM PINTADO A MANO</v>
          </cell>
          <cell r="AG645" t="str">
            <v>559.99</v>
          </cell>
          <cell r="AH645">
            <v>1</v>
          </cell>
          <cell r="AI645" t="str">
            <v>MU14006/MERCA SEPARADA/COSTO TEORICO MAS IVA</v>
          </cell>
          <cell r="AJ645" t="str">
            <v>Móvil</v>
          </cell>
          <cell r="AK645" t="str">
            <v>EL MIERCOLES 18-08 ENTRE 8 Y 18 HORAS!</v>
          </cell>
          <cell r="AL645">
            <v>16362232872</v>
          </cell>
          <cell r="AM645">
            <v>461972612</v>
          </cell>
          <cell r="AN645" t="str">
            <v>Sí</v>
          </cell>
        </row>
        <row r="646">
          <cell r="A646">
            <v>3510</v>
          </cell>
          <cell r="B646" t="str">
            <v>yampedraza@gmail.com</v>
          </cell>
          <cell r="AF646" t="str">
            <v>ESPATULA HOMBRECITO COLORES PASTELES</v>
          </cell>
          <cell r="AG646">
            <v>158</v>
          </cell>
          <cell r="AH646">
            <v>1</v>
          </cell>
          <cell r="AI646" t="str">
            <v>019BA87517</v>
          </cell>
          <cell r="AN646" t="str">
            <v>Sí</v>
          </cell>
        </row>
        <row r="647">
          <cell r="A647">
            <v>3510</v>
          </cell>
          <cell r="B647" t="str">
            <v>yampedraza@gmail.com</v>
          </cell>
          <cell r="AF647" t="str">
            <v>ENSALADERA APILABLE 1700 ML RIGOLLEAU 9 X 18 CM</v>
          </cell>
          <cell r="AG647" t="str">
            <v>194.99</v>
          </cell>
          <cell r="AH647">
            <v>1</v>
          </cell>
          <cell r="AI647" t="str">
            <v>ML67551</v>
          </cell>
          <cell r="AN647" t="str">
            <v>Sí</v>
          </cell>
        </row>
        <row r="648">
          <cell r="A648">
            <v>3510</v>
          </cell>
          <cell r="B648" t="str">
            <v>yampedraza@gmail.com</v>
          </cell>
          <cell r="AF648" t="str">
            <v>BOWL 950 CC COLOR PASTEL APTO MICROONDAS Y FREEZER (Verde)</v>
          </cell>
          <cell r="AG648" t="str">
            <v>199.99</v>
          </cell>
          <cell r="AH648">
            <v>1</v>
          </cell>
          <cell r="AI648" t="str">
            <v>PLA3001 MERCA SEPARADA</v>
          </cell>
          <cell r="AN648" t="str">
            <v>Sí</v>
          </cell>
        </row>
        <row r="649">
          <cell r="A649">
            <v>3509</v>
          </cell>
          <cell r="B649" t="str">
            <v>florgomez_95@hotmail.com</v>
          </cell>
          <cell r="C649">
            <v>44420</v>
          </cell>
          <cell r="D649" t="str">
            <v>Abierta</v>
          </cell>
          <cell r="E649" t="str">
            <v>Recibido</v>
          </cell>
          <cell r="F649" t="str">
            <v>Enviado</v>
          </cell>
          <cell r="G649" t="str">
            <v>ARS</v>
          </cell>
          <cell r="H649" t="str">
            <v>4795.97</v>
          </cell>
          <cell r="I649">
            <v>0</v>
          </cell>
          <cell r="J649">
            <v>0</v>
          </cell>
          <cell r="K649" t="str">
            <v>4795.97</v>
          </cell>
          <cell r="L649" t="str">
            <v>Florencia Gomez</v>
          </cell>
          <cell r="M649">
            <v>38855521</v>
          </cell>
          <cell r="N649">
            <v>541160496153</v>
          </cell>
          <cell r="O649" t="str">
            <v>Florencia Gomez</v>
          </cell>
          <cell r="P649">
            <v>541160496153</v>
          </cell>
          <cell r="Q649" t="str">
            <v>Almafuerte</v>
          </cell>
          <cell r="R649">
            <v>3901</v>
          </cell>
          <cell r="S649">
            <v>649</v>
          </cell>
          <cell r="T649" t="str">
            <v>Francisco Alvarez</v>
          </cell>
          <cell r="U649" t="str">
            <v>Moreno</v>
          </cell>
          <cell r="V649">
            <v>1746</v>
          </cell>
          <cell r="W649" t="str">
            <v>Gran Buenos Aires</v>
          </cell>
          <cell r="Y649" t="str">
            <v>ENVÍO SIN CARGO (CABA, GRAN PARTE DE GBA y LA PLATA) TIEMPO: 4 a 6 DÍAS HÁBILES</v>
          </cell>
          <cell r="Z649" t="str">
            <v>Mercado Pago</v>
          </cell>
          <cell r="AD649">
            <v>44420</v>
          </cell>
          <cell r="AE649">
            <v>44425</v>
          </cell>
          <cell r="AF649" t="str">
            <v>SALERO BOMBEEF ACETADO DE VIDRIO Y ACERO 7X3.5CM</v>
          </cell>
          <cell r="AG649" t="str">
            <v>219.99</v>
          </cell>
          <cell r="AH649">
            <v>1</v>
          </cell>
          <cell r="AI649" t="str">
            <v>MS107213 MERCA SEPA</v>
          </cell>
          <cell r="AJ649" t="str">
            <v>Web</v>
          </cell>
          <cell r="AK649" t="str">
            <v>EL JUEVES 19-08 ENTRE 8 Y 18 HORAS!</v>
          </cell>
          <cell r="AL649">
            <v>3095746801</v>
          </cell>
          <cell r="AM649">
            <v>461868551</v>
          </cell>
          <cell r="AN649" t="str">
            <v>Sí</v>
          </cell>
        </row>
        <row r="650">
          <cell r="A650">
            <v>3509</v>
          </cell>
          <cell r="B650" t="str">
            <v>florgomez_95@hotmail.com</v>
          </cell>
          <cell r="AF650" t="str">
            <v>ACEITERA CONICA C/ VISOR DE VIDRIO Y ACERO 165ML</v>
          </cell>
          <cell r="AG650" t="str">
            <v>549.99</v>
          </cell>
          <cell r="AH650">
            <v>1</v>
          </cell>
          <cell r="AI650" t="str">
            <v>MS502018 MERCA SEPARADA</v>
          </cell>
          <cell r="AN650" t="str">
            <v>Sí</v>
          </cell>
        </row>
        <row r="651">
          <cell r="A651">
            <v>3509</v>
          </cell>
          <cell r="B651" t="str">
            <v>florgomez_95@hotmail.com</v>
          </cell>
          <cell r="AF651" t="str">
            <v>SET DE BAÑO 3PC 1DISP. 1 PORTACEPILLOS JABONERA POLIRESINA PASTEL</v>
          </cell>
          <cell r="AG651" t="str">
            <v>4025.99</v>
          </cell>
          <cell r="AH651">
            <v>1</v>
          </cell>
          <cell r="AI651" t="str">
            <v>046AB6648</v>
          </cell>
          <cell r="AN651" t="str">
            <v>Sí</v>
          </cell>
        </row>
        <row r="652">
          <cell r="A652">
            <v>3508</v>
          </cell>
          <cell r="B652" t="str">
            <v>sanchezivana@hotmail.com</v>
          </cell>
          <cell r="C652">
            <v>44420</v>
          </cell>
          <cell r="D652" t="str">
            <v>Abierta</v>
          </cell>
          <cell r="E652" t="str">
            <v>Recibido</v>
          </cell>
          <cell r="F652" t="str">
            <v>Enviado</v>
          </cell>
          <cell r="G652" t="str">
            <v>ARS</v>
          </cell>
          <cell r="H652">
            <v>790</v>
          </cell>
          <cell r="I652">
            <v>0</v>
          </cell>
          <cell r="J652">
            <v>0</v>
          </cell>
          <cell r="K652">
            <v>790</v>
          </cell>
          <cell r="L652" t="str">
            <v>Ivana Sanchez</v>
          </cell>
          <cell r="M652">
            <v>35375972</v>
          </cell>
          <cell r="N652">
            <v>5491165780353</v>
          </cell>
          <cell r="O652" t="str">
            <v>Ivana Sanchez</v>
          </cell>
          <cell r="P652">
            <v>5491165780353</v>
          </cell>
          <cell r="Q652" t="str">
            <v>Pareja</v>
          </cell>
          <cell r="R652">
            <v>3176</v>
          </cell>
          <cell r="T652" t="str">
            <v>Villa Pueyrredón</v>
          </cell>
          <cell r="U652" t="str">
            <v>Capital Federal</v>
          </cell>
          <cell r="V652">
            <v>1419</v>
          </cell>
          <cell r="W652" t="str">
            <v>Capital Federal</v>
          </cell>
          <cell r="Y652" t="str">
            <v>ENVÍO SIN CARGO (CABA, GRAN PARTE DE GBA y LA PLATA) TIEMPO: 4 a 6 DÍAS HÁBILES</v>
          </cell>
          <cell r="Z652" t="str">
            <v>Mercado Pago</v>
          </cell>
          <cell r="AD652">
            <v>44420</v>
          </cell>
          <cell r="AE652">
            <v>44425</v>
          </cell>
          <cell r="AF652" t="str">
            <v>MATE PAMPA BOCA ANCHA CON BOMBILLA COLOR NEGRO</v>
          </cell>
          <cell r="AG652">
            <v>790</v>
          </cell>
          <cell r="AH652">
            <v>1</v>
          </cell>
          <cell r="AI652" t="str">
            <v>MERCA SEPA</v>
          </cell>
          <cell r="AJ652" t="str">
            <v>Web</v>
          </cell>
          <cell r="AK652" t="str">
            <v>EL MIERCOLES 18-08 ENTRE 8 Y 18 HORAS!</v>
          </cell>
          <cell r="AL652">
            <v>16355500697</v>
          </cell>
          <cell r="AM652">
            <v>461817223</v>
          </cell>
          <cell r="AN652" t="str">
            <v>Sí</v>
          </cell>
        </row>
        <row r="653">
          <cell r="A653">
            <v>3507</v>
          </cell>
          <cell r="B653" t="str">
            <v>melanycroce2003@gmail.com</v>
          </cell>
          <cell r="C653">
            <v>44419</v>
          </cell>
          <cell r="D653" t="str">
            <v>Abierta</v>
          </cell>
          <cell r="E653" t="str">
            <v>Pendiente</v>
          </cell>
          <cell r="F653" t="str">
            <v>No está empaquetado</v>
          </cell>
          <cell r="G653" t="str">
            <v>ARS</v>
          </cell>
          <cell r="H653" t="str">
            <v>529.99</v>
          </cell>
          <cell r="I653" t="str">
            <v>79.5</v>
          </cell>
          <cell r="J653" t="str">
            <v>378.37</v>
          </cell>
          <cell r="K653" t="str">
            <v>828.86</v>
          </cell>
          <cell r="L653" t="str">
            <v>Melany Croce</v>
          </cell>
          <cell r="M653">
            <v>44699214</v>
          </cell>
          <cell r="N653">
            <v>543487326478</v>
          </cell>
          <cell r="O653" t="str">
            <v>Melany Croce</v>
          </cell>
          <cell r="P653">
            <v>543487326478</v>
          </cell>
          <cell r="Q653" t="str">
            <v>Valentin Alsina</v>
          </cell>
          <cell r="R653">
            <v>1750</v>
          </cell>
          <cell r="T653" t="str">
            <v>Zona Centro</v>
          </cell>
          <cell r="U653" t="str">
            <v xml:space="preserve">Zárate </v>
          </cell>
          <cell r="V653">
            <v>2800</v>
          </cell>
          <cell r="W653" t="str">
            <v>Buenos Aires</v>
          </cell>
          <cell r="Y653" t="str">
            <v>Correo Argentino - Envio a domicilio</v>
          </cell>
          <cell r="Z653" t="str">
            <v>TRANSFERENCIA BANCARIA</v>
          </cell>
          <cell r="AA653" t="str">
            <v>FINDEBIGDECO</v>
          </cell>
          <cell r="AF653" t="str">
            <v>SET X PZAS HERMETICO GDE+ HERMETICO CHICO + CUCHARA C/TAPA COOL STORAGE FUCSIA</v>
          </cell>
          <cell r="AG653" t="str">
            <v>529.99</v>
          </cell>
          <cell r="AH653">
            <v>1</v>
          </cell>
          <cell r="AI653" t="str">
            <v>BA4017</v>
          </cell>
          <cell r="AJ653" t="str">
            <v>Móvil</v>
          </cell>
          <cell r="AK653" t="str">
            <v/>
          </cell>
          <cell r="AM653">
            <v>461235089</v>
          </cell>
          <cell r="AN653" t="str">
            <v>Sí</v>
          </cell>
        </row>
        <row r="654">
          <cell r="A654">
            <v>3506</v>
          </cell>
          <cell r="B654" t="str">
            <v>silva.camilar@gmail.com</v>
          </cell>
          <cell r="C654">
            <v>44419</v>
          </cell>
          <cell r="D654" t="str">
            <v>Abierta</v>
          </cell>
          <cell r="E654" t="str">
            <v>Recibido</v>
          </cell>
          <cell r="F654" t="str">
            <v>Enviado</v>
          </cell>
          <cell r="G654" t="str">
            <v>ARS</v>
          </cell>
          <cell r="H654" t="str">
            <v>1584.98</v>
          </cell>
          <cell r="I654">
            <v>0</v>
          </cell>
          <cell r="J654">
            <v>0</v>
          </cell>
          <cell r="K654" t="str">
            <v>1584.98</v>
          </cell>
          <cell r="L654" t="str">
            <v>Camila Silva</v>
          </cell>
          <cell r="M654">
            <v>38270549</v>
          </cell>
          <cell r="N654">
            <v>541161065262</v>
          </cell>
          <cell r="O654" t="str">
            <v>Camila Silva</v>
          </cell>
          <cell r="P654">
            <v>541161065262</v>
          </cell>
          <cell r="Q654" t="str">
            <v>Obarrio</v>
          </cell>
          <cell r="R654">
            <v>1437</v>
          </cell>
          <cell r="U654" t="str">
            <v>Don Torcuato</v>
          </cell>
          <cell r="V654">
            <v>1611</v>
          </cell>
          <cell r="W654" t="str">
            <v>Gran Buenos Aires</v>
          </cell>
          <cell r="Y654" t="str">
            <v>ENVÍO SIN CARGO (CABA, GRAN PARTE DE GBA y LA PLATA) TIEMPO: 4 a 6 DÍAS HÁBILES</v>
          </cell>
          <cell r="Z654" t="str">
            <v>Mercado Pago</v>
          </cell>
          <cell r="AD654">
            <v>44419</v>
          </cell>
          <cell r="AE654">
            <v>44425</v>
          </cell>
          <cell r="AF654" t="str">
            <v>PISAPAPAS DISTINTOS COLORES (Rojo)</v>
          </cell>
          <cell r="AG654">
            <v>485</v>
          </cell>
          <cell r="AH654">
            <v>1</v>
          </cell>
          <cell r="AI654" t="str">
            <v>BP17003</v>
          </cell>
          <cell r="AJ654" t="str">
            <v>Web</v>
          </cell>
          <cell r="AK654" t="str">
            <v>EL JUEVES 19-08 ENTRE 8 Y 18 HORAS!</v>
          </cell>
          <cell r="AL654">
            <v>16336597254</v>
          </cell>
          <cell r="AM654">
            <v>461156203</v>
          </cell>
          <cell r="AN654" t="str">
            <v>Sí</v>
          </cell>
        </row>
        <row r="655">
          <cell r="A655">
            <v>3506</v>
          </cell>
          <cell r="B655" t="str">
            <v>silva.camilar@gmail.com</v>
          </cell>
          <cell r="AF655" t="str">
            <v>INDIVIDUAL RANGPUR GOLD 38CM</v>
          </cell>
          <cell r="AG655" t="str">
            <v>549.99</v>
          </cell>
          <cell r="AH655">
            <v>2</v>
          </cell>
          <cell r="AI655" t="str">
            <v>MS115246</v>
          </cell>
          <cell r="AN655" t="str">
            <v>Sí</v>
          </cell>
        </row>
        <row r="656">
          <cell r="A656">
            <v>3505</v>
          </cell>
          <cell r="B656" t="str">
            <v>seguelyamila@gmail.com</v>
          </cell>
          <cell r="C656">
            <v>44419</v>
          </cell>
          <cell r="D656" t="str">
            <v>Abierta</v>
          </cell>
          <cell r="E656" t="str">
            <v>Recibido</v>
          </cell>
          <cell r="F656" t="str">
            <v>Enviado</v>
          </cell>
          <cell r="G656" t="str">
            <v>ARS</v>
          </cell>
          <cell r="H656">
            <v>1760</v>
          </cell>
          <cell r="I656">
            <v>264</v>
          </cell>
          <cell r="J656">
            <v>0</v>
          </cell>
          <cell r="K656">
            <v>1496</v>
          </cell>
          <cell r="L656" t="str">
            <v>Yamila Seguel</v>
          </cell>
          <cell r="M656">
            <v>36530567</v>
          </cell>
          <cell r="N656">
            <v>5491156072348</v>
          </cell>
          <cell r="O656" t="str">
            <v>Yamila Seguel</v>
          </cell>
          <cell r="P656">
            <v>5491156072348</v>
          </cell>
          <cell r="Q656" t="str">
            <v>Simbron</v>
          </cell>
          <cell r="R656">
            <v>5874</v>
          </cell>
          <cell r="S656" t="str">
            <v>1 B</v>
          </cell>
          <cell r="T656" t="str">
            <v>Villa Real</v>
          </cell>
          <cell r="U656" t="str">
            <v>Capital Federal</v>
          </cell>
          <cell r="V656">
            <v>1408</v>
          </cell>
          <cell r="W656" t="str">
            <v>Capital Federal</v>
          </cell>
          <cell r="Y656" t="str">
            <v>ENVÍO SIN CARGO (CABA, GRAN PARTE DE GBA y LA PLATA) TIEMPO: 4 a 6 DÍAS HÁBILES</v>
          </cell>
          <cell r="Z656" t="str">
            <v>TRANSFERENCIA BANCARIA</v>
          </cell>
          <cell r="AA656" t="str">
            <v>FINDEBIGDECO</v>
          </cell>
          <cell r="AD656">
            <v>44419</v>
          </cell>
          <cell r="AE656">
            <v>44425</v>
          </cell>
          <cell r="AF656" t="str">
            <v>MANTEL RECTANGULAR ANTIMANCHA 1.40x1.85 mtrs</v>
          </cell>
          <cell r="AG656">
            <v>1760</v>
          </cell>
          <cell r="AH656">
            <v>1</v>
          </cell>
          <cell r="AI656" t="str">
            <v>CHUR14 MERCA SEPA</v>
          </cell>
          <cell r="AJ656" t="str">
            <v>Web</v>
          </cell>
          <cell r="AK656" t="str">
            <v>EL MIERCOLES 18-08 ENTRE 8 Y 18 HORAS!</v>
          </cell>
          <cell r="AM656">
            <v>461143906</v>
          </cell>
          <cell r="AN656" t="str">
            <v>Sí</v>
          </cell>
        </row>
        <row r="657">
          <cell r="A657">
            <v>3504</v>
          </cell>
          <cell r="B657" t="str">
            <v>rociobelenpersico@gmail.com</v>
          </cell>
          <cell r="C657">
            <v>44419</v>
          </cell>
          <cell r="D657" t="str">
            <v>Abierta</v>
          </cell>
          <cell r="E657" t="str">
            <v>Recibido</v>
          </cell>
          <cell r="F657" t="str">
            <v>Enviado</v>
          </cell>
          <cell r="G657" t="str">
            <v>ARS</v>
          </cell>
          <cell r="H657" t="str">
            <v>2307.97</v>
          </cell>
          <cell r="I657" t="str">
            <v>346.2</v>
          </cell>
          <cell r="J657">
            <v>0</v>
          </cell>
          <cell r="K657" t="str">
            <v>1961.77</v>
          </cell>
          <cell r="L657" t="str">
            <v>Rocio Pérsico</v>
          </cell>
          <cell r="M657">
            <v>34896680</v>
          </cell>
          <cell r="N657">
            <v>541164387365</v>
          </cell>
          <cell r="O657" t="str">
            <v>Rocio Pérsico</v>
          </cell>
          <cell r="P657">
            <v>541164387365</v>
          </cell>
          <cell r="Q657" t="str">
            <v>Fragata presidente sarmiento</v>
          </cell>
          <cell r="R657">
            <v>1854</v>
          </cell>
          <cell r="S657" t="str">
            <v>6c</v>
          </cell>
          <cell r="T657" t="str">
            <v>CABA</v>
          </cell>
          <cell r="U657" t="str">
            <v>Capital Federal</v>
          </cell>
          <cell r="V657">
            <v>1416</v>
          </cell>
          <cell r="W657" t="str">
            <v>Capital Federal</v>
          </cell>
          <cell r="Y657" t="str">
            <v>ENVÍO SIN CARGO (CABA, GRAN PARTE DE GBA y LA PLATA) TIEMPO: 4 a 6 DÍAS HÁBILES</v>
          </cell>
          <cell r="Z657" t="str">
            <v>TRANSFERENCIA BANCARIA</v>
          </cell>
          <cell r="AA657" t="str">
            <v>FINDEBIGDECO</v>
          </cell>
          <cell r="AD657">
            <v>44419</v>
          </cell>
          <cell r="AE657">
            <v>44425</v>
          </cell>
          <cell r="AF657" t="str">
            <v>TAZA ROMA DE CERAMICA VERDE 275ML</v>
          </cell>
          <cell r="AG657" t="str">
            <v>787.99</v>
          </cell>
          <cell r="AH657">
            <v>1</v>
          </cell>
          <cell r="AI657" t="str">
            <v>PO393713 LOS TENGO EN SAN DIEGO YO PEDIR</v>
          </cell>
          <cell r="AJ657" t="str">
            <v>Móvil</v>
          </cell>
          <cell r="AK657" t="str">
            <v>EL MIERCOLES 18-08 ENTRE 8 Y 18 HORAS!</v>
          </cell>
          <cell r="AM657">
            <v>461153207</v>
          </cell>
          <cell r="AN657" t="str">
            <v>Sí</v>
          </cell>
        </row>
        <row r="658">
          <cell r="A658">
            <v>3504</v>
          </cell>
          <cell r="B658" t="str">
            <v>rociobelenpersico@gmail.com</v>
          </cell>
          <cell r="AF658" t="str">
            <v>TABLA BUDINERA 38 CM X 16,5 CM PINTADO A MANO</v>
          </cell>
          <cell r="AG658" t="str">
            <v>759.99</v>
          </cell>
          <cell r="AH658">
            <v>1</v>
          </cell>
          <cell r="AI658" t="str">
            <v>MU18004 MERCA SEPARADA COSTO TEORICO MAS IVA</v>
          </cell>
          <cell r="AN658" t="str">
            <v>Sí</v>
          </cell>
        </row>
        <row r="659">
          <cell r="A659">
            <v>3504</v>
          </cell>
          <cell r="B659" t="str">
            <v>rociobelenpersico@gmail.com</v>
          </cell>
          <cell r="AF659" t="str">
            <v>TABLA PARAISO 29 X 19 CM PINTADO A MANO</v>
          </cell>
          <cell r="AG659" t="str">
            <v>759.99</v>
          </cell>
          <cell r="AH659">
            <v>1</v>
          </cell>
          <cell r="AI659" t="str">
            <v>MU18003 MUMI MERCA SEPARADA</v>
          </cell>
          <cell r="AN659" t="str">
            <v>Sí</v>
          </cell>
        </row>
        <row r="660">
          <cell r="A660">
            <v>3503</v>
          </cell>
          <cell r="B660" t="str">
            <v>rociobelenpersico@gmail.com</v>
          </cell>
          <cell r="C660">
            <v>44419</v>
          </cell>
          <cell r="D660" t="str">
            <v>Abierta</v>
          </cell>
          <cell r="E660" t="str">
            <v>Recibido</v>
          </cell>
          <cell r="F660" t="str">
            <v>Enviado</v>
          </cell>
          <cell r="G660" t="str">
            <v>ARS</v>
          </cell>
          <cell r="H660" t="str">
            <v>6422.92</v>
          </cell>
          <cell r="I660" t="str">
            <v>737.69</v>
          </cell>
          <cell r="J660">
            <v>0</v>
          </cell>
          <cell r="K660" t="str">
            <v>5685.23</v>
          </cell>
          <cell r="L660" t="str">
            <v>Rocio Persico</v>
          </cell>
          <cell r="M660">
            <v>34896680</v>
          </cell>
          <cell r="N660">
            <v>541164387365</v>
          </cell>
          <cell r="O660" t="str">
            <v>Rocio Persico</v>
          </cell>
          <cell r="P660">
            <v>541164387365</v>
          </cell>
          <cell r="Q660" t="str">
            <v xml:space="preserve">Fragata presidente sarmiento </v>
          </cell>
          <cell r="R660">
            <v>1854</v>
          </cell>
          <cell r="S660" t="str">
            <v>6C</v>
          </cell>
          <cell r="T660" t="str">
            <v xml:space="preserve">Villa gral mitre </v>
          </cell>
          <cell r="U660" t="str">
            <v>Capital Federal</v>
          </cell>
          <cell r="V660">
            <v>1416</v>
          </cell>
          <cell r="W660" t="str">
            <v>Capital Federal</v>
          </cell>
          <cell r="Y660" t="str">
            <v>ENVÍO SIN CARGO (CABA, GRAN PARTE DE GBA y LA PLATA) TIEMPO: 4 a 6 DÍAS HÁBILES</v>
          </cell>
          <cell r="Z660" t="str">
            <v>Mercado Pago</v>
          </cell>
          <cell r="AA660" t="str">
            <v>FINDEBIGDECO</v>
          </cell>
          <cell r="AD660">
            <v>44419</v>
          </cell>
          <cell r="AE660">
            <v>44425</v>
          </cell>
          <cell r="AF660" t="str">
            <v>ALMOHADON CORAZON DIAMANTE 30X30CM POLIESTER CON VELLON SILICONADO</v>
          </cell>
          <cell r="AG660">
            <v>481</v>
          </cell>
          <cell r="AH660">
            <v>1</v>
          </cell>
          <cell r="AI660" t="str">
            <v>CHU66</v>
          </cell>
          <cell r="AJ660" t="str">
            <v>Móvil</v>
          </cell>
          <cell r="AK660" t="str">
            <v>EL MIERCOLES 18-08 ENTRE 8 Y 18 HORAS!</v>
          </cell>
          <cell r="AL660">
            <v>3087279351</v>
          </cell>
          <cell r="AM660">
            <v>461070222</v>
          </cell>
          <cell r="AN660" t="str">
            <v>Sí</v>
          </cell>
        </row>
        <row r="661">
          <cell r="A661">
            <v>3503</v>
          </cell>
          <cell r="B661" t="str">
            <v>rociobelenpersico@gmail.com</v>
          </cell>
          <cell r="AF661" t="str">
            <v>ALMOHADON AZUL PANA 36X36CM C/RELLENO VELLON SILICONADO</v>
          </cell>
          <cell r="AG661" t="str">
            <v>449.99</v>
          </cell>
          <cell r="AH661">
            <v>2</v>
          </cell>
          <cell r="AI661" t="str">
            <v>02AL7765</v>
          </cell>
          <cell r="AN661" t="str">
            <v>Sí</v>
          </cell>
        </row>
        <row r="662">
          <cell r="A662">
            <v>3503</v>
          </cell>
          <cell r="B662" t="str">
            <v>rociobelenpersico@gmail.com</v>
          </cell>
          <cell r="AF662" t="str">
            <v>VELA SOJA C/TAPA AROMA JAZMIN GARDENIA 14X10 CM</v>
          </cell>
          <cell r="AG662" t="str">
            <v>649.99</v>
          </cell>
          <cell r="AH662">
            <v>1</v>
          </cell>
          <cell r="AI662" t="str">
            <v>BA8098VELAMERCA SEPARADA</v>
          </cell>
          <cell r="AN662" t="str">
            <v>Sí</v>
          </cell>
        </row>
        <row r="663">
          <cell r="A663">
            <v>3503</v>
          </cell>
          <cell r="B663" t="str">
            <v>rociobelenpersico@gmail.com</v>
          </cell>
          <cell r="AF663" t="str">
            <v>FLORES ARTIFICIALES MACET CER. LUNARES 3MOD SURT 11CM</v>
          </cell>
          <cell r="AG663">
            <v>765</v>
          </cell>
          <cell r="AH663">
            <v>1</v>
          </cell>
          <cell r="AI663" t="str">
            <v>046FL6321</v>
          </cell>
          <cell r="AN663" t="str">
            <v>Sí</v>
          </cell>
        </row>
        <row r="664">
          <cell r="A664">
            <v>3503</v>
          </cell>
          <cell r="B664" t="str">
            <v>rociobelenpersico@gmail.com</v>
          </cell>
          <cell r="AF664" t="str">
            <v>JABONERA 14X12CM (Celeste)</v>
          </cell>
          <cell r="AG664">
            <v>287</v>
          </cell>
          <cell r="AH664">
            <v>1</v>
          </cell>
          <cell r="AI664" t="str">
            <v>046AB7496</v>
          </cell>
          <cell r="AN664" t="str">
            <v>Sí</v>
          </cell>
        </row>
        <row r="665">
          <cell r="A665">
            <v>3503</v>
          </cell>
          <cell r="B665" t="str">
            <v>rociobelenpersico@gmail.com</v>
          </cell>
          <cell r="AF665" t="str">
            <v>INDIVIDUAL SIINGAPUR DORADO CLARO 38 CM</v>
          </cell>
          <cell r="AG665" t="str">
            <v>549.99</v>
          </cell>
          <cell r="AH665">
            <v>1</v>
          </cell>
          <cell r="AI665" t="str">
            <v>MS504001 MERCA SEPA</v>
          </cell>
          <cell r="AN665" t="str">
            <v>Sí</v>
          </cell>
        </row>
        <row r="666">
          <cell r="A666">
            <v>3503</v>
          </cell>
          <cell r="B666" t="str">
            <v>rociobelenpersico@gmail.com</v>
          </cell>
          <cell r="AF666" t="str">
            <v>CAMINO DE MESA TURQUESA 1.4 M X 40CM</v>
          </cell>
          <cell r="AG666">
            <v>685</v>
          </cell>
          <cell r="AH666">
            <v>1</v>
          </cell>
          <cell r="AI666" t="str">
            <v>062AL5574T</v>
          </cell>
          <cell r="AN666" t="str">
            <v>Sí</v>
          </cell>
        </row>
        <row r="667">
          <cell r="A667">
            <v>3503</v>
          </cell>
          <cell r="B667" t="str">
            <v>rociobelenpersico@gmail.com</v>
          </cell>
          <cell r="AF667" t="str">
            <v>PLATO PLAYO CERAMICA AZUL NAVY 26 CM OLIMPIA</v>
          </cell>
          <cell r="AG667" t="str">
            <v>925.99</v>
          </cell>
          <cell r="AH667">
            <v>1</v>
          </cell>
          <cell r="AI667" t="str">
            <v>PO323572 POR UNIDAD</v>
          </cell>
          <cell r="AN667" t="str">
            <v>Sí</v>
          </cell>
        </row>
        <row r="668">
          <cell r="A668">
            <v>3503</v>
          </cell>
          <cell r="B668" t="str">
            <v>rociobelenpersico@gmail.com</v>
          </cell>
          <cell r="AF668" t="str">
            <v>BOWL CERAMICA CRUDO ESPARTA 12.5CM 250ML</v>
          </cell>
          <cell r="AG668" t="str">
            <v>578.99</v>
          </cell>
          <cell r="AH668">
            <v>1</v>
          </cell>
          <cell r="AI668" t="str">
            <v>PO285589 POR UNIDAD MERCA SEPARADA</v>
          </cell>
          <cell r="AN668" t="str">
            <v>Sí</v>
          </cell>
        </row>
        <row r="669">
          <cell r="A669">
            <v>3503</v>
          </cell>
          <cell r="B669" t="str">
            <v>rociobelenpersico@gmail.com</v>
          </cell>
          <cell r="AF669" t="str">
            <v>INDIVIDUAL DE CUERINA 32.5CM DIAM</v>
          </cell>
          <cell r="AG669" t="str">
            <v>299.99</v>
          </cell>
          <cell r="AH669">
            <v>2</v>
          </cell>
          <cell r="AI669" t="str">
            <v>CHUIN03C MERCA SEPA</v>
          </cell>
          <cell r="AN669" t="str">
            <v>Sí</v>
          </cell>
        </row>
        <row r="670">
          <cell r="A670">
            <v>3502</v>
          </cell>
          <cell r="B670" t="str">
            <v>Yami_927@hotmail.com</v>
          </cell>
          <cell r="C670">
            <v>44418</v>
          </cell>
          <cell r="D670" t="str">
            <v>Abierta</v>
          </cell>
          <cell r="E670" t="str">
            <v>Recibido</v>
          </cell>
          <cell r="F670" t="str">
            <v>Enviado</v>
          </cell>
          <cell r="G670" t="str">
            <v>ARS</v>
          </cell>
          <cell r="H670" t="str">
            <v>2874.96</v>
          </cell>
          <cell r="I670" t="str">
            <v>431.24</v>
          </cell>
          <cell r="J670">
            <v>0</v>
          </cell>
          <cell r="K670" t="str">
            <v>2443.72</v>
          </cell>
          <cell r="L670" t="str">
            <v>Yamila Sanchez</v>
          </cell>
          <cell r="M670">
            <v>33338564</v>
          </cell>
          <cell r="N670">
            <v>541132492195</v>
          </cell>
          <cell r="O670" t="str">
            <v>Yamila Sanchez</v>
          </cell>
          <cell r="P670">
            <v>541132492195</v>
          </cell>
          <cell r="Q670" t="str">
            <v xml:space="preserve">Uruguay </v>
          </cell>
          <cell r="R670">
            <v>1970</v>
          </cell>
          <cell r="S670" t="str">
            <v>Casa</v>
          </cell>
          <cell r="T670" t="str">
            <v xml:space="preserve">BURZACO </v>
          </cell>
          <cell r="U670" t="str">
            <v xml:space="preserve">Burzaco </v>
          </cell>
          <cell r="V670">
            <v>1852</v>
          </cell>
          <cell r="W670" t="str">
            <v>Gran Buenos Aires</v>
          </cell>
          <cell r="Y670" t="str">
            <v>ENVÍO SIN CARGO (CABA, GRAN PARTE DE GBA y LA PLATA) TIEMPO: 4 a 6 DÍAS HÁBILES</v>
          </cell>
          <cell r="Z670" t="str">
            <v>Mercado Pago</v>
          </cell>
          <cell r="AA670" t="str">
            <v>FINDEBIGDECO</v>
          </cell>
          <cell r="AB670" t="str">
            <v xml:space="preserve">Rejas verdes en el domicilio </v>
          </cell>
          <cell r="AD670">
            <v>44418</v>
          </cell>
          <cell r="AE670">
            <v>44421</v>
          </cell>
          <cell r="AF670" t="str">
            <v>FRASCO DIFUSOR AROMATICO 2COL SURT 11X6CM (Rosa)</v>
          </cell>
          <cell r="AG670" t="str">
            <v>244.99</v>
          </cell>
          <cell r="AH670">
            <v>1</v>
          </cell>
          <cell r="AI670" t="str">
            <v>BO7485</v>
          </cell>
          <cell r="AJ670" t="str">
            <v>Móvil</v>
          </cell>
          <cell r="AK670" t="str">
            <v>EL MIERCOLES 18-08 ENTRE 8 Y 18 HORAS!</v>
          </cell>
          <cell r="AL670">
            <v>16326974686</v>
          </cell>
          <cell r="AM670">
            <v>450306591</v>
          </cell>
          <cell r="AN670" t="str">
            <v>Sí</v>
          </cell>
        </row>
        <row r="671">
          <cell r="A671">
            <v>3502</v>
          </cell>
          <cell r="B671" t="str">
            <v>Yami_927@hotmail.com</v>
          </cell>
          <cell r="AF671" t="str">
            <v>SET X 2 PAÑOS MICROFIBRA 35X45 PACK NRO 8</v>
          </cell>
          <cell r="AG671" t="str">
            <v>599.99</v>
          </cell>
          <cell r="AH671">
            <v>1</v>
          </cell>
          <cell r="AI671" t="str">
            <v>PACK 8</v>
          </cell>
          <cell r="AN671" t="str">
            <v>Sí</v>
          </cell>
        </row>
        <row r="672">
          <cell r="A672">
            <v>3502</v>
          </cell>
          <cell r="B672" t="str">
            <v>Yami_927@hotmail.com</v>
          </cell>
          <cell r="AF672" t="str">
            <v>WOK ANTIADHERENTE LINEA GRANITE 26CM</v>
          </cell>
          <cell r="AG672" t="str">
            <v>1099.99</v>
          </cell>
          <cell r="AH672">
            <v>1</v>
          </cell>
          <cell r="AI672">
            <v>119637</v>
          </cell>
          <cell r="AN672" t="str">
            <v>Sí</v>
          </cell>
        </row>
        <row r="673">
          <cell r="A673">
            <v>3502</v>
          </cell>
          <cell r="B673" t="str">
            <v>Yami_927@hotmail.com</v>
          </cell>
          <cell r="AF673" t="str">
            <v>RAMO X 5 FLORES TELA PARA AROMATIZAR (Rosa)</v>
          </cell>
          <cell r="AG673">
            <v>760</v>
          </cell>
          <cell r="AH673">
            <v>1</v>
          </cell>
          <cell r="AI673" t="str">
            <v>RAMOROSA MERCA SEPA COSTO TEORICO MAS IVA</v>
          </cell>
          <cell r="AN673" t="str">
            <v>Sí</v>
          </cell>
        </row>
        <row r="674">
          <cell r="A674">
            <v>3502</v>
          </cell>
          <cell r="B674" t="str">
            <v>Yami_927@hotmail.com</v>
          </cell>
          <cell r="AF674" t="str">
            <v>6 IMANES BOTONES COLORES SURTIDOS</v>
          </cell>
          <cell r="AG674" t="str">
            <v>169.99</v>
          </cell>
          <cell r="AH674">
            <v>1</v>
          </cell>
          <cell r="AI674" t="str">
            <v>IM2488</v>
          </cell>
          <cell r="AN674" t="str">
            <v>Sí</v>
          </cell>
        </row>
        <row r="675">
          <cell r="A675">
            <v>3501</v>
          </cell>
          <cell r="B675" t="str">
            <v>yanifili30@gmail.com</v>
          </cell>
          <cell r="C675">
            <v>44418</v>
          </cell>
          <cell r="D675" t="str">
            <v>Abierta</v>
          </cell>
          <cell r="E675" t="str">
            <v>Recibido</v>
          </cell>
          <cell r="F675" t="str">
            <v>Enviado</v>
          </cell>
          <cell r="G675" t="str">
            <v>ARS</v>
          </cell>
          <cell r="H675" t="str">
            <v>5976.94</v>
          </cell>
          <cell r="I675" t="str">
            <v>747.59</v>
          </cell>
          <cell r="J675">
            <v>0</v>
          </cell>
          <cell r="K675" t="str">
            <v>5229.35</v>
          </cell>
          <cell r="L675" t="str">
            <v>Yanina rocio Filippone</v>
          </cell>
          <cell r="M675">
            <v>37114527</v>
          </cell>
          <cell r="N675">
            <v>541159375305</v>
          </cell>
          <cell r="O675" t="str">
            <v>Yanina rocio Filippone</v>
          </cell>
          <cell r="T675" t="str">
            <v>Ramos Mejia</v>
          </cell>
          <cell r="U675" t="str">
            <v>La Matanza</v>
          </cell>
          <cell r="V675">
            <v>1704</v>
          </cell>
          <cell r="W675" t="str">
            <v>Gran Buenos Aires</v>
          </cell>
          <cell r="Y675" t="str">
            <v>Retiras en SHOWROOM ( CON CITA PREVIA)</v>
          </cell>
          <cell r="Z675" t="str">
            <v>TRANSFERENCIA BANCARIA</v>
          </cell>
          <cell r="AA675" t="str">
            <v>FINDEBIGDECO</v>
          </cell>
          <cell r="AC675" t="str">
            <v>11-08 retira por bolivia sabado 14-08</v>
          </cell>
          <cell r="AD675">
            <v>44419</v>
          </cell>
          <cell r="AE675">
            <v>44433</v>
          </cell>
          <cell r="AF675" t="str">
            <v>INDIVIDUAL PLAVINIL SIMIL MARMOL 32,5 CM</v>
          </cell>
          <cell r="AG675" t="str">
            <v>299.99</v>
          </cell>
          <cell r="AH675">
            <v>1</v>
          </cell>
          <cell r="AI675" t="str">
            <v>CHUIN177C MERCA SEPA</v>
          </cell>
          <cell r="AJ675" t="str">
            <v>Móvil</v>
          </cell>
          <cell r="AK675" t="str">
            <v/>
          </cell>
          <cell r="AM675">
            <v>460827974</v>
          </cell>
          <cell r="AN675" t="str">
            <v>Sí</v>
          </cell>
        </row>
        <row r="676">
          <cell r="A676">
            <v>3501</v>
          </cell>
          <cell r="B676" t="str">
            <v>yanifili30@gmail.com</v>
          </cell>
          <cell r="AF676" t="str">
            <v>PLATO DE VIDRIO LINEAS 31CM</v>
          </cell>
          <cell r="AG676">
            <v>573</v>
          </cell>
          <cell r="AH676">
            <v>1</v>
          </cell>
          <cell r="AI676" t="str">
            <v>046BA6335</v>
          </cell>
          <cell r="AN676" t="str">
            <v>Sí</v>
          </cell>
        </row>
        <row r="677">
          <cell r="A677">
            <v>3501</v>
          </cell>
          <cell r="B677" t="str">
            <v>yanifili30@gmail.com</v>
          </cell>
          <cell r="AF677" t="str">
            <v>TABLA DE BAMBOO 20X30 CM</v>
          </cell>
          <cell r="AG677">
            <v>699</v>
          </cell>
          <cell r="AH677">
            <v>1</v>
          </cell>
          <cell r="AI677" t="str">
            <v>MS113002</v>
          </cell>
          <cell r="AN677" t="str">
            <v>Sí</v>
          </cell>
        </row>
        <row r="678">
          <cell r="A678">
            <v>3501</v>
          </cell>
          <cell r="B678" t="str">
            <v>yanifili30@gmail.com</v>
          </cell>
          <cell r="AF678" t="str">
            <v>6 VASOS BELLIZE ROCKS AZUL 315ML</v>
          </cell>
          <cell r="AG678" t="str">
            <v>559.99</v>
          </cell>
          <cell r="AH678">
            <v>1</v>
          </cell>
          <cell r="AI678" t="str">
            <v>ML88640 MERCA SEPARADA</v>
          </cell>
          <cell r="AN678" t="str">
            <v>Sí</v>
          </cell>
        </row>
        <row r="679">
          <cell r="A679">
            <v>3501</v>
          </cell>
          <cell r="B679" t="str">
            <v>yanifili30@gmail.com</v>
          </cell>
          <cell r="AF679" t="str">
            <v>CUCHARA DE BAMBOO 34CM</v>
          </cell>
          <cell r="AG679" t="str">
            <v>476.99</v>
          </cell>
          <cell r="AH679">
            <v>1</v>
          </cell>
          <cell r="AI679" t="str">
            <v>MS101903</v>
          </cell>
          <cell r="AN679" t="str">
            <v>Sí</v>
          </cell>
        </row>
        <row r="680">
          <cell r="A680">
            <v>3501</v>
          </cell>
          <cell r="B680" t="str">
            <v>yanifili30@gmail.com</v>
          </cell>
          <cell r="AF680" t="str">
            <v>SEGUNDA SELECCION PLATO PLAYO CERAMICA VERDE 26 CM ESPARTA</v>
          </cell>
          <cell r="AG680">
            <v>420</v>
          </cell>
          <cell r="AH680">
            <v>1</v>
          </cell>
          <cell r="AI680" t="str">
            <v>PO393582 POR UNIDAD</v>
          </cell>
          <cell r="AN680" t="str">
            <v>Sí</v>
          </cell>
        </row>
        <row r="681">
          <cell r="A681">
            <v>3501</v>
          </cell>
          <cell r="B681" t="str">
            <v>yanifili30@gmail.com</v>
          </cell>
          <cell r="AF681" t="str">
            <v>BATIDOR DE SILICONA CREAM MANGO DE MADERA 23 CM</v>
          </cell>
          <cell r="AG681">
            <v>416</v>
          </cell>
          <cell r="AH681">
            <v>1</v>
          </cell>
          <cell r="AI681" t="str">
            <v>MS101A62</v>
          </cell>
          <cell r="AN681" t="str">
            <v>Sí</v>
          </cell>
        </row>
        <row r="682">
          <cell r="A682">
            <v>3501</v>
          </cell>
          <cell r="B682" t="str">
            <v>yanifili30@gmail.com</v>
          </cell>
          <cell r="AF682" t="str">
            <v>ENSALADERA DE VIDRIO PRIMAVERA 1000ML. 17 X 7 XM RIGOLLEAU</v>
          </cell>
          <cell r="AG682" t="str">
            <v>201.99</v>
          </cell>
          <cell r="AH682">
            <v>1</v>
          </cell>
          <cell r="AI682" t="str">
            <v>ML67537 MERCA SEPARDAD</v>
          </cell>
          <cell r="AN682" t="str">
            <v>Sí</v>
          </cell>
        </row>
        <row r="683">
          <cell r="A683">
            <v>3501</v>
          </cell>
          <cell r="B683" t="str">
            <v>yanifili30@gmail.com</v>
          </cell>
          <cell r="AF683" t="str">
            <v>UNTADOR PASTEL 14.5 CM (Violeta)</v>
          </cell>
          <cell r="AG683">
            <v>49</v>
          </cell>
          <cell r="AH683">
            <v>1</v>
          </cell>
          <cell r="AI683" t="str">
            <v>019BA87503 MERCA SEPA</v>
          </cell>
          <cell r="AN683" t="str">
            <v>Sí</v>
          </cell>
        </row>
        <row r="684">
          <cell r="A684">
            <v>3501</v>
          </cell>
          <cell r="B684" t="str">
            <v>yanifili30@gmail.com</v>
          </cell>
          <cell r="AF684" t="str">
            <v>UNTADOR PASTEL 14.5 CM (Celeste)</v>
          </cell>
          <cell r="AG684">
            <v>49</v>
          </cell>
          <cell r="AH684">
            <v>1</v>
          </cell>
          <cell r="AI684" t="str">
            <v>019BA87503 MERCA SEPA</v>
          </cell>
          <cell r="AN684" t="str">
            <v>Sí</v>
          </cell>
        </row>
        <row r="685">
          <cell r="A685">
            <v>3501</v>
          </cell>
          <cell r="B685" t="str">
            <v>yanifili30@gmail.com</v>
          </cell>
          <cell r="AF685" t="str">
            <v>UNTADOR PASTEL 14.5 CM (Verde)</v>
          </cell>
          <cell r="AG685">
            <v>49</v>
          </cell>
          <cell r="AH685">
            <v>1</v>
          </cell>
          <cell r="AI685" t="str">
            <v>019BA87503 MERCA SEPA</v>
          </cell>
          <cell r="AN685" t="str">
            <v>Sí</v>
          </cell>
        </row>
        <row r="686">
          <cell r="A686">
            <v>3501</v>
          </cell>
          <cell r="B686" t="str">
            <v>yanifili30@gmail.com</v>
          </cell>
          <cell r="AF686" t="str">
            <v>UNTADOR PASTEL 14.5 CM (Rosa)</v>
          </cell>
          <cell r="AG686">
            <v>49</v>
          </cell>
          <cell r="AH686">
            <v>1</v>
          </cell>
          <cell r="AI686" t="str">
            <v>019BA87503 MERCA SEPA</v>
          </cell>
          <cell r="AN686" t="str">
            <v>Sí</v>
          </cell>
        </row>
        <row r="687">
          <cell r="A687">
            <v>3501</v>
          </cell>
          <cell r="B687" t="str">
            <v>yanifili30@gmail.com</v>
          </cell>
          <cell r="AF687" t="str">
            <v>ALM. HOME 25X55CM POLIESTER V.SILICONADO</v>
          </cell>
          <cell r="AG687">
            <v>555</v>
          </cell>
          <cell r="AH687">
            <v>1</v>
          </cell>
          <cell r="AI687" t="str">
            <v>CHU390</v>
          </cell>
          <cell r="AN687" t="str">
            <v>Sí</v>
          </cell>
        </row>
        <row r="688">
          <cell r="A688">
            <v>3501</v>
          </cell>
          <cell r="B688" t="str">
            <v>yanifili30@gmail.com</v>
          </cell>
          <cell r="AF688" t="str">
            <v>INDIVIDUAL ESTAMPADO PLEIKU BLANCO 38 CM</v>
          </cell>
          <cell r="AG688" t="str">
            <v>549.99</v>
          </cell>
          <cell r="AH688">
            <v>1</v>
          </cell>
          <cell r="AI688" t="str">
            <v>MS504026 MERCA SEPA</v>
          </cell>
          <cell r="AN688" t="str">
            <v>Sí</v>
          </cell>
        </row>
        <row r="689">
          <cell r="A689">
            <v>3501</v>
          </cell>
          <cell r="B689" t="str">
            <v>yanifili30@gmail.com</v>
          </cell>
          <cell r="AF689" t="str">
            <v>CENTRO DE MESA DE VIDRIO DIAM 19CM</v>
          </cell>
          <cell r="AG689">
            <v>450</v>
          </cell>
          <cell r="AH689">
            <v>1</v>
          </cell>
          <cell r="AI689" t="str">
            <v>046BA7022</v>
          </cell>
          <cell r="AN689" t="str">
            <v>Sí</v>
          </cell>
        </row>
        <row r="690">
          <cell r="A690">
            <v>3501</v>
          </cell>
          <cell r="B690" t="str">
            <v>yanifili30@gmail.com</v>
          </cell>
          <cell r="AF690" t="str">
            <v>INDIVIDUAL CUERINA 32.5CM DIAM</v>
          </cell>
          <cell r="AG690" t="str">
            <v>299.99</v>
          </cell>
          <cell r="AH690">
            <v>1</v>
          </cell>
          <cell r="AI690" t="str">
            <v>CHUIN08C MERCA SEPA</v>
          </cell>
          <cell r="AN690" t="str">
            <v>Sí</v>
          </cell>
        </row>
        <row r="691">
          <cell r="A691">
            <v>3501</v>
          </cell>
          <cell r="B691" t="str">
            <v>yanifili30@gmail.com</v>
          </cell>
          <cell r="AF691" t="str">
            <v>INDIVIDUAL CUERINA HOME 44X30CM</v>
          </cell>
          <cell r="AG691">
            <v>279</v>
          </cell>
          <cell r="AH691">
            <v>1</v>
          </cell>
          <cell r="AI691" t="str">
            <v>CHUIN194RNEW  MERCA SEPA</v>
          </cell>
          <cell r="AN691" t="str">
            <v>Sí</v>
          </cell>
        </row>
        <row r="692">
          <cell r="A692">
            <v>3500</v>
          </cell>
          <cell r="B692" t="str">
            <v>britocarolina92@gmail.com</v>
          </cell>
          <cell r="C692">
            <v>44418</v>
          </cell>
          <cell r="D692" t="str">
            <v>Abierta</v>
          </cell>
          <cell r="E692" t="str">
            <v>Recibido</v>
          </cell>
          <cell r="F692" t="str">
            <v>Enviado</v>
          </cell>
          <cell r="G692" t="str">
            <v>ARS</v>
          </cell>
          <cell r="H692">
            <v>1760</v>
          </cell>
          <cell r="I692">
            <v>264</v>
          </cell>
          <cell r="J692">
            <v>0</v>
          </cell>
          <cell r="K692">
            <v>1496</v>
          </cell>
          <cell r="L692" t="str">
            <v>Carolina Brito</v>
          </cell>
          <cell r="M692">
            <v>36399480</v>
          </cell>
          <cell r="N692">
            <v>5491162637730</v>
          </cell>
          <cell r="O692" t="str">
            <v>Carolina Brito</v>
          </cell>
          <cell r="P692">
            <v>5491162637730</v>
          </cell>
          <cell r="Q692" t="str">
            <v>Pasaje Las Bases</v>
          </cell>
          <cell r="R692">
            <v>181</v>
          </cell>
          <cell r="T692" t="str">
            <v>Liniers</v>
          </cell>
          <cell r="U692" t="str">
            <v>Capital Federal</v>
          </cell>
          <cell r="V692">
            <v>1408</v>
          </cell>
          <cell r="W692" t="str">
            <v>Capital Federal</v>
          </cell>
          <cell r="Y692" t="str">
            <v>ENVÍO SIN CARGO (CABA, GRAN PARTE DE GBA y LA PLATA) TIEMPO: 4 a 6 DÍAS HÁBILES</v>
          </cell>
          <cell r="Z692" t="str">
            <v>Mercado Pago</v>
          </cell>
          <cell r="AA692" t="str">
            <v>FINDEBIGDECO</v>
          </cell>
          <cell r="AD692">
            <v>44418</v>
          </cell>
          <cell r="AE692">
            <v>44421</v>
          </cell>
          <cell r="AF692" t="str">
            <v>MANTEL RECTANGULAR ANTIMANCHA 1.40x1.85 mtrs</v>
          </cell>
          <cell r="AG692">
            <v>1760</v>
          </cell>
          <cell r="AH692">
            <v>1</v>
          </cell>
          <cell r="AI692" t="str">
            <v>CHUR14 MERCA SEPA</v>
          </cell>
          <cell r="AJ692" t="str">
            <v>Móvil</v>
          </cell>
          <cell r="AK692" t="str">
            <v>EL MARTES 17-08 ENTRE 8 Y 18 HORAS!</v>
          </cell>
          <cell r="AL692">
            <v>16321126295</v>
          </cell>
          <cell r="AM692">
            <v>460740960</v>
          </cell>
          <cell r="AN692" t="str">
            <v>Sí</v>
          </cell>
        </row>
        <row r="693">
          <cell r="A693">
            <v>3499</v>
          </cell>
          <cell r="B693" t="str">
            <v>Fruscellaaldana@gmail.com</v>
          </cell>
          <cell r="C693">
            <v>44418</v>
          </cell>
          <cell r="D693" t="str">
            <v>Abierta</v>
          </cell>
          <cell r="E693" t="str">
            <v>Recibido</v>
          </cell>
          <cell r="F693" t="str">
            <v>Enviado</v>
          </cell>
          <cell r="G693" t="str">
            <v>ARS</v>
          </cell>
          <cell r="H693" t="str">
            <v>2775.89</v>
          </cell>
          <cell r="I693" t="str">
            <v>416.38</v>
          </cell>
          <cell r="J693">
            <v>0</v>
          </cell>
          <cell r="K693" t="str">
            <v>2359.51</v>
          </cell>
          <cell r="L693" t="str">
            <v>Aldana solange Fruscella</v>
          </cell>
          <cell r="M693">
            <v>38845451</v>
          </cell>
          <cell r="N693">
            <v>541165175535</v>
          </cell>
          <cell r="O693" t="str">
            <v>Aldana solange Fruscella</v>
          </cell>
          <cell r="P693">
            <v>541165175535</v>
          </cell>
          <cell r="Q693" t="str">
            <v>Florencio varela</v>
          </cell>
          <cell r="R693">
            <v>267</v>
          </cell>
          <cell r="T693" t="str">
            <v>Villa martelli</v>
          </cell>
          <cell r="U693" t="str">
            <v xml:space="preserve">Buenos Aires </v>
          </cell>
          <cell r="V693">
            <v>1603</v>
          </cell>
          <cell r="W693" t="str">
            <v>Gran Buenos Aires</v>
          </cell>
          <cell r="Y693" t="str">
            <v>ENVÍO SIN CARGO (CABA, GRAN PARTE DE GBA y LA PLATA) TIEMPO: 4 a 6 DÍAS HÁBILES</v>
          </cell>
          <cell r="Z693" t="str">
            <v>Mercado Pago</v>
          </cell>
          <cell r="AA693" t="str">
            <v>FINDEBIGDECO</v>
          </cell>
          <cell r="AD693">
            <v>44418</v>
          </cell>
          <cell r="AE693">
            <v>44421</v>
          </cell>
          <cell r="AF693" t="str">
            <v>UNTADOR PASTEL 14.5 CM (Amarillo)</v>
          </cell>
          <cell r="AG693">
            <v>49</v>
          </cell>
          <cell r="AH693">
            <v>1</v>
          </cell>
          <cell r="AI693" t="str">
            <v>019BA87503 MERCA SEPA</v>
          </cell>
          <cell r="AJ693" t="str">
            <v>Móvil</v>
          </cell>
          <cell r="AK693" t="str">
            <v>EL MARTES 17-08 ENTRE 8 Y 18 HORAS!</v>
          </cell>
          <cell r="AL693">
            <v>3084212664</v>
          </cell>
          <cell r="AM693">
            <v>460720963</v>
          </cell>
          <cell r="AN693" t="str">
            <v>Sí</v>
          </cell>
        </row>
        <row r="694">
          <cell r="A694">
            <v>3499</v>
          </cell>
          <cell r="B694" t="str">
            <v>Fruscellaaldana@gmail.com</v>
          </cell>
          <cell r="AF694" t="str">
            <v>COLADOR SILICONA PLEGABLE 23 CM (Amarillo)</v>
          </cell>
          <cell r="AG694" t="str">
            <v>599.99</v>
          </cell>
          <cell r="AH694">
            <v>1</v>
          </cell>
          <cell r="AN694" t="str">
            <v>Sí</v>
          </cell>
        </row>
        <row r="695">
          <cell r="A695">
            <v>3499</v>
          </cell>
          <cell r="B695" t="str">
            <v>Fruscellaaldana@gmail.com</v>
          </cell>
          <cell r="AF695" t="str">
            <v>RALLADOR DE MANO GRUESO 20 CM</v>
          </cell>
          <cell r="AG695" t="str">
            <v>82.94</v>
          </cell>
          <cell r="AH695">
            <v>1</v>
          </cell>
          <cell r="AI695" t="str">
            <v>BA7383</v>
          </cell>
          <cell r="AN695" t="str">
            <v>Sí</v>
          </cell>
        </row>
        <row r="696">
          <cell r="A696">
            <v>3499</v>
          </cell>
          <cell r="B696" t="str">
            <v>Fruscellaaldana@gmail.com</v>
          </cell>
          <cell r="AF696" t="str">
            <v>BOWL NEGRO 2.5LTS APTO MICROONDAS Y FREEZER</v>
          </cell>
          <cell r="AG696" t="str">
            <v>510.99</v>
          </cell>
          <cell r="AH696">
            <v>2</v>
          </cell>
          <cell r="AI696" t="str">
            <v>BP02002 BIPO</v>
          </cell>
          <cell r="AN696" t="str">
            <v>Sí</v>
          </cell>
        </row>
        <row r="697">
          <cell r="A697">
            <v>3499</v>
          </cell>
          <cell r="B697" t="str">
            <v>Fruscellaaldana@gmail.com</v>
          </cell>
          <cell r="AF697" t="str">
            <v>BOWL BLANCO 2.5LTS APTO MICROONDAS Y FREEZER</v>
          </cell>
          <cell r="AG697" t="str">
            <v>510.99</v>
          </cell>
          <cell r="AH697">
            <v>2</v>
          </cell>
          <cell r="AI697" t="str">
            <v>BP02001 BIPO</v>
          </cell>
          <cell r="AN697" t="str">
            <v>Sí</v>
          </cell>
        </row>
        <row r="698">
          <cell r="A698">
            <v>3498</v>
          </cell>
          <cell r="B698" t="str">
            <v>ana.sans@nuevosaires.edu.ar</v>
          </cell>
          <cell r="C698">
            <v>44418</v>
          </cell>
          <cell r="D698" t="str">
            <v>Abierta</v>
          </cell>
          <cell r="E698" t="str">
            <v>Recibido</v>
          </cell>
          <cell r="G698" t="str">
            <v>ARS</v>
          </cell>
          <cell r="H698">
            <v>3000</v>
          </cell>
          <cell r="I698">
            <v>0</v>
          </cell>
          <cell r="J698">
            <v>0</v>
          </cell>
          <cell r="K698">
            <v>3000</v>
          </cell>
          <cell r="L698" t="str">
            <v>Ana Sans</v>
          </cell>
          <cell r="M698">
            <v>35169818</v>
          </cell>
          <cell r="N698">
            <v>541162903406</v>
          </cell>
          <cell r="Z698" t="str">
            <v>Mercado Pago</v>
          </cell>
          <cell r="AB698" t="str">
            <v>Gift card Para: Yayi De: Las pi de RR HH</v>
          </cell>
          <cell r="AD698">
            <v>44418</v>
          </cell>
          <cell r="AF698" t="str">
            <v>GIFT CARD GOLD</v>
          </cell>
          <cell r="AG698">
            <v>3000</v>
          </cell>
          <cell r="AH698">
            <v>1</v>
          </cell>
          <cell r="AJ698" t="str">
            <v>Móvil</v>
          </cell>
          <cell r="AK698" t="str">
            <v/>
          </cell>
          <cell r="AL698">
            <v>3083703451</v>
          </cell>
          <cell r="AM698">
            <v>460683588</v>
          </cell>
          <cell r="AN698" t="str">
            <v>No</v>
          </cell>
        </row>
        <row r="699">
          <cell r="A699">
            <v>3497</v>
          </cell>
          <cell r="B699" t="str">
            <v>belenserra_17@hotmail.com</v>
          </cell>
          <cell r="C699">
            <v>44418</v>
          </cell>
          <cell r="D699" t="str">
            <v>Abierta</v>
          </cell>
          <cell r="E699" t="str">
            <v>Recibido</v>
          </cell>
          <cell r="F699" t="str">
            <v>Enviado</v>
          </cell>
          <cell r="G699" t="str">
            <v>ARS</v>
          </cell>
          <cell r="H699" t="str">
            <v>999.98</v>
          </cell>
          <cell r="I699">
            <v>0</v>
          </cell>
          <cell r="J699">
            <v>0</v>
          </cell>
          <cell r="K699" t="str">
            <v>999.98</v>
          </cell>
          <cell r="L699" t="str">
            <v>Belen Serra</v>
          </cell>
          <cell r="M699">
            <v>38854527</v>
          </cell>
          <cell r="N699">
            <v>542262317914</v>
          </cell>
          <cell r="O699" t="str">
            <v>Belen Serra</v>
          </cell>
          <cell r="P699">
            <v>542262317914</v>
          </cell>
          <cell r="Q699" t="str">
            <v>Bauness</v>
          </cell>
          <cell r="R699">
            <v>2640</v>
          </cell>
          <cell r="S699">
            <v>8.3333333333333329E-2</v>
          </cell>
          <cell r="T699" t="str">
            <v>Villa urquiza</v>
          </cell>
          <cell r="U699" t="str">
            <v>Capital Federal</v>
          </cell>
          <cell r="V699">
            <v>1431</v>
          </cell>
          <cell r="W699" t="str">
            <v>Capital Federal</v>
          </cell>
          <cell r="Y699" t="str">
            <v>ENVÍO SIN CARGO (CABA, GRAN PARTE DE GBA y LA PLATA) TIEMPO: 4 a 6 DÍAS HÁBILES</v>
          </cell>
          <cell r="Z699" t="str">
            <v>Mercado Pago</v>
          </cell>
          <cell r="AB699" t="str">
            <v>Entrega el miercoles 11/08 ANTES de las 13:00 hs</v>
          </cell>
          <cell r="AD699">
            <v>44418</v>
          </cell>
          <cell r="AE699">
            <v>44418</v>
          </cell>
          <cell r="AF699" t="str">
            <v>VELA 100 % SOJA CON ESENCIAS - DIFERENTES AROMAS 8x8 CM (JAZMIN)</v>
          </cell>
          <cell r="AG699" t="str">
            <v>599.99</v>
          </cell>
          <cell r="AH699">
            <v>1</v>
          </cell>
          <cell r="AI699" t="str">
            <v>BA6340VELA</v>
          </cell>
          <cell r="AJ699" t="str">
            <v>Móvil</v>
          </cell>
          <cell r="AK699" t="str">
            <v>MIERCOLES 11-08 ENTRE 8 Y 1230 HORAS!</v>
          </cell>
          <cell r="AL699">
            <v>16316202174</v>
          </cell>
          <cell r="AM699">
            <v>460620039</v>
          </cell>
          <cell r="AN699" t="str">
            <v>Sí</v>
          </cell>
        </row>
        <row r="700">
          <cell r="A700">
            <v>3497</v>
          </cell>
          <cell r="B700" t="str">
            <v>belenserra_17@hotmail.com</v>
          </cell>
          <cell r="AF700" t="str">
            <v>VELA 100% SOJA AROMA JAZMIN O VAINILLA</v>
          </cell>
          <cell r="AG700" t="str">
            <v>399.99</v>
          </cell>
          <cell r="AH700">
            <v>1</v>
          </cell>
          <cell r="AI700" t="str">
            <v>TW88423VELA(SHOWROOM)</v>
          </cell>
          <cell r="AN700" t="str">
            <v>Sí</v>
          </cell>
        </row>
        <row r="701">
          <cell r="A701">
            <v>3496</v>
          </cell>
          <cell r="B701" t="str">
            <v>ceciperticaro@hotmail.com</v>
          </cell>
          <cell r="C701">
            <v>44418</v>
          </cell>
          <cell r="D701" t="str">
            <v>Abierta</v>
          </cell>
          <cell r="E701" t="str">
            <v>Recibido</v>
          </cell>
          <cell r="F701" t="str">
            <v>Enviado</v>
          </cell>
          <cell r="G701" t="str">
            <v>ARS</v>
          </cell>
          <cell r="H701" t="str">
            <v>3383.98</v>
          </cell>
          <cell r="I701">
            <v>0</v>
          </cell>
          <cell r="J701">
            <v>0</v>
          </cell>
          <cell r="K701" t="str">
            <v>3383.98</v>
          </cell>
          <cell r="L701" t="str">
            <v>Cecilia Perticaro</v>
          </cell>
          <cell r="M701">
            <v>32615485</v>
          </cell>
          <cell r="N701">
            <v>541157047792</v>
          </cell>
          <cell r="O701" t="str">
            <v>Cecilia PERTICARO</v>
          </cell>
          <cell r="P701">
            <v>541157047792</v>
          </cell>
          <cell r="Q701" t="str">
            <v>Quintana</v>
          </cell>
          <cell r="R701">
            <v>3186</v>
          </cell>
          <cell r="T701" t="str">
            <v>VIRREYES, SAN FERNANDO</v>
          </cell>
          <cell r="U701" t="str">
            <v>Buenos Aires</v>
          </cell>
          <cell r="V701">
            <v>1646</v>
          </cell>
          <cell r="W701" t="str">
            <v>Gran Buenos Aires</v>
          </cell>
          <cell r="Y701" t="str">
            <v>ENVÍO SIN CARGO (CABA, GRAN PARTE DE GBA y LA PLATA) TIEMPO: 4 a 6 DÍAS HÁBILES</v>
          </cell>
          <cell r="Z701" t="str">
            <v>Mercado Pago</v>
          </cell>
          <cell r="AB701" t="str">
            <v>LOCALIDAD SAN FERNANDO, CODIGO  POSTAL 1646</v>
          </cell>
          <cell r="AD701">
            <v>44418</v>
          </cell>
          <cell r="AE701">
            <v>44421</v>
          </cell>
          <cell r="AF701" t="str">
            <v>SECADOR DE VIDRIOS 4 COLORES 29 X 3 X 30 CM (Azul)</v>
          </cell>
          <cell r="AG701">
            <v>473</v>
          </cell>
          <cell r="AH701">
            <v>1</v>
          </cell>
          <cell r="AJ701" t="str">
            <v>Web</v>
          </cell>
          <cell r="AK701" t="str">
            <v>EL MARTES 17-08 ENTRE 8 Y 18 HORAS!</v>
          </cell>
          <cell r="AL701">
            <v>16315321522</v>
          </cell>
          <cell r="AM701">
            <v>460540607</v>
          </cell>
          <cell r="AN701" t="str">
            <v>Sí</v>
          </cell>
        </row>
        <row r="702">
          <cell r="A702">
            <v>3496</v>
          </cell>
          <cell r="B702" t="str">
            <v>ceciperticaro@hotmail.com</v>
          </cell>
          <cell r="AF702" t="str">
            <v>SEGURO P PUERTA SIL 1PC (Violeta)</v>
          </cell>
          <cell r="AG702">
            <v>120</v>
          </cell>
          <cell r="AH702">
            <v>4</v>
          </cell>
          <cell r="AI702">
            <v>87522</v>
          </cell>
          <cell r="AN702" t="str">
            <v>Sí</v>
          </cell>
        </row>
        <row r="703">
          <cell r="A703">
            <v>3496</v>
          </cell>
          <cell r="B703" t="str">
            <v>ceciperticaro@hotmail.com</v>
          </cell>
          <cell r="AF703" t="str">
            <v>TAPON BAÑERA PASTEL 1PC (Rosa)</v>
          </cell>
          <cell r="AG703">
            <v>80</v>
          </cell>
          <cell r="AH703">
            <v>1</v>
          </cell>
          <cell r="AI703" t="str">
            <v>019BA87553</v>
          </cell>
          <cell r="AN703" t="str">
            <v>Sí</v>
          </cell>
        </row>
        <row r="704">
          <cell r="A704">
            <v>3496</v>
          </cell>
          <cell r="B704" t="str">
            <v>ceciperticaro@hotmail.com</v>
          </cell>
          <cell r="AF704" t="str">
            <v>VASO ROSA FACETEADO Y EXPRIMIDOR</v>
          </cell>
          <cell r="AG704" t="str">
            <v>478.99</v>
          </cell>
          <cell r="AH704">
            <v>1</v>
          </cell>
          <cell r="AI704" t="str">
            <v>BP24018 BIPO</v>
          </cell>
          <cell r="AN704" t="str">
            <v>Sí</v>
          </cell>
        </row>
        <row r="705">
          <cell r="A705">
            <v>3496</v>
          </cell>
          <cell r="B705" t="str">
            <v>ceciperticaro@hotmail.com</v>
          </cell>
          <cell r="AF705" t="str">
            <v>BOTELLA ACQUA 1L TAPA SILICONA</v>
          </cell>
          <cell r="AG705">
            <v>616</v>
          </cell>
          <cell r="AH705">
            <v>1</v>
          </cell>
          <cell r="AI705" t="str">
            <v>019BO5574</v>
          </cell>
          <cell r="AN705" t="str">
            <v>Sí</v>
          </cell>
        </row>
        <row r="706">
          <cell r="A706">
            <v>3496</v>
          </cell>
          <cell r="B706" t="str">
            <v>ceciperticaro@hotmail.com</v>
          </cell>
          <cell r="AF706" t="str">
            <v>BOTELLA MILK 1L TAPA SILICONA</v>
          </cell>
          <cell r="AG706">
            <v>616</v>
          </cell>
          <cell r="AH706">
            <v>1</v>
          </cell>
          <cell r="AI706" t="str">
            <v>019BO5572</v>
          </cell>
          <cell r="AN706" t="str">
            <v>Sí</v>
          </cell>
        </row>
        <row r="707">
          <cell r="A707">
            <v>3496</v>
          </cell>
          <cell r="B707" t="str">
            <v>ceciperticaro@hotmail.com</v>
          </cell>
          <cell r="AF707" t="str">
            <v>BOTELLA VIDRIO MY BOTTLE FUNDA GRIS 400 ML</v>
          </cell>
          <cell r="AG707" t="str">
            <v>639.99</v>
          </cell>
          <cell r="AH707">
            <v>1</v>
          </cell>
          <cell r="AI707" t="str">
            <v>MS126817</v>
          </cell>
          <cell r="AN707" t="str">
            <v>Sí</v>
          </cell>
        </row>
        <row r="708">
          <cell r="A708">
            <v>3495</v>
          </cell>
          <cell r="B708" t="str">
            <v>chiarinaschiavi@gmail.com</v>
          </cell>
          <cell r="C708">
            <v>44418</v>
          </cell>
          <cell r="D708" t="str">
            <v>Abierta</v>
          </cell>
          <cell r="E708" t="str">
            <v>Recibido</v>
          </cell>
          <cell r="F708" t="str">
            <v>Enviado</v>
          </cell>
          <cell r="G708" t="str">
            <v>ARS</v>
          </cell>
          <cell r="H708" t="str">
            <v>4231.97</v>
          </cell>
          <cell r="I708">
            <v>0</v>
          </cell>
          <cell r="J708" t="str">
            <v>363.08</v>
          </cell>
          <cell r="K708" t="str">
            <v>4595.05</v>
          </cell>
          <cell r="L708" t="str">
            <v>Chiarina Schiavi</v>
          </cell>
          <cell r="M708">
            <v>40482246</v>
          </cell>
          <cell r="N708">
            <v>543804244787</v>
          </cell>
          <cell r="O708" t="str">
            <v>Chiarina Schiavi</v>
          </cell>
          <cell r="T708" t="str">
            <v>San Agustin</v>
          </cell>
          <cell r="U708" t="str">
            <v>Capital</v>
          </cell>
          <cell r="V708">
            <v>5300</v>
          </cell>
          <cell r="W708" t="str">
            <v>La Rioja</v>
          </cell>
          <cell r="Y708" t="str">
            <v>Punto de retiro</v>
          </cell>
          <cell r="Z708" t="str">
            <v>Mercado Pago</v>
          </cell>
          <cell r="AD708">
            <v>44418</v>
          </cell>
          <cell r="AE708">
            <v>44421</v>
          </cell>
          <cell r="AF708" t="str">
            <v>CAJA DE TE MAD. 6DIV 24X17CM</v>
          </cell>
          <cell r="AG708">
            <v>1638</v>
          </cell>
          <cell r="AH708">
            <v>1</v>
          </cell>
          <cell r="AI708" t="str">
            <v>046CX7200 MERCA SEPARADA</v>
          </cell>
          <cell r="AJ708" t="str">
            <v>Móvil</v>
          </cell>
          <cell r="AK708" t="str">
            <v>EL MIERCOLES 18-08 ENTRE 8 Y 18 HORAS!</v>
          </cell>
          <cell r="AL708">
            <v>16313389664</v>
          </cell>
          <cell r="AM708">
            <v>460297217</v>
          </cell>
          <cell r="AN708" t="str">
            <v>Sí</v>
          </cell>
        </row>
        <row r="709">
          <cell r="A709">
            <v>3495</v>
          </cell>
          <cell r="B709" t="str">
            <v>chiarinaschiavi@gmail.com</v>
          </cell>
          <cell r="AF709" t="str">
            <v>TABLA PARAISO 29 X 19 CM PINTADO A MANO</v>
          </cell>
          <cell r="AG709" t="str">
            <v>759.99</v>
          </cell>
          <cell r="AH709">
            <v>1</v>
          </cell>
          <cell r="AI709" t="str">
            <v>MU17003 MUMI. MERCA SEPARADA</v>
          </cell>
          <cell r="AN709" t="str">
            <v>Sí</v>
          </cell>
        </row>
        <row r="710">
          <cell r="A710">
            <v>3495</v>
          </cell>
          <cell r="B710" t="str">
            <v>chiarinaschiavi@gmail.com</v>
          </cell>
          <cell r="AF710" t="str">
            <v>PLATO PLAYO CERAMICA ROSA 26 CM PARTHENON</v>
          </cell>
          <cell r="AG710" t="str">
            <v>916.99</v>
          </cell>
          <cell r="AH710">
            <v>2</v>
          </cell>
          <cell r="AI710" t="str">
            <v>PO378472. POR UNIDAD</v>
          </cell>
          <cell r="AN710" t="str">
            <v>Sí</v>
          </cell>
        </row>
        <row r="711">
          <cell r="A711">
            <v>3494</v>
          </cell>
          <cell r="B711" t="str">
            <v>inesgimenezgimenez@gmail.com</v>
          </cell>
          <cell r="C711">
            <v>44418</v>
          </cell>
          <cell r="D711" t="str">
            <v>Abierta</v>
          </cell>
          <cell r="E711" t="str">
            <v>Recibido</v>
          </cell>
          <cell r="F711" t="str">
            <v>Enviado</v>
          </cell>
          <cell r="G711" t="str">
            <v>ARS</v>
          </cell>
          <cell r="H711">
            <v>2800</v>
          </cell>
          <cell r="I711">
            <v>0</v>
          </cell>
          <cell r="J711" t="str">
            <v>413.09</v>
          </cell>
          <cell r="K711" t="str">
            <v>3213.09</v>
          </cell>
          <cell r="L711" t="str">
            <v>Ines Gimenez Gimenez</v>
          </cell>
          <cell r="M711">
            <v>33244628</v>
          </cell>
          <cell r="N711">
            <v>542215635396</v>
          </cell>
          <cell r="O711" t="str">
            <v>Ines Gimenez Gimenez</v>
          </cell>
          <cell r="P711">
            <v>542215635396</v>
          </cell>
          <cell r="Q711">
            <v>42</v>
          </cell>
          <cell r="R711">
            <v>757</v>
          </cell>
          <cell r="S711" t="str">
            <v>6A</v>
          </cell>
          <cell r="U711" t="str">
            <v xml:space="preserve">La plata </v>
          </cell>
          <cell r="V711">
            <v>1900</v>
          </cell>
          <cell r="W711" t="str">
            <v>Buenos Aires</v>
          </cell>
          <cell r="Y711" t="str">
            <v>Correo Argentino - Envio a domicilio</v>
          </cell>
          <cell r="Z711" t="str">
            <v>TRANSFERENCIA BANCARIA</v>
          </cell>
          <cell r="AD711">
            <v>44418</v>
          </cell>
          <cell r="AE711">
            <v>44421</v>
          </cell>
          <cell r="AF711" t="str">
            <v>MESA DE ARRIME HOME OFFICE 36X43X60 CM</v>
          </cell>
          <cell r="AG711">
            <v>2800</v>
          </cell>
          <cell r="AH711">
            <v>1</v>
          </cell>
          <cell r="AI711" t="str">
            <v>NEWARRIME MERCA SEPA</v>
          </cell>
          <cell r="AJ711" t="str">
            <v>Móvil</v>
          </cell>
          <cell r="AK711" t="str">
            <v>EL MARTES 17-08 ENTRE 8 Y 18 HORAS!</v>
          </cell>
          <cell r="AM711">
            <v>460478202</v>
          </cell>
          <cell r="AN711" t="str">
            <v>Sí</v>
          </cell>
        </row>
        <row r="712">
          <cell r="A712">
            <v>3493</v>
          </cell>
          <cell r="B712" t="str">
            <v>rociomujica2013@hotmail.com</v>
          </cell>
          <cell r="C712">
            <v>44417</v>
          </cell>
          <cell r="D712" t="str">
            <v>Abierta</v>
          </cell>
          <cell r="E712" t="str">
            <v>Recibido</v>
          </cell>
          <cell r="F712" t="str">
            <v>Enviado</v>
          </cell>
          <cell r="G712" t="str">
            <v>ARS</v>
          </cell>
          <cell r="H712" t="str">
            <v>599.98</v>
          </cell>
          <cell r="I712">
            <v>0</v>
          </cell>
          <cell r="J712">
            <v>0</v>
          </cell>
          <cell r="K712" t="str">
            <v>599.98</v>
          </cell>
          <cell r="L712" t="str">
            <v>Rocío Mujica</v>
          </cell>
          <cell r="M712">
            <v>44487629</v>
          </cell>
          <cell r="N712">
            <v>5492342562994</v>
          </cell>
          <cell r="O712" t="str">
            <v>Rocío Mujica</v>
          </cell>
          <cell r="P712">
            <v>5492342562994</v>
          </cell>
          <cell r="Q712" t="str">
            <v xml:space="preserve">Aguero </v>
          </cell>
          <cell r="R712">
            <v>2116</v>
          </cell>
          <cell r="S712" t="str">
            <v>Planta baja B</v>
          </cell>
          <cell r="T712" t="str">
            <v xml:space="preserve">Recoleta </v>
          </cell>
          <cell r="U712" t="str">
            <v>Capital Federal</v>
          </cell>
          <cell r="V712">
            <v>1425</v>
          </cell>
          <cell r="W712" t="str">
            <v>Capital Federal</v>
          </cell>
          <cell r="Y712" t="str">
            <v>ENVÍO SIN CARGO (CABA, GRAN PARTE DE GBA y LA PLATA) TIEMPO: 4 a 6 DÍAS HÁBILES</v>
          </cell>
          <cell r="Z712" t="str">
            <v>Mercado Pago</v>
          </cell>
          <cell r="AD712">
            <v>44417</v>
          </cell>
          <cell r="AE712">
            <v>44421</v>
          </cell>
          <cell r="AF712" t="str">
            <v>INDIVIDUAL CUERINAPLAVINIL SIMIL MARMOL 44X30CM</v>
          </cell>
          <cell r="AG712" t="str">
            <v>299.99</v>
          </cell>
          <cell r="AH712">
            <v>2</v>
          </cell>
          <cell r="AI712" t="str">
            <v>CHUIN177R MERCA SEPA</v>
          </cell>
          <cell r="AJ712" t="str">
            <v>Móvil</v>
          </cell>
          <cell r="AK712" t="str">
            <v>EL MARTES 17-08 ENTRE 8 Y 18 HORAS!</v>
          </cell>
          <cell r="AL712">
            <v>3080030225</v>
          </cell>
          <cell r="AM712">
            <v>460268207</v>
          </cell>
          <cell r="AN712" t="str">
            <v>Sí</v>
          </cell>
        </row>
        <row r="713">
          <cell r="A713">
            <v>3492</v>
          </cell>
          <cell r="B713" t="str">
            <v>valetermas@hotmail.com</v>
          </cell>
          <cell r="C713">
            <v>44417</v>
          </cell>
          <cell r="D713" t="str">
            <v>Abierta</v>
          </cell>
          <cell r="E713" t="str">
            <v>Recibido</v>
          </cell>
          <cell r="F713" t="str">
            <v>Enviado</v>
          </cell>
          <cell r="G713" t="str">
            <v>ARS</v>
          </cell>
          <cell r="H713">
            <v>605</v>
          </cell>
          <cell r="I713">
            <v>0</v>
          </cell>
          <cell r="J713">
            <v>0</v>
          </cell>
          <cell r="K713">
            <v>605</v>
          </cell>
          <cell r="L713" t="str">
            <v>Valentina Rodriguez</v>
          </cell>
          <cell r="M713">
            <v>39899935</v>
          </cell>
          <cell r="N713">
            <v>541123889850</v>
          </cell>
          <cell r="O713" t="str">
            <v>Valentina Rodriguez</v>
          </cell>
          <cell r="P713">
            <v>541123889850</v>
          </cell>
          <cell r="Q713" t="str">
            <v xml:space="preserve">Blanco encalada </v>
          </cell>
          <cell r="R713">
            <v>5041</v>
          </cell>
          <cell r="S713" t="str">
            <v>2 B</v>
          </cell>
          <cell r="T713" t="str">
            <v xml:space="preserve">Villa Urquiza </v>
          </cell>
          <cell r="U713" t="str">
            <v>Capital Federal</v>
          </cell>
          <cell r="V713">
            <v>1431</v>
          </cell>
          <cell r="W713" t="str">
            <v>Capital Federal</v>
          </cell>
          <cell r="Y713" t="str">
            <v>ENVÍO SIN CARGO (CABA, GRAN PARTE DE GBA y LA PLATA) TIEMPO: 4 a 6 DÍAS HÁBILES</v>
          </cell>
          <cell r="Z713" t="str">
            <v>Mercado Pago</v>
          </cell>
          <cell r="AB713" t="str">
            <v>Por favor, si la entrega llegara a ser después de las 15, avisarme con un mensajito porque a veces no puedo atender el portero a partir de ese horario. Gracias :)</v>
          </cell>
          <cell r="AD713">
            <v>44417</v>
          </cell>
          <cell r="AE713">
            <v>44421</v>
          </cell>
          <cell r="AF713" t="str">
            <v>PACK X 6 VASO BELLIZE X 315ML</v>
          </cell>
          <cell r="AG713">
            <v>605</v>
          </cell>
          <cell r="AH713">
            <v>1</v>
          </cell>
          <cell r="AI713" t="str">
            <v>TW88423</v>
          </cell>
          <cell r="AJ713" t="str">
            <v>Móvil</v>
          </cell>
          <cell r="AK713" t="str">
            <v>EL MARTES 17-08 ENTRE 8 Y 18 HORAS!</v>
          </cell>
          <cell r="AL713">
            <v>16287261282</v>
          </cell>
          <cell r="AM713">
            <v>459880069</v>
          </cell>
          <cell r="AN713" t="str">
            <v>Sí</v>
          </cell>
        </row>
        <row r="714">
          <cell r="A714">
            <v>3491</v>
          </cell>
          <cell r="B714" t="str">
            <v>ornella.gianetto@hotmail.com</v>
          </cell>
          <cell r="C714">
            <v>44416</v>
          </cell>
          <cell r="D714" t="str">
            <v>Abierta</v>
          </cell>
          <cell r="E714" t="str">
            <v>Anulado</v>
          </cell>
          <cell r="F714" t="str">
            <v>No está empaquetado</v>
          </cell>
          <cell r="G714" t="str">
            <v>ARS</v>
          </cell>
          <cell r="H714" t="str">
            <v>3997.94</v>
          </cell>
          <cell r="I714">
            <v>0</v>
          </cell>
          <cell r="J714">
            <v>0</v>
          </cell>
          <cell r="K714" t="str">
            <v>3997.94</v>
          </cell>
          <cell r="L714" t="str">
            <v>Ornella Gianetto</v>
          </cell>
          <cell r="M714">
            <v>39387154</v>
          </cell>
          <cell r="N714">
            <v>541167033396</v>
          </cell>
          <cell r="O714" t="str">
            <v>Ornella Gianetto</v>
          </cell>
          <cell r="P714">
            <v>541167033396</v>
          </cell>
          <cell r="Q714" t="str">
            <v>Las Flores</v>
          </cell>
          <cell r="R714">
            <v>76</v>
          </cell>
          <cell r="T714" t="str">
            <v>Wilde centro</v>
          </cell>
          <cell r="U714" t="str">
            <v>Wilde</v>
          </cell>
          <cell r="V714">
            <v>1875</v>
          </cell>
          <cell r="W714" t="str">
            <v>Gran Buenos Aires</v>
          </cell>
          <cell r="Y714" t="str">
            <v>ENVÍO SIN CARGO (CABA, GRAN PARTE DE GBA y LA PLATA) TIEMPO: 4 a 6 DÍAS HÁBILES</v>
          </cell>
          <cell r="Z714" t="str">
            <v>Mercado Pago</v>
          </cell>
          <cell r="AF714" t="str">
            <v>BOWL CERAMICA CRUDO ESPARTA 12.5CM 250ML</v>
          </cell>
          <cell r="AG714" t="str">
            <v>578.99</v>
          </cell>
          <cell r="AH714">
            <v>4</v>
          </cell>
          <cell r="AI714" t="str">
            <v>PO285589 POR UNIDAD MERCA SEPARADA</v>
          </cell>
          <cell r="AJ714" t="str">
            <v>Móvil</v>
          </cell>
          <cell r="AK714" t="str">
            <v/>
          </cell>
          <cell r="AL714">
            <v>16286477285</v>
          </cell>
          <cell r="AM714">
            <v>459836482</v>
          </cell>
          <cell r="AN714" t="str">
            <v>Sí</v>
          </cell>
        </row>
        <row r="715">
          <cell r="A715">
            <v>3491</v>
          </cell>
          <cell r="B715" t="str">
            <v>ornella.gianetto@hotmail.com</v>
          </cell>
          <cell r="AF715" t="str">
            <v>PANERA RAYADA BREAD ARPILLERAC/ LIENZO</v>
          </cell>
          <cell r="AG715" t="str">
            <v>599.99</v>
          </cell>
          <cell r="AH715">
            <v>1</v>
          </cell>
          <cell r="AI715" t="str">
            <v>LO26009 LO TIENE LUCIANA</v>
          </cell>
          <cell r="AN715" t="str">
            <v>Sí</v>
          </cell>
        </row>
        <row r="716">
          <cell r="A716">
            <v>3491</v>
          </cell>
          <cell r="B716" t="str">
            <v>ornella.gianetto@hotmail.com</v>
          </cell>
          <cell r="AF716" t="str">
            <v>ACEITERA CONICA C/ VISOR DE VIDRIO Y ACERO 165ML</v>
          </cell>
          <cell r="AG716" t="str">
            <v>549.99</v>
          </cell>
          <cell r="AH716">
            <v>1</v>
          </cell>
          <cell r="AI716" t="str">
            <v>MS502018 MERCA SEPARADA</v>
          </cell>
          <cell r="AN716" t="str">
            <v>Sí</v>
          </cell>
        </row>
        <row r="717">
          <cell r="A717">
            <v>3491</v>
          </cell>
          <cell r="B717" t="str">
            <v>ornella.gianetto@hotmail.com</v>
          </cell>
          <cell r="AF717" t="str">
            <v>ESPATULA RANURADA DISTINTOS COLORES (Negro)</v>
          </cell>
          <cell r="AG717">
            <v>532</v>
          </cell>
          <cell r="AH717">
            <v>1</v>
          </cell>
          <cell r="AI717" t="str">
            <v>BP12002 BIPO</v>
          </cell>
          <cell r="AN717" t="str">
            <v>Sí</v>
          </cell>
        </row>
        <row r="718">
          <cell r="A718">
            <v>3490</v>
          </cell>
          <cell r="B718" t="str">
            <v>maga_ol_88@hotmail.com</v>
          </cell>
          <cell r="C718">
            <v>44416</v>
          </cell>
          <cell r="D718" t="str">
            <v>Abierta</v>
          </cell>
          <cell r="E718" t="str">
            <v>Recibido</v>
          </cell>
          <cell r="F718" t="str">
            <v>Enviado</v>
          </cell>
          <cell r="G718" t="str">
            <v>ARS</v>
          </cell>
          <cell r="H718" t="str">
            <v>999.99</v>
          </cell>
          <cell r="I718">
            <v>0</v>
          </cell>
          <cell r="J718" t="str">
            <v>413.09</v>
          </cell>
          <cell r="K718" t="str">
            <v>1413.08</v>
          </cell>
          <cell r="L718" t="str">
            <v>Magali Olite</v>
          </cell>
          <cell r="M718">
            <v>29126108</v>
          </cell>
          <cell r="N718">
            <v>542323555540</v>
          </cell>
          <cell r="O718" t="str">
            <v>Magali Olite</v>
          </cell>
          <cell r="P718">
            <v>542323555540</v>
          </cell>
          <cell r="Q718" t="str">
            <v xml:space="preserve">125 Bis </v>
          </cell>
          <cell r="R718">
            <v>551</v>
          </cell>
          <cell r="U718" t="str">
            <v xml:space="preserve">Lujan </v>
          </cell>
          <cell r="V718">
            <v>6700</v>
          </cell>
          <cell r="W718" t="str">
            <v>Buenos Aires</v>
          </cell>
          <cell r="Y718" t="str">
            <v>Correo Argentino - Envio a domicilio</v>
          </cell>
          <cell r="Z718" t="str">
            <v>Mercado Pago</v>
          </cell>
          <cell r="AD718">
            <v>44416</v>
          </cell>
          <cell r="AE718">
            <v>44419</v>
          </cell>
          <cell r="AF718" t="str">
            <v>MATE COBRE BOCON CERAMICA CON BOMBILLA</v>
          </cell>
          <cell r="AG718" t="str">
            <v>999.99</v>
          </cell>
          <cell r="AH718">
            <v>1</v>
          </cell>
          <cell r="AI718" t="str">
            <v>SC12005 MERCA SEPARADA MARQUE CON UN 74 %</v>
          </cell>
          <cell r="AJ718" t="str">
            <v>Móvil</v>
          </cell>
          <cell r="AK718" t="str">
            <v>EL JUEVES 12-08 EL CORREO ARGENTINO RETIRARA POR SUCURSAL EL PEDIDO. CON EL SEGUIMIENTO 0000794304007L2C915C701 PODRAS VER EL ESTADO EN SU WEB.MUCHAS GRACIAS!</v>
          </cell>
          <cell r="AL718">
            <v>3074342068</v>
          </cell>
          <cell r="AM718">
            <v>459823066</v>
          </cell>
          <cell r="AN718" t="str">
            <v>Sí</v>
          </cell>
        </row>
        <row r="719">
          <cell r="A719">
            <v>3489</v>
          </cell>
          <cell r="B719" t="str">
            <v>flormgonzalo@gmail.com</v>
          </cell>
          <cell r="C719">
            <v>44416</v>
          </cell>
          <cell r="D719" t="str">
            <v>Abierta</v>
          </cell>
          <cell r="E719" t="str">
            <v>Recibido</v>
          </cell>
          <cell r="F719" t="str">
            <v>Enviado</v>
          </cell>
          <cell r="G719" t="str">
            <v>ARS</v>
          </cell>
          <cell r="H719" t="str">
            <v>2107.98</v>
          </cell>
          <cell r="I719">
            <v>0</v>
          </cell>
          <cell r="J719">
            <v>0</v>
          </cell>
          <cell r="K719" t="str">
            <v>2107.98</v>
          </cell>
          <cell r="L719" t="str">
            <v>Florencia Gonzalo</v>
          </cell>
          <cell r="M719">
            <v>38356542</v>
          </cell>
          <cell r="N719">
            <v>541140679381</v>
          </cell>
          <cell r="O719" t="str">
            <v>Florencia Gonzalo</v>
          </cell>
          <cell r="P719">
            <v>541140679381</v>
          </cell>
          <cell r="Q719" t="str">
            <v>Helguera</v>
          </cell>
          <cell r="R719">
            <v>2444</v>
          </cell>
          <cell r="S719">
            <v>2</v>
          </cell>
          <cell r="T719" t="str">
            <v>CABA</v>
          </cell>
          <cell r="U719" t="str">
            <v>Capital Federal</v>
          </cell>
          <cell r="V719">
            <v>1417</v>
          </cell>
          <cell r="W719" t="str">
            <v>Capital Federal</v>
          </cell>
          <cell r="Y719" t="str">
            <v>ENVÍO SIN CARGO (CABA, GRAN PARTE DE GBA y LA PLATA) TIEMPO: 4 a 6 DÍAS HÁBILES</v>
          </cell>
          <cell r="Z719" t="str">
            <v>Mercado Pago</v>
          </cell>
          <cell r="AD719">
            <v>44416</v>
          </cell>
          <cell r="AE719">
            <v>44418</v>
          </cell>
          <cell r="AF719" t="str">
            <v>SR. DISPENSER COLORES SURTIDOS (azul petroleo)</v>
          </cell>
          <cell r="AG719" t="str">
            <v>499.99</v>
          </cell>
          <cell r="AH719">
            <v>1</v>
          </cell>
          <cell r="AJ719" t="str">
            <v>Web</v>
          </cell>
          <cell r="AK719" t="str">
            <v>EL JUEVES 12-08 ENTRE 8Y 18 HORAS!</v>
          </cell>
          <cell r="AL719">
            <v>3074090383</v>
          </cell>
          <cell r="AM719">
            <v>458638631</v>
          </cell>
          <cell r="AN719" t="str">
            <v>Sí</v>
          </cell>
        </row>
        <row r="720">
          <cell r="A720">
            <v>3489</v>
          </cell>
          <cell r="B720" t="str">
            <v>flormgonzalo@gmail.com</v>
          </cell>
          <cell r="AF720" t="str">
            <v>ESPATULA HOMBRECITO COLORES PASTELES</v>
          </cell>
          <cell r="AG720">
            <v>158</v>
          </cell>
          <cell r="AH720">
            <v>1</v>
          </cell>
          <cell r="AI720" t="str">
            <v>019BA87517</v>
          </cell>
          <cell r="AN720" t="str">
            <v>Sí</v>
          </cell>
        </row>
        <row r="721">
          <cell r="A721">
            <v>3489</v>
          </cell>
          <cell r="B721" t="str">
            <v>flormgonzalo@gmail.com</v>
          </cell>
          <cell r="AF721" t="str">
            <v>POTE BASICO 600ML</v>
          </cell>
          <cell r="AG721" t="str">
            <v>299.99</v>
          </cell>
          <cell r="AH721">
            <v>1</v>
          </cell>
          <cell r="AI721" t="str">
            <v>Q10170 QUO /MERCA NO SEPARADA/COSTO TEORICO MAS IVA</v>
          </cell>
          <cell r="AN721" t="str">
            <v>Sí</v>
          </cell>
        </row>
        <row r="722">
          <cell r="A722">
            <v>3489</v>
          </cell>
          <cell r="B722" t="str">
            <v>flormgonzalo@gmail.com</v>
          </cell>
          <cell r="AF722" t="str">
            <v>BOTELLA VIDRIO H2O 1 LITRO CORCHO ECOLOGICO</v>
          </cell>
          <cell r="AG722">
            <v>548</v>
          </cell>
          <cell r="AH722">
            <v>1</v>
          </cell>
          <cell r="AI722" t="str">
            <v>019BO5217NEW</v>
          </cell>
          <cell r="AN722" t="str">
            <v>Sí</v>
          </cell>
        </row>
        <row r="723">
          <cell r="A723">
            <v>3489</v>
          </cell>
          <cell r="B723" t="str">
            <v>flormgonzalo@gmail.com</v>
          </cell>
          <cell r="AF723" t="str">
            <v>CUCHARON AZUL MIA 23X10CM</v>
          </cell>
          <cell r="AG723">
            <v>251</v>
          </cell>
          <cell r="AH723">
            <v>1</v>
          </cell>
          <cell r="AI723" t="str">
            <v>2004AZ</v>
          </cell>
          <cell r="AN723" t="str">
            <v>Sí</v>
          </cell>
        </row>
        <row r="724">
          <cell r="A724">
            <v>3489</v>
          </cell>
          <cell r="B724" t="str">
            <v>flormgonzalo@gmail.com</v>
          </cell>
          <cell r="AF724" t="str">
            <v>CUCHARA CALADA MIA AZUL P COLGAR 29X10CM RESISTE HASTA 260ºC</v>
          </cell>
          <cell r="AG724">
            <v>179</v>
          </cell>
          <cell r="AH724">
            <v>1</v>
          </cell>
          <cell r="AI724" t="str">
            <v>2005AZ</v>
          </cell>
          <cell r="AN724" t="str">
            <v>Sí</v>
          </cell>
        </row>
        <row r="725">
          <cell r="A725">
            <v>3489</v>
          </cell>
          <cell r="B725" t="str">
            <v>flormgonzalo@gmail.com</v>
          </cell>
          <cell r="AF725" t="str">
            <v>CUCHARA DE FIDEOS AZUL MIA 29X6CM</v>
          </cell>
          <cell r="AG725">
            <v>172</v>
          </cell>
          <cell r="AH725">
            <v>1</v>
          </cell>
          <cell r="AI725" t="str">
            <v>2002AZ</v>
          </cell>
          <cell r="AN725" t="str">
            <v>Sí</v>
          </cell>
        </row>
        <row r="726">
          <cell r="A726">
            <v>3488</v>
          </cell>
          <cell r="B726" t="str">
            <v>priscilalazzarino@hotmail.com</v>
          </cell>
          <cell r="C726">
            <v>44416</v>
          </cell>
          <cell r="D726" t="str">
            <v>Abierta</v>
          </cell>
          <cell r="E726" t="str">
            <v>Recibido</v>
          </cell>
          <cell r="F726" t="str">
            <v>Enviado</v>
          </cell>
          <cell r="G726" t="str">
            <v>ARS</v>
          </cell>
          <cell r="H726" t="str">
            <v>6413.95</v>
          </cell>
          <cell r="I726" t="str">
            <v>485.09</v>
          </cell>
          <cell r="J726" t="str">
            <v>396.85</v>
          </cell>
          <cell r="K726" t="str">
            <v>6325.71</v>
          </cell>
          <cell r="L726" t="str">
            <v>Priscila Lazzarino</v>
          </cell>
          <cell r="M726">
            <v>40121748</v>
          </cell>
          <cell r="N726">
            <v>543424380959</v>
          </cell>
          <cell r="O726" t="str">
            <v>Priscila lazzarino</v>
          </cell>
          <cell r="T726" t="str">
            <v>Barranquitas</v>
          </cell>
          <cell r="U726" t="str">
            <v>La Capital</v>
          </cell>
          <cell r="V726">
            <v>3000</v>
          </cell>
          <cell r="W726" t="str">
            <v>Santa Fe</v>
          </cell>
          <cell r="Y726" t="str">
            <v>Punto de retiro</v>
          </cell>
          <cell r="Z726" t="str">
            <v>Mercado Pago</v>
          </cell>
          <cell r="AA726" t="str">
            <v>FINDEBIGDECO</v>
          </cell>
          <cell r="AD726">
            <v>44416</v>
          </cell>
          <cell r="AE726">
            <v>44419</v>
          </cell>
          <cell r="AF726" t="str">
            <v>TAZA DE TE CON PLATO CRUDO 100ML ESPARTA</v>
          </cell>
          <cell r="AG726" t="str">
            <v>654.99</v>
          </cell>
          <cell r="AH726">
            <v>4</v>
          </cell>
          <cell r="AI726" t="str">
            <v>PO285586 POR UNIDAD MERCA SEPARADA</v>
          </cell>
          <cell r="AJ726" t="str">
            <v>Móvil</v>
          </cell>
          <cell r="AK726" t="str">
            <v>EL JUEVES 12-08 EL CORREO ARGENTINO RETIRARA POR SUCURSAL EL PEDIDO. CON EL SEGUIMIENTO 00007943045G4521915C101  PODRAS VER EL ESTADO EN SU WEB.MUCHAS GRACIAS!</v>
          </cell>
          <cell r="AL726">
            <v>16285207773</v>
          </cell>
          <cell r="AM726">
            <v>459769830</v>
          </cell>
          <cell r="AN726" t="str">
            <v>Sí</v>
          </cell>
        </row>
        <row r="727">
          <cell r="A727">
            <v>3488</v>
          </cell>
          <cell r="B727" t="str">
            <v>priscilalazzarino@hotmail.com</v>
          </cell>
          <cell r="AF727" t="str">
            <v>MESA ARRIME XL HOME OFFICE 60*70*30 CM</v>
          </cell>
          <cell r="AG727" t="str">
            <v>3099.99</v>
          </cell>
          <cell r="AH727">
            <v>1</v>
          </cell>
          <cell r="AI727" t="str">
            <v>NEWARRIME2 LA TENGO YO solo hay q retocar el hierro pero esta re vendible</v>
          </cell>
          <cell r="AN727" t="str">
            <v>Sí</v>
          </cell>
        </row>
        <row r="728">
          <cell r="A728">
            <v>3488</v>
          </cell>
          <cell r="B728" t="str">
            <v>priscilalazzarino@hotmail.com</v>
          </cell>
          <cell r="AF728" t="str">
            <v>TAPON BAÑERA PASTEL 1PC (Celeste)</v>
          </cell>
          <cell r="AG728">
            <v>80</v>
          </cell>
          <cell r="AH728">
            <v>1</v>
          </cell>
          <cell r="AI728" t="str">
            <v>019BA87553</v>
          </cell>
          <cell r="AN728" t="str">
            <v>Sí</v>
          </cell>
        </row>
        <row r="729">
          <cell r="A729">
            <v>3488</v>
          </cell>
          <cell r="B729" t="str">
            <v>priscilalazzarino@hotmail.com</v>
          </cell>
          <cell r="AF729" t="str">
            <v>6 VASOS OSLO 400 ML SIN PACKAGING RIGOLLEAU</v>
          </cell>
          <cell r="AG729">
            <v>614</v>
          </cell>
          <cell r="AH729">
            <v>1</v>
          </cell>
          <cell r="AI729" t="str">
            <v>RI62177GR</v>
          </cell>
          <cell r="AN729" t="str">
            <v>Sí</v>
          </cell>
        </row>
        <row r="730">
          <cell r="A730">
            <v>3487</v>
          </cell>
          <cell r="B730" t="str">
            <v>jessicachusit@gmail.com</v>
          </cell>
          <cell r="C730">
            <v>44416</v>
          </cell>
          <cell r="D730" t="str">
            <v>Abierta</v>
          </cell>
          <cell r="E730" t="str">
            <v>Recibido</v>
          </cell>
          <cell r="F730" t="str">
            <v>Enviado</v>
          </cell>
          <cell r="G730" t="str">
            <v>ARS</v>
          </cell>
          <cell r="H730">
            <v>1848</v>
          </cell>
          <cell r="I730" t="str">
            <v>277.2</v>
          </cell>
          <cell r="J730">
            <v>0</v>
          </cell>
          <cell r="K730" t="str">
            <v>1570.8</v>
          </cell>
          <cell r="L730" t="str">
            <v>Jessica Chusit</v>
          </cell>
          <cell r="M730">
            <v>37142916</v>
          </cell>
          <cell r="N730">
            <v>541169478954</v>
          </cell>
          <cell r="O730" t="str">
            <v>Jessica Chusit</v>
          </cell>
          <cell r="P730">
            <v>541169478954</v>
          </cell>
          <cell r="Q730" t="str">
            <v xml:space="preserve">Av. Gral. Fernández de la Cruz </v>
          </cell>
          <cell r="R730">
            <v>6217</v>
          </cell>
          <cell r="T730" t="str">
            <v>Villa lugano</v>
          </cell>
          <cell r="U730" t="str">
            <v>Capital Federal</v>
          </cell>
          <cell r="V730">
            <v>1439</v>
          </cell>
          <cell r="W730" t="str">
            <v>Capital Federal</v>
          </cell>
          <cell r="Y730" t="str">
            <v>ENVÍO SIN CARGO (CABA, GRAN PARTE DE GBA y LA PLATA) TIEMPO: 4 a 6 DÍAS HÁBILES</v>
          </cell>
          <cell r="Z730" t="str">
            <v>Mercado Pago</v>
          </cell>
          <cell r="AA730" t="str">
            <v>FINDEBIGDECO</v>
          </cell>
          <cell r="AB730" t="str">
            <v>Local a la calle "lugano Competicion " horario Lunes a Viernes de 9 a 13 y 15 a 19 hs. Sábados de 9 a 13 hs.</v>
          </cell>
          <cell r="AD730">
            <v>44416</v>
          </cell>
          <cell r="AE730">
            <v>44418</v>
          </cell>
          <cell r="AF730" t="str">
            <v>SET X 3 JARRO MUG IRISH COFFEE 260 ML</v>
          </cell>
          <cell r="AG730">
            <v>924</v>
          </cell>
          <cell r="AH730">
            <v>2</v>
          </cell>
          <cell r="AI730" t="str">
            <v>119AF3</v>
          </cell>
          <cell r="AJ730" t="str">
            <v>Móvil</v>
          </cell>
          <cell r="AK730" t="str">
            <v>EL JUEVES 12-08 EN LOS HORARIOS ESTABLECIDOS!</v>
          </cell>
          <cell r="AL730">
            <v>3073902851</v>
          </cell>
          <cell r="AM730">
            <v>459739111</v>
          </cell>
          <cell r="AN730" t="str">
            <v>Sí</v>
          </cell>
        </row>
        <row r="731">
          <cell r="A731">
            <v>3486</v>
          </cell>
          <cell r="B731" t="str">
            <v>florencia.lopez@live.com</v>
          </cell>
          <cell r="C731">
            <v>44416</v>
          </cell>
          <cell r="D731" t="str">
            <v>Abierta</v>
          </cell>
          <cell r="E731" t="str">
            <v>Recibido</v>
          </cell>
          <cell r="F731" t="str">
            <v>Enviado</v>
          </cell>
          <cell r="G731" t="str">
            <v>ARS</v>
          </cell>
          <cell r="H731" t="str">
            <v>8026.99</v>
          </cell>
          <cell r="I731" t="str">
            <v>1204.05</v>
          </cell>
          <cell r="J731">
            <v>0</v>
          </cell>
          <cell r="K731" t="str">
            <v>6822.94</v>
          </cell>
          <cell r="L731" t="str">
            <v>Florencia Lopez</v>
          </cell>
          <cell r="M731">
            <v>36043998</v>
          </cell>
          <cell r="N731">
            <v>541140795339</v>
          </cell>
          <cell r="O731" t="str">
            <v>Florencia Lopez</v>
          </cell>
          <cell r="P731">
            <v>541140795339</v>
          </cell>
          <cell r="Q731" t="str">
            <v>Aguero</v>
          </cell>
          <cell r="R731">
            <v>2137</v>
          </cell>
          <cell r="T731" t="str">
            <v>Munro</v>
          </cell>
          <cell r="U731" t="str">
            <v>Buenos Aires</v>
          </cell>
          <cell r="V731">
            <v>1605</v>
          </cell>
          <cell r="W731" t="str">
            <v>Gran Buenos Aires</v>
          </cell>
          <cell r="Y731" t="str">
            <v>ENVÍO SIN CARGO (CABA, GRAN PARTE DE GBA y LA PLATA) TIEMPO: 4 a 6 DÍAS HÁBILES</v>
          </cell>
          <cell r="Z731" t="str">
            <v>Mercado Pago</v>
          </cell>
          <cell r="AA731" t="str">
            <v>FINDEBIGDECO</v>
          </cell>
          <cell r="AD731">
            <v>44416</v>
          </cell>
          <cell r="AE731">
            <v>44419</v>
          </cell>
          <cell r="AF731" t="str">
            <v>ALFOMBRA ENTRADA "WELCOME" 45X75CM</v>
          </cell>
          <cell r="AG731">
            <v>1486</v>
          </cell>
          <cell r="AH731">
            <v>1</v>
          </cell>
          <cell r="AI731" t="str">
            <v>046BA6691</v>
          </cell>
          <cell r="AJ731" t="str">
            <v>Web</v>
          </cell>
          <cell r="AK731" t="str">
            <v>EL VIERNES 13-08 ENTRE 8  Y 18 HORAS!</v>
          </cell>
          <cell r="AL731">
            <v>16284410295</v>
          </cell>
          <cell r="AM731">
            <v>459731299</v>
          </cell>
          <cell r="AN731" t="str">
            <v>Sí</v>
          </cell>
        </row>
        <row r="732">
          <cell r="A732">
            <v>3486</v>
          </cell>
          <cell r="B732" t="str">
            <v>florencia.lopez@live.com</v>
          </cell>
          <cell r="AF732" t="str">
            <v>ESCURRIDOR DEPLATOS Y CUBIERTOS BICOLOR 43X32X12CM</v>
          </cell>
          <cell r="AG732" t="str">
            <v>2321.99</v>
          </cell>
          <cell r="AH732">
            <v>1</v>
          </cell>
          <cell r="AI732" t="str">
            <v>BA7699</v>
          </cell>
          <cell r="AN732" t="str">
            <v>Sí</v>
          </cell>
        </row>
        <row r="733">
          <cell r="A733">
            <v>3486</v>
          </cell>
          <cell r="B733" t="str">
            <v>florencia.lopez@live.com</v>
          </cell>
          <cell r="AF733" t="str">
            <v>RALLADOR DE MANO 4 LADOS 20CM (Naranja)</v>
          </cell>
          <cell r="AG733">
            <v>1073</v>
          </cell>
          <cell r="AH733">
            <v>1</v>
          </cell>
          <cell r="AI733" t="str">
            <v>046BA7389</v>
          </cell>
          <cell r="AN733" t="str">
            <v>Sí</v>
          </cell>
        </row>
        <row r="734">
          <cell r="A734">
            <v>3486</v>
          </cell>
          <cell r="B734" t="str">
            <v>florencia.lopez@live.com</v>
          </cell>
          <cell r="AF734" t="str">
            <v>TABLA MÁRMOL CARRARA 30x10 CM (Blanco)</v>
          </cell>
          <cell r="AG734">
            <v>1573</v>
          </cell>
          <cell r="AH734">
            <v>2</v>
          </cell>
          <cell r="AI734" t="str">
            <v>CARRA 3010. MERCA SEPARADA</v>
          </cell>
          <cell r="AN734" t="str">
            <v>Sí</v>
          </cell>
        </row>
        <row r="735">
          <cell r="A735">
            <v>3485</v>
          </cell>
          <cell r="B735" t="str">
            <v>luciaviolini@gmail.com</v>
          </cell>
          <cell r="C735">
            <v>44416</v>
          </cell>
          <cell r="D735" t="str">
            <v>Abierta</v>
          </cell>
          <cell r="E735" t="str">
            <v>Recibido</v>
          </cell>
          <cell r="F735" t="str">
            <v>Enviado</v>
          </cell>
          <cell r="G735" t="str">
            <v>ARS</v>
          </cell>
          <cell r="H735" t="str">
            <v>5368.95</v>
          </cell>
          <cell r="I735" t="str">
            <v>300.74</v>
          </cell>
          <cell r="J735">
            <v>0</v>
          </cell>
          <cell r="K735" t="str">
            <v>5068.21</v>
          </cell>
          <cell r="L735" t="str">
            <v>María Lucía Violini</v>
          </cell>
          <cell r="M735">
            <v>33590004</v>
          </cell>
          <cell r="N735">
            <v>5492215943437</v>
          </cell>
          <cell r="O735" t="str">
            <v>María Lucía Violini</v>
          </cell>
          <cell r="P735">
            <v>5492215943437</v>
          </cell>
          <cell r="Q735">
            <v>37</v>
          </cell>
          <cell r="R735">
            <v>878</v>
          </cell>
          <cell r="S735">
            <v>9</v>
          </cell>
          <cell r="T735" t="str">
            <v>La Plata (código postal 1900)</v>
          </cell>
          <cell r="U735" t="str">
            <v>Capital Federal</v>
          </cell>
          <cell r="V735">
            <v>1440</v>
          </cell>
          <cell r="W735" t="str">
            <v>Capital Federal</v>
          </cell>
          <cell r="Y735" t="str">
            <v>ENVÍO SIN CARGO (CABA, GRAN PARTE DE GBA y LA PLATA) TIEMPO: 4 a 6 DÍAS HÁBILES</v>
          </cell>
          <cell r="Z735" t="str">
            <v>Mercado Pago</v>
          </cell>
          <cell r="AA735" t="str">
            <v>FINDEBIGDECO</v>
          </cell>
          <cell r="AB735" t="str">
            <v>El domicilio de entrega es en La Plata (código postal: 1900)</v>
          </cell>
          <cell r="AD735">
            <v>44416</v>
          </cell>
          <cell r="AE735">
            <v>44420</v>
          </cell>
          <cell r="AF735" t="str">
            <v>CESTO PEDAL 12 LTS. BEIGE</v>
          </cell>
          <cell r="AG735" t="str">
            <v>689.99</v>
          </cell>
          <cell r="AH735">
            <v>1</v>
          </cell>
          <cell r="AI735" t="str">
            <v>pla6003. COSTO ..COSTO TEORICO MAS IVA MERCA SEPARADA</v>
          </cell>
          <cell r="AJ735" t="str">
            <v>Móvil</v>
          </cell>
          <cell r="AK735" t="str">
            <v>EL MARTES 17-08 ENTRE 8 Y 18 HORAS!</v>
          </cell>
          <cell r="AL735">
            <v>16283167294</v>
          </cell>
          <cell r="AM735">
            <v>452636551</v>
          </cell>
          <cell r="AN735" t="str">
            <v>Sí</v>
          </cell>
        </row>
        <row r="736">
          <cell r="A736">
            <v>3485</v>
          </cell>
          <cell r="B736" t="str">
            <v>luciaviolini@gmail.com</v>
          </cell>
          <cell r="AF736" t="str">
            <v>PACK X 6 VASO BELLIZE X 315ML</v>
          </cell>
          <cell r="AG736">
            <v>605</v>
          </cell>
          <cell r="AH736">
            <v>1</v>
          </cell>
          <cell r="AI736" t="str">
            <v>TW88423</v>
          </cell>
          <cell r="AN736" t="str">
            <v>Sí</v>
          </cell>
        </row>
        <row r="737">
          <cell r="A737">
            <v>3485</v>
          </cell>
          <cell r="B737" t="str">
            <v>luciaviolini@gmail.com</v>
          </cell>
          <cell r="AF737" t="str">
            <v>BOWL 950 CC COLOR PASTEL APTO MICROONDAS Y FREEZER (Rosa)</v>
          </cell>
          <cell r="AG737" t="str">
            <v>199.99</v>
          </cell>
          <cell r="AH737">
            <v>1</v>
          </cell>
          <cell r="AI737" t="str">
            <v>PLA3001 MERCA SEPARADA</v>
          </cell>
          <cell r="AN737" t="str">
            <v>Sí</v>
          </cell>
        </row>
        <row r="738">
          <cell r="A738">
            <v>3485</v>
          </cell>
          <cell r="B738" t="str">
            <v>luciaviolini@gmail.com</v>
          </cell>
          <cell r="AF738" t="str">
            <v>PLATO PLAYO ROSA 20CM</v>
          </cell>
          <cell r="AG738">
            <v>275</v>
          </cell>
          <cell r="AH738">
            <v>1</v>
          </cell>
          <cell r="AI738" t="str">
            <v>607PLA6380</v>
          </cell>
          <cell r="AN738" t="str">
            <v>Sí</v>
          </cell>
        </row>
        <row r="739">
          <cell r="A739">
            <v>3485</v>
          </cell>
          <cell r="B739" t="str">
            <v>luciaviolini@gmail.com</v>
          </cell>
          <cell r="AF739" t="str">
            <v>VASO TERMICO CON TAPA Y FAJA COLORES PASTELES (Rosa)</v>
          </cell>
          <cell r="AG739" t="str">
            <v>299.99</v>
          </cell>
          <cell r="AH739">
            <v>1</v>
          </cell>
          <cell r="AI739" t="str">
            <v>BA87506 MERCA SEPA</v>
          </cell>
          <cell r="AN739" t="str">
            <v>Sí</v>
          </cell>
        </row>
        <row r="740">
          <cell r="A740">
            <v>3485</v>
          </cell>
          <cell r="B740" t="str">
            <v>luciaviolini@gmail.com</v>
          </cell>
          <cell r="AF740" t="str">
            <v>MESA PLEGABLE PARA PC MADERA Y METAL 59X39X23CM (Beige)</v>
          </cell>
          <cell r="AG740">
            <v>2399</v>
          </cell>
          <cell r="AH740">
            <v>1</v>
          </cell>
          <cell r="AI740" t="str">
            <v>ME7897</v>
          </cell>
          <cell r="AN740" t="str">
            <v>Sí</v>
          </cell>
        </row>
        <row r="741">
          <cell r="A741">
            <v>3485</v>
          </cell>
          <cell r="B741" t="str">
            <v>luciaviolini@gmail.com</v>
          </cell>
          <cell r="AF741" t="str">
            <v>ALMOHADON PANA BEIGE 36*36 C/RELLENO VELLON SILICONADO</v>
          </cell>
          <cell r="AG741" t="str">
            <v>449.99</v>
          </cell>
          <cell r="AH741">
            <v>2</v>
          </cell>
          <cell r="AI741" t="str">
            <v>AL7770</v>
          </cell>
          <cell r="AN741" t="str">
            <v>Sí</v>
          </cell>
        </row>
        <row r="742">
          <cell r="A742">
            <v>3484</v>
          </cell>
          <cell r="B742" t="str">
            <v>marianoegentile@yahoo.com.ar</v>
          </cell>
          <cell r="C742">
            <v>44416</v>
          </cell>
          <cell r="D742" t="str">
            <v>Abierta</v>
          </cell>
          <cell r="E742" t="str">
            <v>Recibido</v>
          </cell>
          <cell r="F742" t="str">
            <v>Enviado</v>
          </cell>
          <cell r="G742" t="str">
            <v>ARS</v>
          </cell>
          <cell r="H742" t="str">
            <v>3219.99</v>
          </cell>
          <cell r="I742">
            <v>378</v>
          </cell>
          <cell r="J742">
            <v>0</v>
          </cell>
          <cell r="K742" t="str">
            <v>2841.99</v>
          </cell>
          <cell r="L742" t="str">
            <v>María Noé Gentile</v>
          </cell>
          <cell r="M742">
            <v>31587019</v>
          </cell>
          <cell r="N742">
            <v>5491157332014</v>
          </cell>
          <cell r="O742" t="str">
            <v>María Noé Gentile</v>
          </cell>
          <cell r="T742" t="str">
            <v>Ciudadela</v>
          </cell>
          <cell r="U742" t="str">
            <v>Tres de Febrero</v>
          </cell>
          <cell r="V742">
            <v>1702</v>
          </cell>
          <cell r="W742" t="str">
            <v>Gran Buenos Aires</v>
          </cell>
          <cell r="Y742" t="str">
            <v>Retiras en SHOWROOM ( CON CITA PREVIA)</v>
          </cell>
          <cell r="Z742" t="str">
            <v>Mercado Pago</v>
          </cell>
          <cell r="AA742" t="str">
            <v>FINDEBIGDECO</v>
          </cell>
          <cell r="AD742">
            <v>44416</v>
          </cell>
          <cell r="AE742">
            <v>44433</v>
          </cell>
          <cell r="AF742" t="str">
            <v>RITA MATE MADERA PERA C/BOMBILLA</v>
          </cell>
          <cell r="AG742">
            <v>700</v>
          </cell>
          <cell r="AH742">
            <v>1</v>
          </cell>
          <cell r="AI742" t="str">
            <v>MU18001</v>
          </cell>
          <cell r="AJ742" t="str">
            <v>Móvil</v>
          </cell>
          <cell r="AK742" t="str">
            <v/>
          </cell>
          <cell r="AL742">
            <v>16282399273</v>
          </cell>
          <cell r="AM742">
            <v>431964079</v>
          </cell>
          <cell r="AN742" t="str">
            <v>Sí</v>
          </cell>
        </row>
        <row r="743">
          <cell r="A743">
            <v>3484</v>
          </cell>
          <cell r="B743" t="str">
            <v>marianoegentile@yahoo.com.ar</v>
          </cell>
          <cell r="AF743" t="str">
            <v>TABLA PARAISO 29 X 19 CM PINTADO A MANO</v>
          </cell>
          <cell r="AG743" t="str">
            <v>759.99</v>
          </cell>
          <cell r="AH743">
            <v>1</v>
          </cell>
          <cell r="AI743" t="str">
            <v>MU15003/MERCA SEPARADA/COSTO TEORICO MAS IVA</v>
          </cell>
          <cell r="AN743" t="str">
            <v>Sí</v>
          </cell>
        </row>
        <row r="744">
          <cell r="A744">
            <v>3484</v>
          </cell>
          <cell r="B744" t="str">
            <v>marianoegentile@yahoo.com.ar</v>
          </cell>
          <cell r="AF744" t="str">
            <v>MANTEL RECTANGULAR ANTIMANCHA 1.40x1.85 mtrs</v>
          </cell>
          <cell r="AG744">
            <v>1760</v>
          </cell>
          <cell r="AH744">
            <v>1</v>
          </cell>
          <cell r="AI744" t="str">
            <v>CHUR30</v>
          </cell>
          <cell r="AN744" t="str">
            <v>Sí</v>
          </cell>
        </row>
        <row r="745">
          <cell r="A745">
            <v>3483</v>
          </cell>
          <cell r="B745" t="str">
            <v>micaelapesce99@gmail.com</v>
          </cell>
          <cell r="C745">
            <v>44416</v>
          </cell>
          <cell r="D745" t="str">
            <v>Abierta</v>
          </cell>
          <cell r="E745" t="str">
            <v>Recibido</v>
          </cell>
          <cell r="F745" t="str">
            <v>Enviado</v>
          </cell>
          <cell r="G745" t="str">
            <v>ARS</v>
          </cell>
          <cell r="H745">
            <v>2428</v>
          </cell>
          <cell r="I745" t="str">
            <v>245.7</v>
          </cell>
          <cell r="J745">
            <v>0</v>
          </cell>
          <cell r="K745" t="str">
            <v>2182.3</v>
          </cell>
          <cell r="L745" t="str">
            <v>Micaela Pesce</v>
          </cell>
          <cell r="M745">
            <v>41391107</v>
          </cell>
          <cell r="N745">
            <v>542227572662</v>
          </cell>
          <cell r="O745" t="str">
            <v>Micaela Pesce</v>
          </cell>
          <cell r="P745">
            <v>542227572662</v>
          </cell>
          <cell r="Q745">
            <v>60</v>
          </cell>
          <cell r="R745">
            <v>1115</v>
          </cell>
          <cell r="S745" t="str">
            <v>8 c</v>
          </cell>
          <cell r="T745" t="str">
            <v>¡¡¡EL DESTINO ES EN LA PLATA!!!</v>
          </cell>
          <cell r="U745" t="str">
            <v>Capital Federal</v>
          </cell>
          <cell r="V745">
            <v>1440</v>
          </cell>
          <cell r="W745" t="str">
            <v>Capital Federal</v>
          </cell>
          <cell r="Y745" t="str">
            <v>ENVÍO SIN CARGO (CABA, GRAN PARTE DE GBA y LA PLATA) TIEMPO: 4 a 6 DÍAS HÁBILES</v>
          </cell>
          <cell r="Z745" t="str">
            <v>Mercado Pago</v>
          </cell>
          <cell r="AA745" t="str">
            <v>FINDEBIGDECO</v>
          </cell>
          <cell r="AB745" t="str">
            <v>EL DESTINO ES A LA PLATA!!!!</v>
          </cell>
          <cell r="AD745">
            <v>44419</v>
          </cell>
          <cell r="AE745">
            <v>44420</v>
          </cell>
          <cell r="AF745" t="str">
            <v>CAJA DE TE MAD. 6DIV 24X17CM</v>
          </cell>
          <cell r="AG745">
            <v>1638</v>
          </cell>
          <cell r="AH745">
            <v>1</v>
          </cell>
          <cell r="AI745" t="str">
            <v>046CX7200 MERCA SEPARADA</v>
          </cell>
          <cell r="AJ745" t="str">
            <v>Web</v>
          </cell>
          <cell r="AK745" t="str">
            <v>EL MARTES 17-08 ENTRE 8 Y 18 HORAS!</v>
          </cell>
          <cell r="AL745">
            <v>16281980179</v>
          </cell>
          <cell r="AM745">
            <v>458693486</v>
          </cell>
          <cell r="AN745" t="str">
            <v>Sí</v>
          </cell>
        </row>
        <row r="746">
          <cell r="A746">
            <v>3483</v>
          </cell>
          <cell r="B746" t="str">
            <v>micaelapesce99@gmail.com</v>
          </cell>
          <cell r="AF746" t="str">
            <v>MATE PAMPA BOCA ANGOSTA CON BOMBILLA COLOR BLANCO</v>
          </cell>
          <cell r="AG746">
            <v>790</v>
          </cell>
          <cell r="AH746">
            <v>1</v>
          </cell>
          <cell r="AI746" t="str">
            <v>MERCA SEPA</v>
          </cell>
          <cell r="AN746" t="str">
            <v>Sí</v>
          </cell>
        </row>
        <row r="747">
          <cell r="A747">
            <v>3482</v>
          </cell>
          <cell r="B747" t="str">
            <v>amayastella@hotmail.com</v>
          </cell>
          <cell r="C747">
            <v>44416</v>
          </cell>
          <cell r="D747" t="str">
            <v>Abierta</v>
          </cell>
          <cell r="E747" t="str">
            <v>Recibido</v>
          </cell>
          <cell r="F747" t="str">
            <v>Enviado</v>
          </cell>
          <cell r="G747" t="str">
            <v>ARS</v>
          </cell>
          <cell r="H747">
            <v>2800</v>
          </cell>
          <cell r="I747">
            <v>0</v>
          </cell>
          <cell r="J747">
            <v>0</v>
          </cell>
          <cell r="K747">
            <v>2800</v>
          </cell>
          <cell r="L747" t="str">
            <v>Stella Amaya</v>
          </cell>
          <cell r="M747">
            <v>22744915</v>
          </cell>
          <cell r="N747">
            <v>541156550317</v>
          </cell>
          <cell r="O747" t="str">
            <v>Stella Amaya</v>
          </cell>
          <cell r="P747">
            <v>541156550317</v>
          </cell>
          <cell r="Q747" t="str">
            <v xml:space="preserve">Pueyrredon </v>
          </cell>
          <cell r="R747">
            <v>3865</v>
          </cell>
          <cell r="U747" t="str">
            <v xml:space="preserve">Ciudadela </v>
          </cell>
          <cell r="V747">
            <v>1702</v>
          </cell>
          <cell r="W747" t="str">
            <v>Gran Buenos Aires</v>
          </cell>
          <cell r="Y747" t="str">
            <v>ENVÍO SIN CARGO (CABA, GRAN PARTE DE GBA y LA PLATA) TIEMPO: 4 a 6 DÍAS HÁBILES</v>
          </cell>
          <cell r="Z747" t="str">
            <v>Mercado Pago</v>
          </cell>
          <cell r="AB747" t="str">
            <v xml:space="preserve">En el domicilio estamos lunes a viernes de 9 a 17.30hs </v>
          </cell>
          <cell r="AD747">
            <v>44416</v>
          </cell>
          <cell r="AE747">
            <v>44419</v>
          </cell>
          <cell r="AF747" t="str">
            <v>MESA DE ARRIME HOME OFFICE 36X43X60 CM</v>
          </cell>
          <cell r="AG747">
            <v>2800</v>
          </cell>
          <cell r="AH747">
            <v>1</v>
          </cell>
          <cell r="AI747" t="str">
            <v>NEWARRIME</v>
          </cell>
          <cell r="AJ747" t="str">
            <v>Móvil</v>
          </cell>
          <cell r="AK747" t="str">
            <v>EL VIERNES 13 ENTRE EL HORARIO ESTABLECIDO!</v>
          </cell>
          <cell r="AL747">
            <v>16281156213</v>
          </cell>
          <cell r="AM747">
            <v>459591408</v>
          </cell>
          <cell r="AN747" t="str">
            <v>Sí</v>
          </cell>
        </row>
        <row r="748">
          <cell r="A748">
            <v>3481</v>
          </cell>
          <cell r="B748" t="str">
            <v>jazminreale.n@hotmail.com</v>
          </cell>
          <cell r="C748">
            <v>44416</v>
          </cell>
          <cell r="D748" t="str">
            <v>Abierta</v>
          </cell>
          <cell r="E748" t="str">
            <v>Recibido</v>
          </cell>
          <cell r="F748" t="str">
            <v>Enviado</v>
          </cell>
          <cell r="G748" t="str">
            <v>ARS</v>
          </cell>
          <cell r="H748" t="str">
            <v>2056.98</v>
          </cell>
          <cell r="I748" t="str">
            <v>308.55</v>
          </cell>
          <cell r="J748">
            <v>0</v>
          </cell>
          <cell r="K748" t="str">
            <v>1748.43</v>
          </cell>
          <cell r="L748" t="str">
            <v>Cecilia Nuñez</v>
          </cell>
          <cell r="M748">
            <v>36904980</v>
          </cell>
          <cell r="N748">
            <v>541135788046</v>
          </cell>
          <cell r="O748" t="str">
            <v>Cecilia Nuñez</v>
          </cell>
          <cell r="P748">
            <v>541135788046</v>
          </cell>
          <cell r="Q748" t="str">
            <v>Asuncion</v>
          </cell>
          <cell r="R748">
            <v>2817</v>
          </cell>
          <cell r="S748">
            <v>17</v>
          </cell>
          <cell r="T748" t="str">
            <v>agronomia</v>
          </cell>
          <cell r="U748" t="str">
            <v>Capital Federal</v>
          </cell>
          <cell r="V748">
            <v>1419</v>
          </cell>
          <cell r="W748" t="str">
            <v>Capital Federal</v>
          </cell>
          <cell r="Y748" t="str">
            <v>ENVÍO SIN CARGO (CABA, GRAN PARTE DE GBA y LA PLATA) TIEMPO: 4 a 6 DÍAS HÁBILES</v>
          </cell>
          <cell r="Z748" t="str">
            <v>Mercado Pago</v>
          </cell>
          <cell r="AA748" t="str">
            <v>FINDEBIGDECO</v>
          </cell>
          <cell r="AD748">
            <v>44416</v>
          </cell>
          <cell r="AE748">
            <v>44419</v>
          </cell>
          <cell r="AF748" t="str">
            <v>FLEXITABLA SETX3 26X36CM</v>
          </cell>
          <cell r="AG748" t="str">
            <v>799.99</v>
          </cell>
          <cell r="AH748">
            <v>1</v>
          </cell>
          <cell r="AI748" t="str">
            <v>Q20 QUO MERCA SEPARADA. COSTO =PCIO LISTA -25</v>
          </cell>
          <cell r="AJ748" t="str">
            <v>Web</v>
          </cell>
          <cell r="AK748" t="str">
            <v>EL VIERNES 13 ENTRE 8 Y 18 HORAS!</v>
          </cell>
          <cell r="AL748">
            <v>3072909539</v>
          </cell>
          <cell r="AM748">
            <v>459551050</v>
          </cell>
          <cell r="AN748" t="str">
            <v>Sí</v>
          </cell>
        </row>
        <row r="749">
          <cell r="A749">
            <v>3481</v>
          </cell>
          <cell r="B749" t="str">
            <v>jazminreale.n@hotmail.com</v>
          </cell>
          <cell r="AF749" t="str">
            <v>MOLDE P/ BUDIN GRAY GRANIT 31X15X7CM</v>
          </cell>
          <cell r="AG749" t="str">
            <v>1256.99</v>
          </cell>
          <cell r="AH749">
            <v>1</v>
          </cell>
          <cell r="AI749" t="str">
            <v>MS129528</v>
          </cell>
          <cell r="AN749" t="str">
            <v>Sí</v>
          </cell>
        </row>
        <row r="750">
          <cell r="A750">
            <v>3480</v>
          </cell>
          <cell r="B750" t="str">
            <v>anabella_lucorratolo@hotmail.com</v>
          </cell>
          <cell r="C750">
            <v>44416</v>
          </cell>
          <cell r="D750" t="str">
            <v>Abierta</v>
          </cell>
          <cell r="E750" t="str">
            <v>Recibido</v>
          </cell>
          <cell r="F750" t="str">
            <v>Enviado</v>
          </cell>
          <cell r="G750" t="str">
            <v>ARS</v>
          </cell>
          <cell r="H750" t="str">
            <v>6574.33</v>
          </cell>
          <cell r="I750" t="str">
            <v>986.15</v>
          </cell>
          <cell r="J750">
            <v>0</v>
          </cell>
          <cell r="K750" t="str">
            <v>5588.18</v>
          </cell>
          <cell r="L750" t="str">
            <v>Anabella Lucorratolo</v>
          </cell>
          <cell r="M750">
            <v>32796053</v>
          </cell>
          <cell r="N750">
            <v>541131343579</v>
          </cell>
          <cell r="O750" t="str">
            <v>Anabella Lucorratolo</v>
          </cell>
          <cell r="P750">
            <v>541131343579</v>
          </cell>
          <cell r="Q750" t="str">
            <v>Gaboto</v>
          </cell>
          <cell r="R750">
            <v>4384</v>
          </cell>
          <cell r="S750" t="str">
            <v>Anteesquina La Rioja</v>
          </cell>
          <cell r="T750" t="str">
            <v>San Jose, Almirante Brown</v>
          </cell>
          <cell r="U750" t="str">
            <v>San Jose, Almirante Brown</v>
          </cell>
          <cell r="V750">
            <v>1846</v>
          </cell>
          <cell r="W750" t="str">
            <v>Gran Buenos Aires</v>
          </cell>
          <cell r="Y750" t="str">
            <v>ENVÍO SIN CARGO (CABA, GRAN PARTE DE GBA y LA PLATA) TIEMPO: 4 a 6 DÍAS HÁBILES</v>
          </cell>
          <cell r="Z750" t="str">
            <v>Mercado Pago</v>
          </cell>
          <cell r="AA750" t="str">
            <v>FINDEBIGDECO</v>
          </cell>
          <cell r="AD750">
            <v>44416</v>
          </cell>
          <cell r="AE750">
            <v>44419</v>
          </cell>
          <cell r="AF750" t="str">
            <v>BANDEJA BACHA 23X41CM COLORES SURTIDOS (Violeta)</v>
          </cell>
          <cell r="AG750">
            <v>710</v>
          </cell>
          <cell r="AH750">
            <v>1</v>
          </cell>
          <cell r="AI750" t="str">
            <v>019BA88511</v>
          </cell>
          <cell r="AJ750" t="str">
            <v>Web</v>
          </cell>
          <cell r="AK750" t="str">
            <v>EL VIERNES 13 ENTRE 8 Y 18 HORAS!</v>
          </cell>
          <cell r="AL750">
            <v>16279703046</v>
          </cell>
          <cell r="AM750">
            <v>459527466</v>
          </cell>
          <cell r="AN750" t="str">
            <v>Sí</v>
          </cell>
        </row>
        <row r="751">
          <cell r="A751">
            <v>3480</v>
          </cell>
          <cell r="B751" t="str">
            <v>anabella_lucorratolo@hotmail.com</v>
          </cell>
          <cell r="AF751" t="str">
            <v>FRASCO VIDRIO 16CM X 9CM DIAM</v>
          </cell>
          <cell r="AG751">
            <v>851</v>
          </cell>
          <cell r="AH751">
            <v>1</v>
          </cell>
          <cell r="AI751" t="str">
            <v>BA6430 MERCA SEPARDAD</v>
          </cell>
          <cell r="AN751" t="str">
            <v>Sí</v>
          </cell>
        </row>
        <row r="752">
          <cell r="A752">
            <v>3480</v>
          </cell>
          <cell r="B752" t="str">
            <v>anabella_lucorratolo@hotmail.com</v>
          </cell>
          <cell r="AF752" t="str">
            <v>MUG CERAMICA AQUAMARINE DEGRADÉ 440 ML</v>
          </cell>
          <cell r="AG752" t="str">
            <v>865.99</v>
          </cell>
          <cell r="AH752">
            <v>2</v>
          </cell>
          <cell r="AI752" t="str">
            <v>MS510092 MERCA SEPARADA</v>
          </cell>
          <cell r="AN752" t="str">
            <v>Sí</v>
          </cell>
        </row>
        <row r="753">
          <cell r="A753">
            <v>3480</v>
          </cell>
          <cell r="B753" t="str">
            <v>anabella_lucorratolo@hotmail.com</v>
          </cell>
          <cell r="AF753" t="str">
            <v>FLORERO DE VIDRIO VERDE AZULADO 17CM /9CM DIAM</v>
          </cell>
          <cell r="AG753">
            <v>807</v>
          </cell>
          <cell r="AH753">
            <v>1</v>
          </cell>
          <cell r="AI753" t="str">
            <v>046JA7228</v>
          </cell>
          <cell r="AN753" t="str">
            <v>Sí</v>
          </cell>
        </row>
        <row r="754">
          <cell r="A754">
            <v>3480</v>
          </cell>
          <cell r="B754" t="str">
            <v>anabella_lucorratolo@hotmail.com</v>
          </cell>
          <cell r="AF754" t="str">
            <v>FLORERO DE VIDRIO VIOLETA 17CM 9CM DIAM</v>
          </cell>
          <cell r="AG754" t="str">
            <v>454.38</v>
          </cell>
          <cell r="AH754">
            <v>1</v>
          </cell>
          <cell r="AI754" t="str">
            <v>046JA7245</v>
          </cell>
          <cell r="AN754" t="str">
            <v>Sí</v>
          </cell>
        </row>
        <row r="755">
          <cell r="A755">
            <v>3480</v>
          </cell>
          <cell r="B755" t="str">
            <v>anabella_lucorratolo@hotmail.com</v>
          </cell>
          <cell r="AF755" t="str">
            <v>MANOPLA SILICONA MÁRMOL 20CM</v>
          </cell>
          <cell r="AG755" t="str">
            <v>969.99</v>
          </cell>
          <cell r="AH755">
            <v>1</v>
          </cell>
          <cell r="AI755" t="str">
            <v>MS110253</v>
          </cell>
          <cell r="AN755" t="str">
            <v>Sí</v>
          </cell>
        </row>
        <row r="756">
          <cell r="A756">
            <v>3480</v>
          </cell>
          <cell r="B756" t="str">
            <v>anabella_lucorratolo@hotmail.com</v>
          </cell>
          <cell r="AF756" t="str">
            <v>TAZA DE CAFÉ CON PLATO OLIMPIA GRIS 50ML</v>
          </cell>
          <cell r="AG756" t="str">
            <v>524.99</v>
          </cell>
          <cell r="AH756">
            <v>2</v>
          </cell>
          <cell r="AI756" t="str">
            <v>PO446575 CON UN 50% MERCA SEPARADO</v>
          </cell>
          <cell r="AN756" t="str">
            <v>Sí</v>
          </cell>
        </row>
        <row r="757">
          <cell r="A757">
            <v>3479</v>
          </cell>
          <cell r="B757" t="str">
            <v>marianaaprigliano@gmail.com</v>
          </cell>
          <cell r="C757">
            <v>44416</v>
          </cell>
          <cell r="D757" t="str">
            <v>Abierta</v>
          </cell>
          <cell r="E757" t="str">
            <v>Anulado</v>
          </cell>
          <cell r="F757" t="str">
            <v>No está empaquetado</v>
          </cell>
          <cell r="G757" t="str">
            <v>ARS</v>
          </cell>
          <cell r="H757" t="str">
            <v>2553.98</v>
          </cell>
          <cell r="I757">
            <v>0</v>
          </cell>
          <cell r="J757">
            <v>0</v>
          </cell>
          <cell r="K757" t="str">
            <v>2553.98</v>
          </cell>
          <cell r="L757" t="str">
            <v>Mariana Aprigliano</v>
          </cell>
          <cell r="M757">
            <v>21537837</v>
          </cell>
          <cell r="N757">
            <v>541127548348</v>
          </cell>
          <cell r="O757" t="str">
            <v>Mariana Aprigliano</v>
          </cell>
          <cell r="P757">
            <v>541127548348</v>
          </cell>
          <cell r="Q757" t="str">
            <v xml:space="preserve">El Quijote </v>
          </cell>
          <cell r="R757">
            <v>2512</v>
          </cell>
          <cell r="U757" t="str">
            <v>Capital Federal</v>
          </cell>
          <cell r="V757">
            <v>1417</v>
          </cell>
          <cell r="W757" t="str">
            <v>Capital Federal</v>
          </cell>
          <cell r="Y757" t="str">
            <v>ENVÍO SIN CARGO (CABA, GRAN PARTE DE GBA y LA PLATA) TIEMPO: 4 a 6 DÍAS HÁBILES</v>
          </cell>
          <cell r="Z757" t="str">
            <v>Mercado Pago</v>
          </cell>
          <cell r="AF757" t="str">
            <v>MATE PAMPA BOCA ANCHA CON BOMBILLA COLOR ROSA</v>
          </cell>
          <cell r="AG757">
            <v>790</v>
          </cell>
          <cell r="AH757">
            <v>1</v>
          </cell>
          <cell r="AI757" t="str">
            <v>MATE PAMPA02. MERCA SEPARADA</v>
          </cell>
          <cell r="AJ757" t="str">
            <v>Móvil</v>
          </cell>
          <cell r="AK757" t="str">
            <v/>
          </cell>
          <cell r="AL757">
            <v>16273984324</v>
          </cell>
          <cell r="AM757">
            <v>459364041</v>
          </cell>
          <cell r="AN757" t="str">
            <v>Sí</v>
          </cell>
        </row>
        <row r="758">
          <cell r="A758">
            <v>3479</v>
          </cell>
          <cell r="B758" t="str">
            <v>marianaaprigliano@gmail.com</v>
          </cell>
          <cell r="AF758" t="str">
            <v>CESTO PEDAL 12 LTS. BEIGE</v>
          </cell>
          <cell r="AG758" t="str">
            <v>689.99</v>
          </cell>
          <cell r="AH758">
            <v>1</v>
          </cell>
          <cell r="AI758" t="str">
            <v>pla6003. COSTO ..COSTO TEORICO MAS IVA MERCA SEPARADA</v>
          </cell>
          <cell r="AN758" t="str">
            <v>Sí</v>
          </cell>
        </row>
        <row r="759">
          <cell r="A759">
            <v>3479</v>
          </cell>
          <cell r="B759" t="str">
            <v>marianaaprigliano@gmail.com</v>
          </cell>
          <cell r="AF759" t="str">
            <v>FANAL DE MADERA GRIS CLARO C/PORTA VELA VIDRIO 24X6,5X8 CM</v>
          </cell>
          <cell r="AG759" t="str">
            <v>1073.99</v>
          </cell>
          <cell r="AH759">
            <v>1</v>
          </cell>
          <cell r="AI759" t="str">
            <v>FA7399</v>
          </cell>
          <cell r="AN759" t="str">
            <v>Sí</v>
          </cell>
        </row>
        <row r="760">
          <cell r="A760">
            <v>3478</v>
          </cell>
          <cell r="B760" t="str">
            <v>micaelasz@hotmail.com</v>
          </cell>
          <cell r="C760">
            <v>44416</v>
          </cell>
          <cell r="D760" t="str">
            <v>Abierta</v>
          </cell>
          <cell r="E760" t="str">
            <v>Recibido</v>
          </cell>
          <cell r="F760" t="str">
            <v>Enviado</v>
          </cell>
          <cell r="G760" t="str">
            <v>ARS</v>
          </cell>
          <cell r="H760" t="str">
            <v>2009.99</v>
          </cell>
          <cell r="I760" t="str">
            <v>301.5</v>
          </cell>
          <cell r="J760">
            <v>0</v>
          </cell>
          <cell r="K760" t="str">
            <v>1708.49</v>
          </cell>
          <cell r="L760" t="str">
            <v>Micaela Silva Zarate</v>
          </cell>
          <cell r="M760">
            <v>38200601</v>
          </cell>
          <cell r="N760">
            <v>541160087974</v>
          </cell>
          <cell r="O760" t="str">
            <v>Micaela Silva Zarate</v>
          </cell>
          <cell r="P760">
            <v>541160087974</v>
          </cell>
          <cell r="Q760" t="str">
            <v>Cochabamba</v>
          </cell>
          <cell r="R760">
            <v>370</v>
          </cell>
          <cell r="S760" t="str">
            <v>6 B</v>
          </cell>
          <cell r="U760" t="str">
            <v>Banfield</v>
          </cell>
          <cell r="V760">
            <v>1828</v>
          </cell>
          <cell r="W760" t="str">
            <v>Gran Buenos Aires</v>
          </cell>
          <cell r="Y760" t="str">
            <v>ENVÍO SIN CARGO (CABA, GRAN PARTE DE GBA y LA PLATA) TIEMPO: 4 a 6 DÍAS HÁBILES</v>
          </cell>
          <cell r="Z760" t="str">
            <v>Mercado Pago</v>
          </cell>
          <cell r="AA760" t="str">
            <v>FINDEBIGDECO</v>
          </cell>
          <cell r="AD760">
            <v>44416</v>
          </cell>
          <cell r="AE760">
            <v>44419</v>
          </cell>
          <cell r="AF760" t="str">
            <v>JERINGA TORTA 15CM</v>
          </cell>
          <cell r="AG760" t="str">
            <v>249.99</v>
          </cell>
          <cell r="AH760">
            <v>1</v>
          </cell>
          <cell r="AI760" t="str">
            <v>046BA4817</v>
          </cell>
          <cell r="AJ760" t="str">
            <v>Móvil</v>
          </cell>
          <cell r="AK760" t="str">
            <v>EL VIERNES 13 ENTRE 8 Y 18 HORAS!</v>
          </cell>
          <cell r="AL760">
            <v>3071003800</v>
          </cell>
          <cell r="AM760">
            <v>459330373</v>
          </cell>
          <cell r="AN760" t="str">
            <v>Sí</v>
          </cell>
        </row>
        <row r="761">
          <cell r="A761">
            <v>3478</v>
          </cell>
          <cell r="B761" t="str">
            <v>micaelasz@hotmail.com</v>
          </cell>
          <cell r="AF761" t="str">
            <v>MANTEL RECTANGULAR ANTIMANCHA 1.40x1.85 mtrs</v>
          </cell>
          <cell r="AG761">
            <v>1760</v>
          </cell>
          <cell r="AH761">
            <v>1</v>
          </cell>
          <cell r="AI761" t="str">
            <v>CHUR14 MERCA SEPA</v>
          </cell>
          <cell r="AN761" t="str">
            <v>Sí</v>
          </cell>
        </row>
        <row r="762">
          <cell r="A762">
            <v>3477</v>
          </cell>
          <cell r="B762" t="str">
            <v>marinaaratto@gmail.com</v>
          </cell>
          <cell r="C762">
            <v>44415</v>
          </cell>
          <cell r="D762" t="str">
            <v>Abierta</v>
          </cell>
          <cell r="E762" t="str">
            <v>Recibido</v>
          </cell>
          <cell r="F762" t="str">
            <v>Enviado</v>
          </cell>
          <cell r="G762" t="str">
            <v>ARS</v>
          </cell>
          <cell r="H762" t="str">
            <v>1499.98</v>
          </cell>
          <cell r="I762">
            <v>225</v>
          </cell>
          <cell r="J762">
            <v>0</v>
          </cell>
          <cell r="K762" t="str">
            <v>1274.98</v>
          </cell>
          <cell r="L762" t="str">
            <v>Marina RATTO</v>
          </cell>
          <cell r="M762">
            <v>14682785</v>
          </cell>
          <cell r="N762">
            <v>5491149352599</v>
          </cell>
          <cell r="O762" t="str">
            <v>Marina RATTO</v>
          </cell>
          <cell r="P762">
            <v>5491149352599</v>
          </cell>
          <cell r="Q762" t="str">
            <v>Aviador Rohland</v>
          </cell>
          <cell r="R762">
            <v>2538</v>
          </cell>
          <cell r="U762" t="str">
            <v>Ciudad jardín El Palomar</v>
          </cell>
          <cell r="V762">
            <v>1684</v>
          </cell>
          <cell r="W762" t="str">
            <v>Gran Buenos Aires</v>
          </cell>
          <cell r="Y762" t="str">
            <v>ENVÍO SIN CARGO (CABA, GRAN PARTE DE GBA y LA PLATA) TIEMPO: 4 a 6 DÍAS HÁBILES</v>
          </cell>
          <cell r="Z762" t="str">
            <v>Mercado Pago</v>
          </cell>
          <cell r="AA762" t="str">
            <v>FINDEBIGDECO</v>
          </cell>
          <cell r="AB762" t="str">
            <v>Aviador Rohland 2538 entre calles Alas Argentinas y aviador Sánchez</v>
          </cell>
          <cell r="AD762">
            <v>44415</v>
          </cell>
          <cell r="AE762">
            <v>44418</v>
          </cell>
          <cell r="AF762" t="str">
            <v>BATIDOR DE SILICONA CREAM MANGO DE MADERA 28 CM</v>
          </cell>
          <cell r="AG762" t="str">
            <v>599.99</v>
          </cell>
          <cell r="AH762">
            <v>1</v>
          </cell>
          <cell r="AI762" t="str">
            <v>MS101A63</v>
          </cell>
          <cell r="AJ762" t="str">
            <v>Móvil</v>
          </cell>
          <cell r="AK762" t="str">
            <v>EL JUEVES 12-08 ENTRE 8Y 18 HORAS!</v>
          </cell>
          <cell r="AL762">
            <v>16270469818</v>
          </cell>
          <cell r="AM762">
            <v>459235609</v>
          </cell>
          <cell r="AN762" t="str">
            <v>Sí</v>
          </cell>
        </row>
        <row r="763">
          <cell r="A763">
            <v>3477</v>
          </cell>
          <cell r="B763" t="str">
            <v>marinaaratto@gmail.com</v>
          </cell>
          <cell r="AF763" t="str">
            <v>TAPAS SILICIONA X 6 RENDONDAS</v>
          </cell>
          <cell r="AG763" t="str">
            <v>899.99</v>
          </cell>
          <cell r="AH763">
            <v>1</v>
          </cell>
          <cell r="AI763" t="str">
            <v>SILTAPR..MERCA SEPARADA..COSTO..COSTO TEORICO MAS IVA</v>
          </cell>
          <cell r="AN763" t="str">
            <v>Sí</v>
          </cell>
        </row>
        <row r="764">
          <cell r="A764">
            <v>3476</v>
          </cell>
          <cell r="B764" t="str">
            <v>ashegomez@hotmail.com</v>
          </cell>
          <cell r="C764">
            <v>44415</v>
          </cell>
          <cell r="D764" t="str">
            <v>Abierta</v>
          </cell>
          <cell r="E764" t="str">
            <v>Recibido</v>
          </cell>
          <cell r="F764" t="str">
            <v>Enviado</v>
          </cell>
          <cell r="G764" t="str">
            <v>ARS</v>
          </cell>
          <cell r="H764" t="str">
            <v>2055.07</v>
          </cell>
          <cell r="I764" t="str">
            <v>284.26</v>
          </cell>
          <cell r="J764">
            <v>0</v>
          </cell>
          <cell r="K764" t="str">
            <v>1770.81</v>
          </cell>
          <cell r="L764" t="str">
            <v>Ayelen Gomez</v>
          </cell>
          <cell r="M764">
            <v>38589108</v>
          </cell>
          <cell r="N764">
            <v>541154867712</v>
          </cell>
          <cell r="O764" t="str">
            <v>Ayelen Gomez</v>
          </cell>
          <cell r="P764">
            <v>541154867712</v>
          </cell>
          <cell r="Q764">
            <v>413</v>
          </cell>
          <cell r="R764">
            <v>873</v>
          </cell>
          <cell r="S764">
            <v>9</v>
          </cell>
          <cell r="T764" t="str">
            <v xml:space="preserve">Juan Maria Gutierrez </v>
          </cell>
          <cell r="U764" t="str">
            <v xml:space="preserve">Berazategui </v>
          </cell>
          <cell r="V764">
            <v>1890</v>
          </cell>
          <cell r="W764" t="str">
            <v>Gran Buenos Aires</v>
          </cell>
          <cell r="Y764" t="str">
            <v>ENVÍO SIN CARGO (CABA, GRAN PARTE DE GBA y LA PLATA) TIEMPO: 4 a 6 DÍAS HÁBILES</v>
          </cell>
          <cell r="Z764" t="str">
            <v>Mercado Pago</v>
          </cell>
          <cell r="AA764" t="str">
            <v>FINDEBIGDECO</v>
          </cell>
          <cell r="AD764">
            <v>44415</v>
          </cell>
          <cell r="AE764">
            <v>44418</v>
          </cell>
          <cell r="AF764" t="str">
            <v>MANTEL RECTANGULAR ANTIMANCHA 1.40x1.85 mtrs</v>
          </cell>
          <cell r="AG764">
            <v>1760</v>
          </cell>
          <cell r="AH764">
            <v>1</v>
          </cell>
          <cell r="AI764" t="str">
            <v>CHUR14 MERCA SEPA</v>
          </cell>
          <cell r="AJ764" t="str">
            <v>Móvil</v>
          </cell>
          <cell r="AK764" t="str">
            <v>EL JUEVES 12-08 ENTRE 8Y 18 HORAS!</v>
          </cell>
          <cell r="AL764">
            <v>3068132541</v>
          </cell>
          <cell r="AM764">
            <v>458815059</v>
          </cell>
          <cell r="AN764" t="str">
            <v>Sí</v>
          </cell>
        </row>
        <row r="765">
          <cell r="A765">
            <v>3476</v>
          </cell>
          <cell r="B765" t="str">
            <v>ashegomez@hotmail.com</v>
          </cell>
          <cell r="AF765" t="str">
            <v>ESPATULA CHICA MIA ROJA 26X6CM RESISTE HASTA 260ºC</v>
          </cell>
          <cell r="AG765" t="str">
            <v>135.07</v>
          </cell>
          <cell r="AH765">
            <v>1</v>
          </cell>
          <cell r="AI765" t="str">
            <v>2001RJ</v>
          </cell>
          <cell r="AN765" t="str">
            <v>Sí</v>
          </cell>
        </row>
        <row r="766">
          <cell r="A766">
            <v>3476</v>
          </cell>
          <cell r="B766" t="str">
            <v>ashegomez@hotmail.com</v>
          </cell>
          <cell r="AF766" t="str">
            <v>TAPON REJILLA 1PC COLORES PASTEL (Verde)</v>
          </cell>
          <cell r="AG766">
            <v>80</v>
          </cell>
          <cell r="AH766">
            <v>1</v>
          </cell>
          <cell r="AI766" t="str">
            <v>019BA87554</v>
          </cell>
          <cell r="AN766" t="str">
            <v>Sí</v>
          </cell>
        </row>
        <row r="767">
          <cell r="A767">
            <v>3476</v>
          </cell>
          <cell r="B767" t="str">
            <v>ashegomez@hotmail.com</v>
          </cell>
          <cell r="AF767" t="str">
            <v>TAPON BAÑERA PASTEL 1PC (Verde)</v>
          </cell>
          <cell r="AG767">
            <v>80</v>
          </cell>
          <cell r="AH767">
            <v>1</v>
          </cell>
          <cell r="AI767" t="str">
            <v>019BA87553</v>
          </cell>
          <cell r="AN767" t="str">
            <v>Sí</v>
          </cell>
        </row>
        <row r="768">
          <cell r="A768">
            <v>3475</v>
          </cell>
          <cell r="B768" t="str">
            <v>malvigiunchetti@gmail.com</v>
          </cell>
          <cell r="C768">
            <v>44414</v>
          </cell>
          <cell r="D768" t="str">
            <v>Abierta</v>
          </cell>
          <cell r="E768" t="str">
            <v>Recibido</v>
          </cell>
          <cell r="F768" t="str">
            <v>Enviado</v>
          </cell>
          <cell r="G768" t="str">
            <v>ARS</v>
          </cell>
          <cell r="H768" t="str">
            <v>2107.98</v>
          </cell>
          <cell r="I768">
            <v>0</v>
          </cell>
          <cell r="J768">
            <v>0</v>
          </cell>
          <cell r="K768" t="str">
            <v>2107.98</v>
          </cell>
          <cell r="L768" t="str">
            <v>Malvina Maria Giunchetti</v>
          </cell>
          <cell r="M768">
            <v>37039158</v>
          </cell>
          <cell r="N768">
            <v>5491167911392</v>
          </cell>
          <cell r="O768" t="str">
            <v>Malvina Maria GIUNCHETTI</v>
          </cell>
          <cell r="P768">
            <v>5491167911392</v>
          </cell>
          <cell r="Q768" t="str">
            <v>Valentin Vergara</v>
          </cell>
          <cell r="R768">
            <v>1357</v>
          </cell>
          <cell r="S768" t="str">
            <v>7 D Torre Sur</v>
          </cell>
          <cell r="T768" t="str">
            <v>Banfield</v>
          </cell>
          <cell r="U768" t="str">
            <v>Lomas de Zamora</v>
          </cell>
          <cell r="V768">
            <v>1828</v>
          </cell>
          <cell r="W768" t="str">
            <v>Gran Buenos Aires</v>
          </cell>
          <cell r="Y768" t="str">
            <v>ENVÍO SIN CARGO (CABA, GRAN PARTE DE GBA y LA PLATA) TIEMPO: 4 a 6 DÍAS HÁBILES</v>
          </cell>
          <cell r="Z768" t="str">
            <v>Mercado Pago</v>
          </cell>
          <cell r="AD768">
            <v>44414</v>
          </cell>
          <cell r="AE768">
            <v>44418</v>
          </cell>
          <cell r="AF768" t="str">
            <v>FLOR DE TELA X UNIDAD 35CM. (Blanco)</v>
          </cell>
          <cell r="AG768" t="str">
            <v>399.99</v>
          </cell>
          <cell r="AH768">
            <v>2</v>
          </cell>
          <cell r="AI768" t="str">
            <v>FLBCOMED/MERCA SEPA/COSTO TEORICO MAS IVA</v>
          </cell>
          <cell r="AJ768" t="str">
            <v>Web</v>
          </cell>
          <cell r="AK768" t="str">
            <v>EL JUEVES 12-08 ENTRE 8Y 18 HORAS!</v>
          </cell>
          <cell r="AL768">
            <v>3065653181</v>
          </cell>
          <cell r="AM768">
            <v>454864203</v>
          </cell>
          <cell r="AN768" t="str">
            <v>Sí</v>
          </cell>
        </row>
        <row r="769">
          <cell r="A769">
            <v>3475</v>
          </cell>
          <cell r="B769" t="str">
            <v>malvigiunchetti@gmail.com</v>
          </cell>
          <cell r="AF769" t="str">
            <v>MACETA DE CERAMICA REGADERA 12X9.5CM</v>
          </cell>
          <cell r="AG769">
            <v>409</v>
          </cell>
          <cell r="AH769">
            <v>1</v>
          </cell>
          <cell r="AI769" t="str">
            <v>DE7521</v>
          </cell>
          <cell r="AN769" t="str">
            <v>Sí</v>
          </cell>
        </row>
        <row r="770">
          <cell r="A770">
            <v>3475</v>
          </cell>
          <cell r="B770" t="str">
            <v>malvigiunchetti@gmail.com</v>
          </cell>
          <cell r="AF770" t="str">
            <v>PLANTA ARTIFICIAL MACET CERAMICA 15X8.5X16CM</v>
          </cell>
          <cell r="AG770">
            <v>899</v>
          </cell>
          <cell r="AH770">
            <v>1</v>
          </cell>
          <cell r="AI770" t="str">
            <v>046FL7017</v>
          </cell>
          <cell r="AN770" t="str">
            <v>Sí</v>
          </cell>
        </row>
        <row r="771">
          <cell r="A771">
            <v>3474</v>
          </cell>
          <cell r="B771" t="str">
            <v>soledadmari13@hotmail.com</v>
          </cell>
          <cell r="C771">
            <v>44414</v>
          </cell>
          <cell r="D771" t="str">
            <v>Abierta</v>
          </cell>
          <cell r="E771" t="str">
            <v>Recibido</v>
          </cell>
          <cell r="F771" t="str">
            <v>Enviado</v>
          </cell>
          <cell r="G771" t="str">
            <v>ARS</v>
          </cell>
          <cell r="H771" t="str">
            <v>2238.5</v>
          </cell>
          <cell r="I771" t="str">
            <v>335.78</v>
          </cell>
          <cell r="J771">
            <v>0</v>
          </cell>
          <cell r="K771" t="str">
            <v>1902.72</v>
          </cell>
          <cell r="L771" t="str">
            <v>Maríanela Triay</v>
          </cell>
          <cell r="M771">
            <v>36073391</v>
          </cell>
          <cell r="N771">
            <v>541121796953</v>
          </cell>
          <cell r="O771" t="str">
            <v>Maríanela Triay</v>
          </cell>
          <cell r="P771">
            <v>541121796953</v>
          </cell>
          <cell r="Q771" t="str">
            <v xml:space="preserve">Colombres </v>
          </cell>
          <cell r="R771">
            <v>762</v>
          </cell>
          <cell r="S771" t="str">
            <v xml:space="preserve">Segundo bloque planta baja letra C </v>
          </cell>
          <cell r="T771" t="str">
            <v xml:space="preserve">Lomas de Zamora </v>
          </cell>
          <cell r="U771" t="str">
            <v xml:space="preserve">Buenos Aires </v>
          </cell>
          <cell r="V771">
            <v>1832</v>
          </cell>
          <cell r="W771" t="str">
            <v>Gran Buenos Aires</v>
          </cell>
          <cell r="Y771" t="str">
            <v>ENVÍO SIN CARGO (CABA, GRAN PARTE DE GBA y LA PLATA) TIEMPO: 4 a 6 DÍAS HÁBILES</v>
          </cell>
          <cell r="Z771" t="str">
            <v>Mercado Pago</v>
          </cell>
          <cell r="AA771" t="str">
            <v>FINDEBIGDECO</v>
          </cell>
          <cell r="AB771" t="str">
            <v xml:space="preserve">Si no me encuentro en el domicilio, dejar a la seguridad. </v>
          </cell>
          <cell r="AD771">
            <v>44414</v>
          </cell>
          <cell r="AE771">
            <v>44418</v>
          </cell>
          <cell r="AF771" t="str">
            <v>CUBIERTERO DE MADERA LISO 4DIV 33X25CM</v>
          </cell>
          <cell r="AG771" t="str">
            <v>2238.5</v>
          </cell>
          <cell r="AH771">
            <v>1</v>
          </cell>
          <cell r="AI771" t="str">
            <v>046CU7004</v>
          </cell>
          <cell r="AJ771" t="str">
            <v>Móvil</v>
          </cell>
          <cell r="AK771" t="str">
            <v>EL JUEVES 12-08 ENTRE 8Y 18 HORAS!</v>
          </cell>
          <cell r="AL771">
            <v>16249952569</v>
          </cell>
          <cell r="AM771">
            <v>458745223</v>
          </cell>
          <cell r="AN771" t="str">
            <v>Sí</v>
          </cell>
        </row>
        <row r="772">
          <cell r="A772">
            <v>3473</v>
          </cell>
          <cell r="B772" t="str">
            <v>solchu.gonzalez22@gmail.com</v>
          </cell>
          <cell r="C772">
            <v>44414</v>
          </cell>
          <cell r="D772" t="str">
            <v>Abierta</v>
          </cell>
          <cell r="E772" t="str">
            <v>Recibido</v>
          </cell>
          <cell r="F772" t="str">
            <v>Enviado</v>
          </cell>
          <cell r="G772" t="str">
            <v>ARS</v>
          </cell>
          <cell r="H772" t="str">
            <v>5279.94</v>
          </cell>
          <cell r="I772" t="str">
            <v>791.99</v>
          </cell>
          <cell r="J772" t="str">
            <v>378.37</v>
          </cell>
          <cell r="K772" t="str">
            <v>4866.32</v>
          </cell>
          <cell r="L772" t="str">
            <v>Sol Gonzalez</v>
          </cell>
          <cell r="M772">
            <v>43466713</v>
          </cell>
          <cell r="N772">
            <v>541169031583</v>
          </cell>
          <cell r="O772" t="str">
            <v>Sol Gonzalez</v>
          </cell>
          <cell r="P772">
            <v>541169031583</v>
          </cell>
          <cell r="Q772" t="str">
            <v>Chacabuco</v>
          </cell>
          <cell r="R772">
            <v>1734</v>
          </cell>
          <cell r="U772" t="str">
            <v>Don Torcuato</v>
          </cell>
          <cell r="V772">
            <v>1611</v>
          </cell>
          <cell r="W772" t="str">
            <v>Gran Buenos Aires</v>
          </cell>
          <cell r="Y772" t="str">
            <v>Correo Argentino - Envio a domicilio</v>
          </cell>
          <cell r="Z772" t="str">
            <v>Mercado Pago</v>
          </cell>
          <cell r="AA772" t="str">
            <v>FINDEBIGDECO</v>
          </cell>
          <cell r="AD772">
            <v>44414</v>
          </cell>
          <cell r="AE772">
            <v>44418</v>
          </cell>
          <cell r="AF772" t="str">
            <v>MUG CERAMICA TRAMADO BOMBE GRIS DEGRADE 520ML</v>
          </cell>
          <cell r="AG772" t="str">
            <v>879.99</v>
          </cell>
          <cell r="AH772">
            <v>6</v>
          </cell>
          <cell r="AI772" t="str">
            <v>MS510094 MERCA SEPARADA</v>
          </cell>
          <cell r="AJ772" t="str">
            <v>Móvil</v>
          </cell>
          <cell r="AK772" t="str">
            <v>EL JUEVES 12-08 ENTRE 8Y 18 HORAS!</v>
          </cell>
          <cell r="AL772">
            <v>3064558500</v>
          </cell>
          <cell r="AM772">
            <v>458739193</v>
          </cell>
          <cell r="AN772" t="str">
            <v>Sí</v>
          </cell>
        </row>
        <row r="773">
          <cell r="A773">
            <v>3472</v>
          </cell>
          <cell r="B773" t="str">
            <v>marianellaleiva@gmail.com</v>
          </cell>
          <cell r="C773">
            <v>44414</v>
          </cell>
          <cell r="D773" t="str">
            <v>Abierta</v>
          </cell>
          <cell r="E773" t="str">
            <v>Recibido</v>
          </cell>
          <cell r="F773" t="str">
            <v>Enviado</v>
          </cell>
          <cell r="G773" t="str">
            <v>ARS</v>
          </cell>
          <cell r="H773" t="str">
            <v>2752.49</v>
          </cell>
          <cell r="I773" t="str">
            <v>412.87</v>
          </cell>
          <cell r="J773">
            <v>0</v>
          </cell>
          <cell r="K773" t="str">
            <v>2339.62</v>
          </cell>
          <cell r="L773" t="str">
            <v>Marianella Leiva</v>
          </cell>
          <cell r="M773">
            <v>41197577</v>
          </cell>
          <cell r="N773">
            <v>5491139577024</v>
          </cell>
          <cell r="O773" t="str">
            <v>Marianella Leiva</v>
          </cell>
          <cell r="P773">
            <v>5491139577024</v>
          </cell>
          <cell r="Q773" t="str">
            <v>Amapola</v>
          </cell>
          <cell r="R773">
            <v>6241</v>
          </cell>
          <cell r="U773" t="str">
            <v>Claypole</v>
          </cell>
          <cell r="V773">
            <v>1849</v>
          </cell>
          <cell r="W773" t="str">
            <v>Gran Buenos Aires</v>
          </cell>
          <cell r="Y773" t="str">
            <v>ENVÍO SIN CARGO (CABA, GRAN PARTE DE GBA y LA PLATA) TIEMPO: 4 a 6 DÍAS HÁBILES</v>
          </cell>
          <cell r="Z773" t="str">
            <v>Mercado Pago</v>
          </cell>
          <cell r="AA773" t="str">
            <v>FINDEBIGDECO</v>
          </cell>
          <cell r="AD773">
            <v>44414</v>
          </cell>
          <cell r="AE773">
            <v>44418</v>
          </cell>
          <cell r="AF773" t="str">
            <v>INFUSOR DE TE</v>
          </cell>
          <cell r="AG773" t="str">
            <v>269.99</v>
          </cell>
          <cell r="AH773">
            <v>1</v>
          </cell>
          <cell r="AI773" t="str">
            <v>046BA4757</v>
          </cell>
          <cell r="AJ773" t="str">
            <v>Móvil</v>
          </cell>
          <cell r="AK773" t="str">
            <v>EL JUEVES 12-08 ENTRE 8Y 18 HORAS!</v>
          </cell>
          <cell r="AL773">
            <v>3063463480</v>
          </cell>
          <cell r="AM773">
            <v>458659518</v>
          </cell>
          <cell r="AN773" t="str">
            <v>Sí</v>
          </cell>
        </row>
        <row r="774">
          <cell r="A774">
            <v>3472</v>
          </cell>
          <cell r="B774" t="str">
            <v>marianellaleiva@gmail.com</v>
          </cell>
          <cell r="AF774" t="str">
            <v>TETERA DE VIDRIO 600ML 11.5X18CM</v>
          </cell>
          <cell r="AG774">
            <v>2033</v>
          </cell>
          <cell r="AH774">
            <v>1</v>
          </cell>
          <cell r="AI774" t="str">
            <v>046BA7021</v>
          </cell>
          <cell r="AN774" t="str">
            <v>Sí</v>
          </cell>
        </row>
        <row r="775">
          <cell r="A775">
            <v>3472</v>
          </cell>
          <cell r="B775" t="str">
            <v>marianellaleiva@gmail.com</v>
          </cell>
          <cell r="AF775" t="str">
            <v>INFUSOR DE TE OVAL 4.5 CM</v>
          </cell>
          <cell r="AG775" t="str">
            <v>449.5</v>
          </cell>
          <cell r="AH775">
            <v>1</v>
          </cell>
          <cell r="AI775" t="str">
            <v>MS114229</v>
          </cell>
          <cell r="AN775" t="str">
            <v>Sí</v>
          </cell>
        </row>
        <row r="776">
          <cell r="A776">
            <v>3471</v>
          </cell>
          <cell r="B776" t="str">
            <v>ystaldeker@gmail.com</v>
          </cell>
          <cell r="C776">
            <v>44414</v>
          </cell>
          <cell r="D776" t="str">
            <v>Abierta</v>
          </cell>
          <cell r="E776" t="str">
            <v>Recibido</v>
          </cell>
          <cell r="F776" t="str">
            <v>Enviado</v>
          </cell>
          <cell r="G776" t="str">
            <v>ARS</v>
          </cell>
          <cell r="H776" t="str">
            <v>1373.95</v>
          </cell>
          <cell r="I776">
            <v>0</v>
          </cell>
          <cell r="J776">
            <v>0</v>
          </cell>
          <cell r="K776" t="str">
            <v>1373.95</v>
          </cell>
          <cell r="L776" t="str">
            <v>Yanina Beatriz Staldeker</v>
          </cell>
          <cell r="M776">
            <v>33219916</v>
          </cell>
          <cell r="N776">
            <v>542281650114</v>
          </cell>
          <cell r="O776" t="str">
            <v>Yanina Beatriz Staldeker</v>
          </cell>
          <cell r="P776">
            <v>542281650114</v>
          </cell>
          <cell r="Q776" t="str">
            <v>Camino Centenario  (Concesionario Cityssan)</v>
          </cell>
          <cell r="R776">
            <v>2068</v>
          </cell>
          <cell r="U776" t="str">
            <v>Capital Federal</v>
          </cell>
          <cell r="V776">
            <v>1440</v>
          </cell>
          <cell r="W776" t="str">
            <v>Capital Federal</v>
          </cell>
          <cell r="Y776" t="str">
            <v>ENVÍO SIN CARGO (CABA, GRAN PARTE DE GBA y LA PLATA) TIEMPO: 4 a 6 DÍAS HÁBILES</v>
          </cell>
          <cell r="Z776" t="str">
            <v>Mercado Pago</v>
          </cell>
          <cell r="AB776" t="str">
            <v>Ciudad de La Plata - C.P.: 1900</v>
          </cell>
          <cell r="AD776">
            <v>44414</v>
          </cell>
          <cell r="AE776">
            <v>44418</v>
          </cell>
          <cell r="AF776" t="str">
            <v>CUCHILLO PARA UNTAR DE MADERA 16 CM</v>
          </cell>
          <cell r="AG776" t="str">
            <v>117.99</v>
          </cell>
          <cell r="AH776">
            <v>2</v>
          </cell>
          <cell r="AI776">
            <v>101100</v>
          </cell>
          <cell r="AJ776" t="str">
            <v>Web</v>
          </cell>
          <cell r="AK776" t="str">
            <v>EL JUEVES 12-08 ENTRE 8Y 18 HORAS!</v>
          </cell>
          <cell r="AL776">
            <v>16243206503</v>
          </cell>
          <cell r="AM776">
            <v>458613867</v>
          </cell>
          <cell r="AN776" t="str">
            <v>Sí</v>
          </cell>
        </row>
        <row r="777">
          <cell r="A777">
            <v>3471</v>
          </cell>
          <cell r="B777" t="str">
            <v>ystaldeker@gmail.com</v>
          </cell>
          <cell r="AF777" t="str">
            <v>PINCEL DE SILICONA 20 CM (Rosa)</v>
          </cell>
          <cell r="AG777" t="str">
            <v>249.99</v>
          </cell>
          <cell r="AH777">
            <v>1</v>
          </cell>
          <cell r="AI777" t="str">
            <v>SILPIN MERCA SEPARADA COSTO TEORICO MAS IVA</v>
          </cell>
          <cell r="AN777" t="str">
            <v>Sí</v>
          </cell>
        </row>
        <row r="778">
          <cell r="A778">
            <v>3471</v>
          </cell>
          <cell r="B778" t="str">
            <v>ystaldeker@gmail.com</v>
          </cell>
          <cell r="AF778" t="str">
            <v>CUCHARITA RED DE MADERA 13 CM</v>
          </cell>
          <cell r="AG778" t="str">
            <v>117.99</v>
          </cell>
          <cell r="AH778">
            <v>1</v>
          </cell>
          <cell r="AI778">
            <v>101098</v>
          </cell>
          <cell r="AN778" t="str">
            <v>Sí</v>
          </cell>
        </row>
        <row r="779">
          <cell r="A779">
            <v>3471</v>
          </cell>
          <cell r="B779" t="str">
            <v>ystaldeker@gmail.com</v>
          </cell>
          <cell r="AF779" t="str">
            <v>TRAPO DE PISO CON FRASE MEDIA STANTARD 50 X 60 CM HOLA CHAU</v>
          </cell>
          <cell r="AG779" t="str">
            <v>529.99</v>
          </cell>
          <cell r="AH779">
            <v>1</v>
          </cell>
          <cell r="AI779" t="str">
            <v>HOLA CHAU CHICO GRIS</v>
          </cell>
          <cell r="AN779" t="str">
            <v>Sí</v>
          </cell>
        </row>
        <row r="780">
          <cell r="A780">
            <v>3471</v>
          </cell>
          <cell r="B780" t="str">
            <v>ystaldeker@gmail.com</v>
          </cell>
          <cell r="AF780" t="str">
            <v>TAPA PASTEL PARA CONDIMENTOS COLORES PASTELES 1 PC</v>
          </cell>
          <cell r="AG780">
            <v>120</v>
          </cell>
          <cell r="AH780">
            <v>2</v>
          </cell>
          <cell r="AI780" t="str">
            <v>BA87535</v>
          </cell>
          <cell r="AN780" t="str">
            <v>Sí</v>
          </cell>
        </row>
        <row r="781">
          <cell r="A781">
            <v>3470</v>
          </cell>
          <cell r="B781" t="str">
            <v>aamaris.folk@gmail.com</v>
          </cell>
          <cell r="C781">
            <v>44413</v>
          </cell>
          <cell r="D781" t="str">
            <v>Abierta</v>
          </cell>
          <cell r="E781" t="str">
            <v>Recibido</v>
          </cell>
          <cell r="F781" t="str">
            <v>Enviado</v>
          </cell>
          <cell r="G781" t="str">
            <v>ARS</v>
          </cell>
          <cell r="H781" t="str">
            <v>1689.98</v>
          </cell>
          <cell r="I781">
            <v>0</v>
          </cell>
          <cell r="J781">
            <v>0</v>
          </cell>
          <cell r="K781" t="str">
            <v>1689.98</v>
          </cell>
          <cell r="L781" t="str">
            <v>Marisa Ruival</v>
          </cell>
          <cell r="M781">
            <v>17826269</v>
          </cell>
          <cell r="N781">
            <v>5491123422499</v>
          </cell>
          <cell r="O781" t="str">
            <v>Marisa Ruival</v>
          </cell>
          <cell r="P781">
            <v>5491123422499</v>
          </cell>
          <cell r="Q781" t="str">
            <v>Remedios Escalada de San Martin</v>
          </cell>
          <cell r="R781">
            <v>2749</v>
          </cell>
          <cell r="S781" t="str">
            <v>Torre 4, piso 13, depto 7</v>
          </cell>
          <cell r="U781" t="str">
            <v>Capital Federal</v>
          </cell>
          <cell r="V781">
            <v>1416</v>
          </cell>
          <cell r="W781" t="str">
            <v>Capital Federal</v>
          </cell>
          <cell r="Y781" t="str">
            <v>ENVÍO SIN CARGO (CABA, GRAN PARTE DE GBA y LA PLATA) TIEMPO: 4 a 6 DÍAS HÁBILES</v>
          </cell>
          <cell r="Z781" t="str">
            <v>TRANSFERENCIA BANCARIA</v>
          </cell>
          <cell r="AD781">
            <v>44413</v>
          </cell>
          <cell r="AE781">
            <v>44417</v>
          </cell>
          <cell r="AF781" t="str">
            <v>BOTELLA VIDRIO ENJOY 400 ML</v>
          </cell>
          <cell r="AG781" t="str">
            <v>639.99</v>
          </cell>
          <cell r="AH781">
            <v>1</v>
          </cell>
          <cell r="AJ781" t="str">
            <v>Móvil</v>
          </cell>
          <cell r="AK781" t="str">
            <v>EL MIERCOLES 11-08 ENTRE 8 Y 18 HORAS!</v>
          </cell>
          <cell r="AM781">
            <v>458173406</v>
          </cell>
          <cell r="AN781" t="str">
            <v>Sí</v>
          </cell>
        </row>
        <row r="782">
          <cell r="A782">
            <v>3470</v>
          </cell>
          <cell r="B782" t="str">
            <v>aamaris.folk@gmail.com</v>
          </cell>
          <cell r="AF782" t="str">
            <v>VELA 100 % SOJA CON AROMA JAZMIN GARDENIA</v>
          </cell>
          <cell r="AG782">
            <v>650</v>
          </cell>
          <cell r="AH782">
            <v>1</v>
          </cell>
          <cell r="AI782" t="str">
            <v>BA5914VELA MERCA SEPARADA</v>
          </cell>
          <cell r="AN782" t="str">
            <v>Sí</v>
          </cell>
        </row>
        <row r="783">
          <cell r="A783">
            <v>3470</v>
          </cell>
          <cell r="B783" t="str">
            <v>aamaris.folk@gmail.com</v>
          </cell>
          <cell r="AF783" t="str">
            <v>VELA 100% SOJA AROMA JAZMIN</v>
          </cell>
          <cell r="AG783" t="str">
            <v>399.99</v>
          </cell>
          <cell r="AH783">
            <v>1</v>
          </cell>
          <cell r="AI783" t="str">
            <v>TW83140VELA MERCA SEPARADA ..YO ESTOY LLEVANDO EL MARTES 31/8. 2 UNIDADES</v>
          </cell>
          <cell r="AN783" t="str">
            <v>Sí</v>
          </cell>
        </row>
        <row r="784">
          <cell r="A784">
            <v>3469</v>
          </cell>
          <cell r="B784" t="str">
            <v>ana.sans@nuevosaires.edu.ar</v>
          </cell>
          <cell r="C784">
            <v>44413</v>
          </cell>
          <cell r="D784" t="str">
            <v>Abierta</v>
          </cell>
          <cell r="E784" t="str">
            <v>Recibido</v>
          </cell>
          <cell r="F784" t="str">
            <v>Enviado</v>
          </cell>
          <cell r="G784" t="str">
            <v>ARS</v>
          </cell>
          <cell r="H784">
            <v>2800</v>
          </cell>
          <cell r="I784">
            <v>0</v>
          </cell>
          <cell r="J784">
            <v>0</v>
          </cell>
          <cell r="K784">
            <v>2800</v>
          </cell>
          <cell r="L784" t="str">
            <v>Ana Sans</v>
          </cell>
          <cell r="M784">
            <v>35169818</v>
          </cell>
          <cell r="N784">
            <v>541162903406</v>
          </cell>
          <cell r="O784" t="str">
            <v>Ana Sans</v>
          </cell>
          <cell r="P784">
            <v>541162903406</v>
          </cell>
          <cell r="Q784" t="str">
            <v xml:space="preserve">Juan bautista alberdi </v>
          </cell>
          <cell r="R784">
            <v>5964</v>
          </cell>
          <cell r="T784" t="str">
            <v xml:space="preserve">Mataderos </v>
          </cell>
          <cell r="U784" t="str">
            <v>Capital Federal</v>
          </cell>
          <cell r="V784">
            <v>1440</v>
          </cell>
          <cell r="W784" t="str">
            <v>Capital Federal</v>
          </cell>
          <cell r="Y784" t="str">
            <v>ENVÍO SIN CARGO (CABA, GRAN PARTE DE GBA y LA PLATA) TIEMPO: 4 a 6 DÍAS HÁBILES</v>
          </cell>
          <cell r="Z784" t="str">
            <v>Mercado Pago</v>
          </cell>
          <cell r="AB784" t="str">
            <v>Envio entre la 10 y las 17</v>
          </cell>
          <cell r="AD784">
            <v>44413</v>
          </cell>
          <cell r="AE784">
            <v>44417</v>
          </cell>
          <cell r="AF784" t="str">
            <v>MESA DE ARRIME HOME OFFICE 36X43X60 CM</v>
          </cell>
          <cell r="AG784">
            <v>2800</v>
          </cell>
          <cell r="AH784">
            <v>1</v>
          </cell>
          <cell r="AI784" t="str">
            <v>NEWARRIME MERCA SEPA</v>
          </cell>
          <cell r="AJ784" t="str">
            <v>Móvil</v>
          </cell>
          <cell r="AK784" t="str">
            <v>EL MIERCOLES 11-08 ENTRE 10 Y 17 HORAS!</v>
          </cell>
          <cell r="AL784">
            <v>3056920304</v>
          </cell>
          <cell r="AM784">
            <v>458016676</v>
          </cell>
          <cell r="AN784" t="str">
            <v>Sí</v>
          </cell>
        </row>
        <row r="785">
          <cell r="A785">
            <v>3468</v>
          </cell>
          <cell r="B785" t="str">
            <v>giyomariotti@gmail.com</v>
          </cell>
          <cell r="C785">
            <v>44413</v>
          </cell>
          <cell r="D785" t="str">
            <v>Abierta</v>
          </cell>
          <cell r="E785" t="str">
            <v>Recibido</v>
          </cell>
          <cell r="F785" t="str">
            <v>Enviado</v>
          </cell>
          <cell r="G785" t="str">
            <v>ARS</v>
          </cell>
          <cell r="H785" t="str">
            <v>1199.96</v>
          </cell>
          <cell r="I785">
            <v>0</v>
          </cell>
          <cell r="J785">
            <v>0</v>
          </cell>
          <cell r="K785" t="str">
            <v>1199.96</v>
          </cell>
          <cell r="L785" t="str">
            <v>Gisela Mariotti</v>
          </cell>
          <cell r="M785">
            <v>28737956</v>
          </cell>
          <cell r="N785">
            <v>5491151191423</v>
          </cell>
          <cell r="O785" t="str">
            <v>Gisela Mariotti</v>
          </cell>
          <cell r="P785">
            <v>5491151191423</v>
          </cell>
          <cell r="Q785" t="str">
            <v>Rafael obligado</v>
          </cell>
          <cell r="R785">
            <v>925</v>
          </cell>
          <cell r="U785" t="str">
            <v>Don torcuato</v>
          </cell>
          <cell r="V785">
            <v>1611</v>
          </cell>
          <cell r="W785" t="str">
            <v>Gran Buenos Aires</v>
          </cell>
          <cell r="Y785" t="str">
            <v>ENVÍO SIN CARGO (CABA, GRAN PARTE DE GBA y LA PLATA) TIEMPO: 4 a 6 DÍAS HÁBILES</v>
          </cell>
          <cell r="Z785" t="str">
            <v>Mercado Pago</v>
          </cell>
          <cell r="AD785">
            <v>44413</v>
          </cell>
          <cell r="AE785">
            <v>44417</v>
          </cell>
          <cell r="AF785" t="str">
            <v>INDIVIDUAL CUERINA HOJA AZUL 32.5CM DIAM</v>
          </cell>
          <cell r="AG785" t="str">
            <v>299.99</v>
          </cell>
          <cell r="AH785">
            <v>1</v>
          </cell>
          <cell r="AI785" t="str">
            <v>CHUIN06C</v>
          </cell>
          <cell r="AJ785" t="str">
            <v>Móvil</v>
          </cell>
          <cell r="AK785" t="str">
            <v>EL JUEVES 12-08 ENTRE 8 Y 18 HORAS!</v>
          </cell>
          <cell r="AL785">
            <v>3056727191</v>
          </cell>
          <cell r="AM785">
            <v>458093186</v>
          </cell>
          <cell r="AN785" t="str">
            <v>Sí</v>
          </cell>
        </row>
        <row r="786">
          <cell r="A786">
            <v>3468</v>
          </cell>
          <cell r="B786" t="str">
            <v>giyomariotti@gmail.com</v>
          </cell>
          <cell r="AF786" t="str">
            <v>INDIVIDUAL CUERINA 32.5CM DIAM</v>
          </cell>
          <cell r="AG786" t="str">
            <v>299.99</v>
          </cell>
          <cell r="AH786">
            <v>1</v>
          </cell>
          <cell r="AI786" t="str">
            <v>CHUIN08C MERCA SEPA</v>
          </cell>
          <cell r="AN786" t="str">
            <v>Sí</v>
          </cell>
        </row>
        <row r="787">
          <cell r="A787">
            <v>3468</v>
          </cell>
          <cell r="B787" t="str">
            <v>giyomariotti@gmail.com</v>
          </cell>
          <cell r="AF787" t="str">
            <v>INDIVIDUAL FLOR COLORES CUERINA 32.5 CM DIAM</v>
          </cell>
          <cell r="AG787" t="str">
            <v>299.99</v>
          </cell>
          <cell r="AH787">
            <v>1</v>
          </cell>
          <cell r="AI787" t="str">
            <v>CHUIN05C MERCA SEPA</v>
          </cell>
          <cell r="AN787" t="str">
            <v>Sí</v>
          </cell>
        </row>
        <row r="788">
          <cell r="A788">
            <v>3468</v>
          </cell>
          <cell r="B788" t="str">
            <v>giyomariotti@gmail.com</v>
          </cell>
          <cell r="AF788" t="str">
            <v>INDIVIDUAL CUERINA 32.5CM DIAM</v>
          </cell>
          <cell r="AG788" t="str">
            <v>299.99</v>
          </cell>
          <cell r="AH788">
            <v>1</v>
          </cell>
          <cell r="AI788" t="str">
            <v>CHUIN09C MERCA SEPA</v>
          </cell>
          <cell r="AN788" t="str">
            <v>Sí</v>
          </cell>
        </row>
        <row r="789">
          <cell r="A789">
            <v>3467</v>
          </cell>
          <cell r="B789" t="str">
            <v>marisanatalizabaleta@outlook.es</v>
          </cell>
          <cell r="C789">
            <v>44413</v>
          </cell>
          <cell r="D789" t="str">
            <v>Abierta</v>
          </cell>
          <cell r="E789" t="str">
            <v>Recibido</v>
          </cell>
          <cell r="F789" t="str">
            <v>Enviado</v>
          </cell>
          <cell r="G789" t="str">
            <v>ARS</v>
          </cell>
          <cell r="H789" t="str">
            <v>3856.94</v>
          </cell>
          <cell r="I789">
            <v>0</v>
          </cell>
          <cell r="J789" t="str">
            <v>413.96</v>
          </cell>
          <cell r="K789" t="str">
            <v>4270.9</v>
          </cell>
          <cell r="L789" t="str">
            <v>Marisa Zabaleta</v>
          </cell>
          <cell r="M789">
            <v>35566643</v>
          </cell>
          <cell r="N789">
            <v>542996089763</v>
          </cell>
          <cell r="O789" t="str">
            <v>Marisa Zabaleta</v>
          </cell>
          <cell r="P789">
            <v>542996089763</v>
          </cell>
          <cell r="Q789" t="str">
            <v xml:space="preserve">Chrestia </v>
          </cell>
          <cell r="R789">
            <v>250</v>
          </cell>
          <cell r="T789" t="str">
            <v>Villa Maria</v>
          </cell>
          <cell r="U789" t="str">
            <v>Neuquen</v>
          </cell>
          <cell r="V789">
            <v>8300</v>
          </cell>
          <cell r="W789" t="str">
            <v>Neuquén</v>
          </cell>
          <cell r="Y789" t="str">
            <v>Correo Argentino - Envio a domicilio</v>
          </cell>
          <cell r="Z789" t="str">
            <v>Mercado Pago</v>
          </cell>
          <cell r="AD789">
            <v>44413</v>
          </cell>
          <cell r="AE789">
            <v>44419</v>
          </cell>
          <cell r="AF789" t="str">
            <v>VELA 100% SOJA AROMA JAZMIN O VAINILLA</v>
          </cell>
          <cell r="AG789" t="str">
            <v>399.99</v>
          </cell>
          <cell r="AH789">
            <v>1</v>
          </cell>
          <cell r="AI789" t="str">
            <v>TW88423VELA(SHOWROOM)</v>
          </cell>
          <cell r="AJ789" t="str">
            <v>Web</v>
          </cell>
          <cell r="AK789" t="str">
            <v>e</v>
          </cell>
          <cell r="AL789">
            <v>16216971031</v>
          </cell>
          <cell r="AM789">
            <v>457893843</v>
          </cell>
          <cell r="AN789" t="str">
            <v>Sí</v>
          </cell>
        </row>
        <row r="790">
          <cell r="A790">
            <v>3467</v>
          </cell>
          <cell r="B790" t="str">
            <v>marisanatalizabaleta@outlook.es</v>
          </cell>
          <cell r="AF790" t="str">
            <v>INDIVIDUAL ENJOY CUERINA 44 X 30 CM</v>
          </cell>
          <cell r="AG790" t="str">
            <v>299.99</v>
          </cell>
          <cell r="AH790">
            <v>4</v>
          </cell>
          <cell r="AI790" t="str">
            <v>CHUIN36R MERCA SEPA</v>
          </cell>
          <cell r="AN790" t="str">
            <v>Sí</v>
          </cell>
        </row>
        <row r="791">
          <cell r="A791">
            <v>3467</v>
          </cell>
          <cell r="B791" t="str">
            <v>marisanatalizabaleta@outlook.es</v>
          </cell>
          <cell r="AF791" t="str">
            <v>CAJA DE TE MADERA 9DIV LEYENDA "THÉ" 24XX24X7CM</v>
          </cell>
          <cell r="AG791" t="str">
            <v>2256.99</v>
          </cell>
          <cell r="AH791">
            <v>1</v>
          </cell>
          <cell r="AI791" t="str">
            <v>CX5819</v>
          </cell>
          <cell r="AN791" t="str">
            <v>Sí</v>
          </cell>
        </row>
        <row r="792">
          <cell r="A792">
            <v>3466</v>
          </cell>
          <cell r="B792" t="str">
            <v>aldanabanega@hotmail.com</v>
          </cell>
          <cell r="C792">
            <v>44413</v>
          </cell>
          <cell r="D792" t="str">
            <v>Abierta</v>
          </cell>
          <cell r="E792" t="str">
            <v>Recibido</v>
          </cell>
          <cell r="F792" t="str">
            <v>Enviado</v>
          </cell>
          <cell r="G792" t="str">
            <v>ARS</v>
          </cell>
          <cell r="H792" t="str">
            <v>3999.99</v>
          </cell>
          <cell r="I792">
            <v>0</v>
          </cell>
          <cell r="J792">
            <v>0</v>
          </cell>
          <cell r="K792" t="str">
            <v>3999.99</v>
          </cell>
          <cell r="L792" t="str">
            <v>Aldana Banega</v>
          </cell>
          <cell r="M792">
            <v>38600506</v>
          </cell>
          <cell r="N792">
            <v>5493464589891</v>
          </cell>
          <cell r="O792" t="str">
            <v>Aldana Banega</v>
          </cell>
          <cell r="P792">
            <v>5493464589891</v>
          </cell>
          <cell r="Q792" t="str">
            <v>San Blas</v>
          </cell>
          <cell r="R792">
            <v>1667</v>
          </cell>
          <cell r="S792" t="str">
            <v>2 D</v>
          </cell>
          <cell r="T792" t="str">
            <v>Villa General Mitre</v>
          </cell>
          <cell r="U792" t="str">
            <v>Capital Federal</v>
          </cell>
          <cell r="V792">
            <v>1416</v>
          </cell>
          <cell r="W792" t="str">
            <v>Capital Federal</v>
          </cell>
          <cell r="Y792" t="str">
            <v>ENVÍO SIN CARGO (CABA, GRAN PARTE DE GBA y LA PLATA) TIEMPO: 4 a 6 DÍAS HÁBILES</v>
          </cell>
          <cell r="Z792" t="str">
            <v>Mercado Pago</v>
          </cell>
          <cell r="AD792">
            <v>44413</v>
          </cell>
          <cell r="AE792">
            <v>44417</v>
          </cell>
          <cell r="AF792" t="str">
            <v>SET X 2 PAÑOS MICROFIBRA 35X45 PACK NRO 9</v>
          </cell>
          <cell r="AG792" t="str">
            <v>599.99</v>
          </cell>
          <cell r="AH792">
            <v>1</v>
          </cell>
          <cell r="AI792" t="str">
            <v>CHUPACK 9</v>
          </cell>
          <cell r="AJ792" t="str">
            <v>Web</v>
          </cell>
          <cell r="AK792" t="str">
            <v>EL MIERCOLES 11-08 ENTRE 8 Y 18 HORAS!</v>
          </cell>
          <cell r="AL792">
            <v>16216823867</v>
          </cell>
          <cell r="AM792">
            <v>457671749</v>
          </cell>
          <cell r="AN792" t="str">
            <v>Sí</v>
          </cell>
        </row>
        <row r="793">
          <cell r="A793">
            <v>3466</v>
          </cell>
          <cell r="B793" t="str">
            <v>aldanabanega@hotmail.com</v>
          </cell>
          <cell r="AF793" t="str">
            <v>SET 3 PIEZAS: 1 BALDE TRAPEADOR CON CENTRIFUGADOR + 1 PALO EXTENSIBLE CON MOPA + 1 REPUESTO DE MOPA 27X31,5 95CM</v>
          </cell>
          <cell r="AG793">
            <v>3400</v>
          </cell>
          <cell r="AH793">
            <v>1</v>
          </cell>
          <cell r="AI793" t="str">
            <v>046LI6698</v>
          </cell>
          <cell r="AN793" t="str">
            <v>Sí</v>
          </cell>
        </row>
        <row r="794">
          <cell r="A794">
            <v>3465</v>
          </cell>
          <cell r="B794" t="str">
            <v>nachicrespi@hotmail.com</v>
          </cell>
          <cell r="C794">
            <v>44412</v>
          </cell>
          <cell r="D794" t="str">
            <v>Abierta</v>
          </cell>
          <cell r="E794" t="str">
            <v>Recibido</v>
          </cell>
          <cell r="F794" t="str">
            <v>Enviado</v>
          </cell>
          <cell r="G794" t="str">
            <v>ARS</v>
          </cell>
          <cell r="H794" t="str">
            <v>7499.99</v>
          </cell>
          <cell r="I794">
            <v>0</v>
          </cell>
          <cell r="J794">
            <v>0</v>
          </cell>
          <cell r="K794" t="str">
            <v>7499.99</v>
          </cell>
          <cell r="L794" t="str">
            <v>Juan Ignacio Crespi</v>
          </cell>
          <cell r="M794">
            <v>35912034</v>
          </cell>
          <cell r="N794">
            <v>541154929120</v>
          </cell>
          <cell r="O794" t="str">
            <v>Juan Ignacio Crespi</v>
          </cell>
          <cell r="P794">
            <v>541154929120</v>
          </cell>
          <cell r="Q794" t="str">
            <v>Simon Bolivar</v>
          </cell>
          <cell r="R794">
            <v>31</v>
          </cell>
          <cell r="S794" t="str">
            <v>1G</v>
          </cell>
          <cell r="T794" t="str">
            <v>Lomas de Zamora</v>
          </cell>
          <cell r="U794" t="str">
            <v>Lomas de Zamora</v>
          </cell>
          <cell r="V794">
            <v>1832</v>
          </cell>
          <cell r="W794" t="str">
            <v>Gran Buenos Aires</v>
          </cell>
          <cell r="Y794" t="str">
            <v>ENVÍO SIN CARGO (CABA, GRAN PARTE DE GBA y LA PLATA) TIEMPO: 4 a 6 DÍAS HÁBILES</v>
          </cell>
          <cell r="Z794" t="str">
            <v>Mercado Pago</v>
          </cell>
          <cell r="AD794">
            <v>44412</v>
          </cell>
          <cell r="AE794">
            <v>44417</v>
          </cell>
          <cell r="AF794" t="str">
            <v>MESA ARRIME MARMOL CARRARA 40X30X60 ALTURA</v>
          </cell>
          <cell r="AG794" t="str">
            <v>7499.99</v>
          </cell>
          <cell r="AH794">
            <v>1</v>
          </cell>
          <cell r="AI794" t="str">
            <v>MARMOL 40*30*60 COSTO 4090</v>
          </cell>
          <cell r="AJ794" t="str">
            <v>Web</v>
          </cell>
          <cell r="AK794" t="str">
            <v>EL MIERCOLES 11-08 ENTRE 8 Y 18 HORAS!</v>
          </cell>
          <cell r="AL794">
            <v>3052345938</v>
          </cell>
          <cell r="AM794">
            <v>457618372</v>
          </cell>
          <cell r="AN794" t="str">
            <v>Sí</v>
          </cell>
        </row>
        <row r="795">
          <cell r="A795">
            <v>3464</v>
          </cell>
          <cell r="B795" t="str">
            <v>claralanust@gmail.com</v>
          </cell>
          <cell r="C795">
            <v>44412</v>
          </cell>
          <cell r="D795" t="str">
            <v>Abierta</v>
          </cell>
          <cell r="E795" t="str">
            <v>Recibido</v>
          </cell>
          <cell r="F795" t="str">
            <v>Enviado</v>
          </cell>
          <cell r="G795" t="str">
            <v>ARS</v>
          </cell>
          <cell r="H795" t="str">
            <v>4285.24</v>
          </cell>
          <cell r="I795">
            <v>0</v>
          </cell>
          <cell r="J795">
            <v>0</v>
          </cell>
          <cell r="K795" t="str">
            <v>4285.24</v>
          </cell>
          <cell r="L795" t="str">
            <v>Clara Lanús Torres</v>
          </cell>
          <cell r="M795">
            <v>40797102</v>
          </cell>
          <cell r="N795">
            <v>5491136763320</v>
          </cell>
          <cell r="O795" t="str">
            <v>Clara Lanús Torres</v>
          </cell>
          <cell r="P795">
            <v>5491136763320</v>
          </cell>
          <cell r="Q795" t="str">
            <v>Intendente Aphalo</v>
          </cell>
          <cell r="R795">
            <v>70</v>
          </cell>
          <cell r="T795" t="str">
            <v>San isidro</v>
          </cell>
          <cell r="U795" t="str">
            <v>San isidro</v>
          </cell>
          <cell r="V795">
            <v>1642</v>
          </cell>
          <cell r="W795" t="str">
            <v>Gran Buenos Aires</v>
          </cell>
          <cell r="Y795" t="str">
            <v>ENVÍO SIN CARGO (CABA, GRAN PARTE DE GBA y LA PLATA) TIEMPO: 4 a 6 DÍAS HÁBILES</v>
          </cell>
          <cell r="Z795" t="str">
            <v>Mercado Pago</v>
          </cell>
          <cell r="AD795">
            <v>44412</v>
          </cell>
          <cell r="AE795">
            <v>44417</v>
          </cell>
          <cell r="AF795" t="str">
            <v>BOWL MENTA 2.5LTS</v>
          </cell>
          <cell r="AG795" t="str">
            <v>510.99</v>
          </cell>
          <cell r="AH795">
            <v>2</v>
          </cell>
          <cell r="AI795" t="str">
            <v>BP02019 BIPO</v>
          </cell>
          <cell r="AJ795" t="str">
            <v>Web</v>
          </cell>
          <cell r="AK795" t="str">
            <v>EL JUEVES 12-08 ENTRE 8 Y 18 HORAS!</v>
          </cell>
          <cell r="AL795">
            <v>16206909833</v>
          </cell>
          <cell r="AM795">
            <v>457528840</v>
          </cell>
          <cell r="AN795" t="str">
            <v>Sí</v>
          </cell>
        </row>
        <row r="796">
          <cell r="A796">
            <v>3464</v>
          </cell>
          <cell r="B796" t="str">
            <v>claralanust@gmail.com</v>
          </cell>
          <cell r="AF796" t="str">
            <v>ACEITERA DE VIDRIO TAPA NEGRA Y ACERO 200 ML</v>
          </cell>
          <cell r="AG796" t="str">
            <v>549.99</v>
          </cell>
          <cell r="AH796">
            <v>2</v>
          </cell>
          <cell r="AI796">
            <v>502022</v>
          </cell>
          <cell r="AN796" t="str">
            <v>Sí</v>
          </cell>
        </row>
        <row r="797">
          <cell r="A797">
            <v>3464</v>
          </cell>
          <cell r="B797" t="str">
            <v>claralanust@gmail.com</v>
          </cell>
          <cell r="AF797" t="str">
            <v>ESPATULA PLANA RANURADA DISTINTOS COLORES (Negro)</v>
          </cell>
          <cell r="AG797" t="str">
            <v>532.99</v>
          </cell>
          <cell r="AH797">
            <v>1</v>
          </cell>
          <cell r="AN797" t="str">
            <v>Sí</v>
          </cell>
        </row>
        <row r="798">
          <cell r="A798">
            <v>3464</v>
          </cell>
          <cell r="B798" t="str">
            <v>claralanust@gmail.com</v>
          </cell>
          <cell r="AF798" t="str">
            <v>IINFUSOR DE TE ACERO Y SILICONA CON APOYA 4.5 CM</v>
          </cell>
          <cell r="AG798" t="str">
            <v>569.3</v>
          </cell>
          <cell r="AH798">
            <v>1</v>
          </cell>
          <cell r="AI798" t="str">
            <v>MS114247</v>
          </cell>
          <cell r="AN798" t="str">
            <v>Sí</v>
          </cell>
        </row>
        <row r="799">
          <cell r="A799">
            <v>3464</v>
          </cell>
          <cell r="B799" t="str">
            <v>claralanust@gmail.com</v>
          </cell>
          <cell r="AF799" t="str">
            <v>COLADOR ACERO INOX. 20CM DIAM X8CM ALTO</v>
          </cell>
          <cell r="AG799">
            <v>761</v>
          </cell>
          <cell r="AH799">
            <v>1</v>
          </cell>
          <cell r="AI799" t="str">
            <v>046BA8161</v>
          </cell>
          <cell r="AN799" t="str">
            <v>Sí</v>
          </cell>
        </row>
        <row r="800">
          <cell r="A800">
            <v>3464</v>
          </cell>
          <cell r="B800" t="str">
            <v>claralanust@gmail.com</v>
          </cell>
          <cell r="AF800" t="str">
            <v>VASO TERMICO CON TAPA Y FAJA COLORES PASTELES (Violeta)</v>
          </cell>
          <cell r="AG800" t="str">
            <v>299.99</v>
          </cell>
          <cell r="AH800">
            <v>1</v>
          </cell>
          <cell r="AI800" t="str">
            <v>BA87506 MERCA SEPA</v>
          </cell>
          <cell r="AN800" t="str">
            <v>Sí</v>
          </cell>
        </row>
        <row r="801">
          <cell r="A801">
            <v>3463</v>
          </cell>
          <cell r="B801" t="str">
            <v>burgos.pau@hotmail.com</v>
          </cell>
          <cell r="C801">
            <v>44412</v>
          </cell>
          <cell r="D801" t="str">
            <v>Abierta</v>
          </cell>
          <cell r="E801" t="str">
            <v>Recibido</v>
          </cell>
          <cell r="F801" t="str">
            <v>Enviado</v>
          </cell>
          <cell r="G801" t="str">
            <v>ARS</v>
          </cell>
          <cell r="H801" t="str">
            <v>5031.98</v>
          </cell>
          <cell r="I801">
            <v>0</v>
          </cell>
          <cell r="J801">
            <v>0</v>
          </cell>
          <cell r="K801" t="str">
            <v>5031.98</v>
          </cell>
          <cell r="L801" t="str">
            <v>Paula Burgos</v>
          </cell>
          <cell r="M801">
            <v>31999303</v>
          </cell>
          <cell r="N801">
            <v>541157263603</v>
          </cell>
          <cell r="O801" t="str">
            <v>Paula Burgos</v>
          </cell>
          <cell r="P801">
            <v>541157263603</v>
          </cell>
          <cell r="Q801" t="str">
            <v>Bragado</v>
          </cell>
          <cell r="R801">
            <v>5575</v>
          </cell>
          <cell r="T801" t="str">
            <v>Mataderos</v>
          </cell>
          <cell r="U801" t="str">
            <v>Capital Federal</v>
          </cell>
          <cell r="V801">
            <v>1440</v>
          </cell>
          <cell r="W801" t="str">
            <v>Capital Federal</v>
          </cell>
          <cell r="Y801" t="str">
            <v>ENVÍO SIN CARGO (CABA, GRAN PARTE DE GBA y LA PLATA) TIEMPO: 4 a 6 DÍAS HÁBILES</v>
          </cell>
          <cell r="Z801" t="str">
            <v>Mercado Pago</v>
          </cell>
          <cell r="AB801" t="str">
            <v>Hola, entregar después de las 15 hs. por favor a Marcela Buades o Hugo Burgos. Gracias!!</v>
          </cell>
          <cell r="AD801">
            <v>44412</v>
          </cell>
          <cell r="AE801">
            <v>44417</v>
          </cell>
          <cell r="AF801" t="str">
            <v>SET DE BAÑO PASTEL 4PC DISPENSER + JABONERA + 2 PORTA CEPILLOS POLI.</v>
          </cell>
          <cell r="AG801" t="str">
            <v>4099.99</v>
          </cell>
          <cell r="AH801">
            <v>1</v>
          </cell>
          <cell r="AI801" t="str">
            <v>AB8215/MERCA SEPARADA</v>
          </cell>
          <cell r="AJ801" t="str">
            <v>Web</v>
          </cell>
          <cell r="AK801" t="str">
            <v>EL MIERCOLES 11-08 ENTRE 8 Y 18 HORAS!</v>
          </cell>
          <cell r="AL801">
            <v>16203017095</v>
          </cell>
          <cell r="AM801">
            <v>457416377</v>
          </cell>
          <cell r="AN801" t="str">
            <v>Sí</v>
          </cell>
        </row>
        <row r="802">
          <cell r="A802">
            <v>3463</v>
          </cell>
          <cell r="B802" t="str">
            <v>burgos.pau@hotmail.com</v>
          </cell>
          <cell r="AF802" t="str">
            <v>HOMBRECITO CON VIRULANA COLORES PASTEL (Verde)</v>
          </cell>
          <cell r="AG802">
            <v>204</v>
          </cell>
          <cell r="AH802">
            <v>1</v>
          </cell>
          <cell r="AI802" t="str">
            <v>ba87516</v>
          </cell>
          <cell r="AN802" t="str">
            <v>Sí</v>
          </cell>
        </row>
        <row r="803">
          <cell r="A803">
            <v>3463</v>
          </cell>
          <cell r="B803" t="str">
            <v>burgos.pau@hotmail.com</v>
          </cell>
          <cell r="AF803" t="str">
            <v>SOSTEN CELULAR MANOS COLORES PASTEL (Rosa)</v>
          </cell>
          <cell r="AG803">
            <v>134</v>
          </cell>
          <cell r="AH803">
            <v>1</v>
          </cell>
          <cell r="AI803" t="str">
            <v>9BA87552</v>
          </cell>
          <cell r="AN803" t="str">
            <v>Sí</v>
          </cell>
        </row>
        <row r="804">
          <cell r="A804">
            <v>3463</v>
          </cell>
          <cell r="B804" t="str">
            <v>burgos.pau@hotmail.com</v>
          </cell>
          <cell r="AF804" t="str">
            <v>SOSTEN CELULAR MANOS COLORES PASTEL (Verde)</v>
          </cell>
          <cell r="AG804">
            <v>134</v>
          </cell>
          <cell r="AH804">
            <v>1</v>
          </cell>
          <cell r="AI804" t="str">
            <v>9BA87552</v>
          </cell>
          <cell r="AN804" t="str">
            <v>Sí</v>
          </cell>
        </row>
        <row r="805">
          <cell r="A805">
            <v>3463</v>
          </cell>
          <cell r="B805" t="str">
            <v>burgos.pau@hotmail.com</v>
          </cell>
          <cell r="AF805" t="str">
            <v>ACEITERA VINAGRERA DE VIDRIO CON ATOMIZADOR 125ML</v>
          </cell>
          <cell r="AG805" t="str">
            <v>459.99</v>
          </cell>
          <cell r="AH805">
            <v>1</v>
          </cell>
          <cell r="AI805" t="str">
            <v>MS502021 MERCA SEPA</v>
          </cell>
          <cell r="AN805" t="str">
            <v>Sí</v>
          </cell>
        </row>
        <row r="806">
          <cell r="A806">
            <v>3462</v>
          </cell>
          <cell r="B806" t="str">
            <v>mariacelestebenitez@live.com.ar</v>
          </cell>
          <cell r="C806">
            <v>44412</v>
          </cell>
          <cell r="D806" t="str">
            <v>Abierta</v>
          </cell>
          <cell r="E806" t="str">
            <v>Recibido</v>
          </cell>
          <cell r="F806" t="str">
            <v>Enviado</v>
          </cell>
          <cell r="G806" t="str">
            <v>ARS</v>
          </cell>
          <cell r="H806" t="str">
            <v>3102.9</v>
          </cell>
          <cell r="I806">
            <v>0</v>
          </cell>
          <cell r="J806">
            <v>0</v>
          </cell>
          <cell r="K806" t="str">
            <v>3102.9</v>
          </cell>
          <cell r="L806" t="str">
            <v>Eduardo Guillermo GOWLAND</v>
          </cell>
          <cell r="M806">
            <v>33714034419</v>
          </cell>
          <cell r="N806">
            <v>541152756125</v>
          </cell>
          <cell r="O806" t="str">
            <v>María Celeste BENITEZ</v>
          </cell>
          <cell r="P806">
            <v>541164682517</v>
          </cell>
          <cell r="Q806" t="str">
            <v>Basavilbaso</v>
          </cell>
          <cell r="R806">
            <v>1350</v>
          </cell>
          <cell r="S806">
            <v>111</v>
          </cell>
          <cell r="T806" t="str">
            <v>Retiro</v>
          </cell>
          <cell r="U806" t="str">
            <v>Capital Federal</v>
          </cell>
          <cell r="V806">
            <v>1006</v>
          </cell>
          <cell r="W806" t="str">
            <v>Capital Federal</v>
          </cell>
          <cell r="Y806" t="str">
            <v>ENVÍO SIN CARGO (CABA, GRAN PARTE DE GBA y LA PLATA) TIEMPO: 4 a 6 DÍAS HÁBILES</v>
          </cell>
          <cell r="Z806" t="str">
            <v>Mercado Pago</v>
          </cell>
          <cell r="AB806" t="str">
            <v>Hola! por favor realizar FC A a nombre de "Escribania Gowland S.C." CUIT 33-71403441-9. Gracias!..</v>
          </cell>
          <cell r="AD806">
            <v>44412</v>
          </cell>
          <cell r="AE806">
            <v>44417</v>
          </cell>
          <cell r="AF806" t="str">
            <v>PORTA QUESO COLOR PASTEL 20,5 X12CM (Rosa)</v>
          </cell>
          <cell r="AG806" t="str">
            <v>907.9</v>
          </cell>
          <cell r="AH806">
            <v>1</v>
          </cell>
          <cell r="AJ806" t="str">
            <v>Web</v>
          </cell>
          <cell r="AK806" t="str">
            <v>EL MIERCOLES 11-08 ENTRE 8 Y 18 HORAS!</v>
          </cell>
          <cell r="AL806">
            <v>16202706605</v>
          </cell>
          <cell r="AM806">
            <v>457463144</v>
          </cell>
          <cell r="AN806" t="str">
            <v>Sí</v>
          </cell>
        </row>
        <row r="807">
          <cell r="A807">
            <v>3462</v>
          </cell>
          <cell r="B807" t="str">
            <v>mariacelestebenitez@live.com.ar</v>
          </cell>
          <cell r="AF807" t="str">
            <v>JUEGO CUBIERTOS MARFIL X 24 PZS "DI SOLLE"</v>
          </cell>
          <cell r="AG807">
            <v>2195</v>
          </cell>
          <cell r="AH807">
            <v>1</v>
          </cell>
          <cell r="AI807" t="str">
            <v>061CPP0441</v>
          </cell>
          <cell r="AN807" t="str">
            <v>Sí</v>
          </cell>
        </row>
        <row r="808">
          <cell r="A808">
            <v>3461</v>
          </cell>
          <cell r="B808" t="str">
            <v>stellaleporino@hotmail.com</v>
          </cell>
          <cell r="C808">
            <v>44411</v>
          </cell>
          <cell r="D808" t="str">
            <v>Abierta</v>
          </cell>
          <cell r="E808" t="str">
            <v>Recibido</v>
          </cell>
          <cell r="F808" t="str">
            <v>Enviado</v>
          </cell>
          <cell r="G808" t="str">
            <v>ARS</v>
          </cell>
          <cell r="H808" t="str">
            <v>3608.05</v>
          </cell>
          <cell r="I808">
            <v>0</v>
          </cell>
          <cell r="J808">
            <v>0</v>
          </cell>
          <cell r="K808" t="str">
            <v>3608.05</v>
          </cell>
          <cell r="L808" t="str">
            <v>Stella Maris Leporino</v>
          </cell>
          <cell r="M808">
            <v>27536855</v>
          </cell>
          <cell r="N808">
            <v>541140249145</v>
          </cell>
          <cell r="O808" t="str">
            <v>Stella Maris LEPORINO</v>
          </cell>
          <cell r="P808">
            <v>541140249145</v>
          </cell>
          <cell r="Q808" t="str">
            <v xml:space="preserve">Avenida de los Incas </v>
          </cell>
          <cell r="R808">
            <v>4264</v>
          </cell>
          <cell r="S808" t="str">
            <v>PB A</v>
          </cell>
          <cell r="T808" t="str">
            <v>Villa Ortuzar</v>
          </cell>
          <cell r="U808" t="str">
            <v>Capital Federal</v>
          </cell>
          <cell r="V808">
            <v>1427</v>
          </cell>
          <cell r="W808" t="str">
            <v>Capital Federal</v>
          </cell>
          <cell r="Y808" t="str">
            <v>ENVÍO SIN CARGO (CABA, GRAN PARTE DE GBA y LA PLATA) TIEMPO: 4 a 6 DÍAS HÁBILES</v>
          </cell>
          <cell r="Z808" t="str">
            <v>Mercado Pago</v>
          </cell>
          <cell r="AD808">
            <v>44411</v>
          </cell>
          <cell r="AE808">
            <v>44413</v>
          </cell>
          <cell r="AF808" t="str">
            <v>CESTO PEDAL 22 LTS. BEIGE</v>
          </cell>
          <cell r="AG808" t="str">
            <v>1144.99</v>
          </cell>
          <cell r="AH808">
            <v>1</v>
          </cell>
          <cell r="AI808" t="str">
            <v>PLA0001   COSTO ..COSTO TEORICO MAS IVA merca sepa</v>
          </cell>
          <cell r="AJ808" t="str">
            <v>Móvil</v>
          </cell>
          <cell r="AK808" t="str">
            <v>EL MARTES 10-08 ENTRE 8 Y 18 HORAS!</v>
          </cell>
          <cell r="AL808">
            <v>3046915827</v>
          </cell>
          <cell r="AM808">
            <v>456995935</v>
          </cell>
          <cell r="AN808" t="str">
            <v>Sí</v>
          </cell>
        </row>
        <row r="809">
          <cell r="A809">
            <v>3461</v>
          </cell>
          <cell r="B809" t="str">
            <v>stellaleporino@hotmail.com</v>
          </cell>
          <cell r="AF809" t="str">
            <v>CAFETERA EMBOLO 600ML M1</v>
          </cell>
          <cell r="AG809">
            <v>1464</v>
          </cell>
          <cell r="AH809">
            <v>1</v>
          </cell>
          <cell r="AI809" t="str">
            <v>BA8038</v>
          </cell>
          <cell r="AN809" t="str">
            <v>Sí</v>
          </cell>
        </row>
        <row r="810">
          <cell r="A810">
            <v>3461</v>
          </cell>
          <cell r="B810" t="str">
            <v>stellaleporino@hotmail.com</v>
          </cell>
          <cell r="AF810" t="str">
            <v>CAJA ALHAJERA 3 CAJONES CARTON 17X10X16,5CM</v>
          </cell>
          <cell r="AG810" t="str">
            <v>999.06</v>
          </cell>
          <cell r="AH810">
            <v>1</v>
          </cell>
          <cell r="AI810" t="str">
            <v>CX6929</v>
          </cell>
          <cell r="AN810" t="str">
            <v>Sí</v>
          </cell>
        </row>
        <row r="811">
          <cell r="A811">
            <v>3460</v>
          </cell>
          <cell r="B811" t="str">
            <v>majosimonassi@gmail.com</v>
          </cell>
          <cell r="C811">
            <v>44411</v>
          </cell>
          <cell r="D811" t="str">
            <v>Abierta</v>
          </cell>
          <cell r="E811" t="str">
            <v>Recibido</v>
          </cell>
          <cell r="F811" t="str">
            <v>Enviado</v>
          </cell>
          <cell r="G811" t="str">
            <v>ARS</v>
          </cell>
          <cell r="H811" t="str">
            <v>5204.91</v>
          </cell>
          <cell r="I811">
            <v>0</v>
          </cell>
          <cell r="J811">
            <v>0</v>
          </cell>
          <cell r="K811" t="str">
            <v>5204.91</v>
          </cell>
          <cell r="L811" t="str">
            <v>Mariano Fabre</v>
          </cell>
          <cell r="M811">
            <v>29763216</v>
          </cell>
          <cell r="N811">
            <v>541140277332</v>
          </cell>
          <cell r="O811" t="str">
            <v>Mariano Fabre</v>
          </cell>
          <cell r="P811">
            <v>541140277332</v>
          </cell>
          <cell r="Q811" t="str">
            <v>Juan Domingo Peron</v>
          </cell>
          <cell r="R811">
            <v>479</v>
          </cell>
          <cell r="U811" t="str">
            <v>Capital Federal</v>
          </cell>
          <cell r="V811">
            <v>1038</v>
          </cell>
          <cell r="W811" t="str">
            <v>Capital Federal</v>
          </cell>
          <cell r="Y811" t="str">
            <v>ENVÍO SIN CARGO (CABA, GRAN PARTE DE GBA y LA PLATA) TIEMPO: 4 a 6 DÍAS HÁBILES</v>
          </cell>
          <cell r="Z811" t="str">
            <v>Mercado Pago</v>
          </cell>
          <cell r="AB811" t="str">
            <v>Banco credicoop. Favor de etregar de lun a vier de 10 a 14 hs. Recibe Mariano Fabre</v>
          </cell>
          <cell r="AD811">
            <v>44411</v>
          </cell>
          <cell r="AE811">
            <v>44413</v>
          </cell>
          <cell r="AF811" t="str">
            <v>TAZA PLATO TURQUESA Y CUCHARA</v>
          </cell>
          <cell r="AG811" t="str">
            <v>482.99</v>
          </cell>
          <cell r="AH811">
            <v>1</v>
          </cell>
          <cell r="AI811" t="str">
            <v>BP49005</v>
          </cell>
          <cell r="AJ811" t="str">
            <v>Móvil</v>
          </cell>
          <cell r="AK811" t="str">
            <v>EL MARTES 10-08 ENTRE 8 Y 18 HORAS!</v>
          </cell>
          <cell r="AL811">
            <v>16184770307</v>
          </cell>
          <cell r="AM811">
            <v>456589405</v>
          </cell>
          <cell r="AN811" t="str">
            <v>Sí</v>
          </cell>
        </row>
        <row r="812">
          <cell r="A812">
            <v>3460</v>
          </cell>
          <cell r="B812" t="str">
            <v>majosimonassi@gmail.com</v>
          </cell>
          <cell r="AF812" t="str">
            <v>Hermetico verde aqua c/tapa 400 cc</v>
          </cell>
          <cell r="AG812" t="str">
            <v>402.99</v>
          </cell>
          <cell r="AH812">
            <v>1</v>
          </cell>
          <cell r="AI812" t="str">
            <v>BP35019</v>
          </cell>
          <cell r="AN812" t="str">
            <v>Sí</v>
          </cell>
        </row>
        <row r="813">
          <cell r="A813">
            <v>3460</v>
          </cell>
          <cell r="B813" t="str">
            <v>majosimonassi@gmail.com</v>
          </cell>
          <cell r="AF813" t="str">
            <v>UNTADOR PASTEL 14.5 CM (Violeta)</v>
          </cell>
          <cell r="AG813">
            <v>49</v>
          </cell>
          <cell r="AH813">
            <v>1</v>
          </cell>
          <cell r="AI813" t="str">
            <v>019BA87503 MERCA SEPA</v>
          </cell>
          <cell r="AN813" t="str">
            <v>Sí</v>
          </cell>
        </row>
        <row r="814">
          <cell r="A814">
            <v>3460</v>
          </cell>
          <cell r="B814" t="str">
            <v>majosimonassi@gmail.com</v>
          </cell>
          <cell r="AF814" t="str">
            <v>UNTADOR PASTEL 14.5 CM (Celeste)</v>
          </cell>
          <cell r="AG814">
            <v>49</v>
          </cell>
          <cell r="AH814">
            <v>1</v>
          </cell>
          <cell r="AI814" t="str">
            <v>019BA87503 MERCA SEPA</v>
          </cell>
          <cell r="AN814" t="str">
            <v>Sí</v>
          </cell>
        </row>
        <row r="815">
          <cell r="A815">
            <v>3460</v>
          </cell>
          <cell r="B815" t="str">
            <v>majosimonassi@gmail.com</v>
          </cell>
          <cell r="AF815" t="str">
            <v>ALM. 45X45 CAFE Y LEGUMES CON RELLENO</v>
          </cell>
          <cell r="AG815">
            <v>890</v>
          </cell>
          <cell r="AH815">
            <v>1</v>
          </cell>
          <cell r="AI815" t="str">
            <v>062AL8078</v>
          </cell>
          <cell r="AN815" t="str">
            <v>Sí</v>
          </cell>
        </row>
        <row r="816">
          <cell r="A816">
            <v>3460</v>
          </cell>
          <cell r="B816" t="str">
            <v>majosimonassi@gmail.com</v>
          </cell>
          <cell r="AF816" t="str">
            <v>ALMOHADON LOVE 30X30CM POLIESTER CON VELLON SILICONADO</v>
          </cell>
          <cell r="AG816">
            <v>481</v>
          </cell>
          <cell r="AH816">
            <v>1</v>
          </cell>
          <cell r="AI816" t="str">
            <v>CHU53</v>
          </cell>
          <cell r="AN816" t="str">
            <v>Sí</v>
          </cell>
        </row>
        <row r="817">
          <cell r="A817">
            <v>3460</v>
          </cell>
          <cell r="B817" t="str">
            <v>majosimonassi@gmail.com</v>
          </cell>
          <cell r="AF817" t="str">
            <v>INDIVIDUAL DE CUERINA 32.5CM DIAM</v>
          </cell>
          <cell r="AG817" t="str">
            <v>299.99</v>
          </cell>
          <cell r="AH817">
            <v>4</v>
          </cell>
          <cell r="AI817" t="str">
            <v>CHUIN03C MERCA SEPA</v>
          </cell>
          <cell r="AN817" t="str">
            <v>Sí</v>
          </cell>
        </row>
        <row r="818">
          <cell r="A818">
            <v>3460</v>
          </cell>
          <cell r="B818" t="str">
            <v>majosimonassi@gmail.com</v>
          </cell>
          <cell r="AF818" t="str">
            <v>INDIVIDUAL RANGPUR GOLD 38CM</v>
          </cell>
          <cell r="AG818" t="str">
            <v>549.99</v>
          </cell>
          <cell r="AH818">
            <v>3</v>
          </cell>
          <cell r="AI818" t="str">
            <v>MS115246</v>
          </cell>
          <cell r="AN818" t="str">
            <v>Sí</v>
          </cell>
        </row>
        <row r="819">
          <cell r="A819">
            <v>3459</v>
          </cell>
          <cell r="B819" t="str">
            <v>ivicarraresi13@gmail.com</v>
          </cell>
          <cell r="C819">
            <v>44411</v>
          </cell>
          <cell r="D819" t="str">
            <v>Abierta</v>
          </cell>
          <cell r="E819" t="str">
            <v>Recibido</v>
          </cell>
          <cell r="F819" t="str">
            <v>Enviado</v>
          </cell>
          <cell r="G819" t="str">
            <v>ARS</v>
          </cell>
          <cell r="H819">
            <v>1580</v>
          </cell>
          <cell r="I819">
            <v>0</v>
          </cell>
          <cell r="J819">
            <v>0</v>
          </cell>
          <cell r="K819">
            <v>1580</v>
          </cell>
          <cell r="L819" t="str">
            <v>Ivanna Carraresi</v>
          </cell>
          <cell r="M819">
            <v>42426878</v>
          </cell>
          <cell r="N819">
            <v>541123204488</v>
          </cell>
          <cell r="O819" t="str">
            <v>Florencia Carraresi</v>
          </cell>
          <cell r="T819" t="str">
            <v>Villa del Parque / Agronomía / Monte Castro / Paternal / Villa del Parque / Villa Santa Rita / Villa Real / Villa General Mitre / Villa Devoto</v>
          </cell>
          <cell r="U819" t="str">
            <v>Capital Federal</v>
          </cell>
          <cell r="V819">
            <v>1417</v>
          </cell>
          <cell r="W819" t="str">
            <v>Capital Federal</v>
          </cell>
          <cell r="Y819" t="str">
            <v>Retiras en SHOWROOM ( CON CITA PREVIA)</v>
          </cell>
          <cell r="Z819" t="str">
            <v>TRANSFERENCIA BANCARIA</v>
          </cell>
          <cell r="AD819">
            <v>44411</v>
          </cell>
          <cell r="AE819">
            <v>44419</v>
          </cell>
          <cell r="AF819" t="str">
            <v>MATE PAMPA BOCA ANCHO CON BOMBILLA COLOR ROJO</v>
          </cell>
          <cell r="AG819">
            <v>790</v>
          </cell>
          <cell r="AH819">
            <v>1</v>
          </cell>
          <cell r="AI819" t="str">
            <v>MATEPAMPA08 MERCA SEPA</v>
          </cell>
          <cell r="AJ819" t="str">
            <v>Móvil</v>
          </cell>
          <cell r="AK819" t="str">
            <v/>
          </cell>
          <cell r="AM819">
            <v>456862633</v>
          </cell>
          <cell r="AN819" t="str">
            <v>Sí</v>
          </cell>
        </row>
        <row r="820">
          <cell r="A820">
            <v>3459</v>
          </cell>
          <cell r="B820" t="str">
            <v>ivicarraresi13@gmail.com</v>
          </cell>
          <cell r="AF820" t="str">
            <v>MATE PAMPA BOCA ANGOSTA CON BOMBILLA COLOR ROSA</v>
          </cell>
          <cell r="AG820">
            <v>790</v>
          </cell>
          <cell r="AH820">
            <v>1</v>
          </cell>
          <cell r="AI820" t="str">
            <v>matepampa13 MERCA SEPA</v>
          </cell>
          <cell r="AN820" t="str">
            <v>Sí</v>
          </cell>
        </row>
        <row r="821">
          <cell r="A821">
            <v>3458</v>
          </cell>
          <cell r="B821" t="str">
            <v>mathy.schafer_1998@hotmail.com</v>
          </cell>
          <cell r="C821">
            <v>44411</v>
          </cell>
          <cell r="D821" t="str">
            <v>Abierta</v>
          </cell>
          <cell r="E821" t="str">
            <v>Recibido</v>
          </cell>
          <cell r="F821" t="str">
            <v>Enviado</v>
          </cell>
          <cell r="G821" t="str">
            <v>ARS</v>
          </cell>
          <cell r="H821" t="str">
            <v>1140.99</v>
          </cell>
          <cell r="I821">
            <v>0</v>
          </cell>
          <cell r="J821">
            <v>0</v>
          </cell>
          <cell r="K821" t="str">
            <v>1140.99</v>
          </cell>
          <cell r="L821" t="str">
            <v>Mathias Federico Schäfer</v>
          </cell>
          <cell r="M821">
            <v>41138681</v>
          </cell>
          <cell r="N821">
            <v>541153116114</v>
          </cell>
          <cell r="O821" t="str">
            <v>Mathias Federico Schäfer</v>
          </cell>
          <cell r="P821">
            <v>541153116114</v>
          </cell>
          <cell r="Q821" t="str">
            <v>Marcelino Soule</v>
          </cell>
          <cell r="R821">
            <v>349</v>
          </cell>
          <cell r="T821" t="str">
            <v>Villa Herrero</v>
          </cell>
          <cell r="U821" t="str">
            <v>Moreno</v>
          </cell>
          <cell r="V821">
            <v>1744</v>
          </cell>
          <cell r="W821" t="str">
            <v>Gran Buenos Aires</v>
          </cell>
          <cell r="Y821" t="str">
            <v>ENVÍO SIN CARGO (CABA, GRAN PARTE DE GBA y LA PLATA) TIEMPO: 4 a 6 DÍAS HÁBILES</v>
          </cell>
          <cell r="Z821" t="str">
            <v>Mercado Pago</v>
          </cell>
          <cell r="AD821">
            <v>44411</v>
          </cell>
          <cell r="AE821">
            <v>44413</v>
          </cell>
          <cell r="AF821" t="str">
            <v>REL. PARED DISCO VINILO VIDRIO TEMPLADO 30CM (GOLD)</v>
          </cell>
          <cell r="AG821" t="str">
            <v>1140.99</v>
          </cell>
          <cell r="AH821">
            <v>1</v>
          </cell>
          <cell r="AI821" t="str">
            <v>046RE6395</v>
          </cell>
          <cell r="AJ821" t="str">
            <v>Web</v>
          </cell>
          <cell r="AK821" t="str">
            <v>EL MARTES 10-08 ENTRE 8 Y 18 HORAS!</v>
          </cell>
          <cell r="AL821">
            <v>16183165497</v>
          </cell>
          <cell r="AM821">
            <v>446888088</v>
          </cell>
          <cell r="AN821" t="str">
            <v>Sí</v>
          </cell>
        </row>
        <row r="822">
          <cell r="A822">
            <v>3457</v>
          </cell>
          <cell r="B822" t="str">
            <v>merisanabria08@gmail.com</v>
          </cell>
          <cell r="C822">
            <v>44410</v>
          </cell>
          <cell r="D822" t="str">
            <v>Abierta</v>
          </cell>
          <cell r="E822" t="str">
            <v>Recibido</v>
          </cell>
          <cell r="F822" t="str">
            <v>Enviado</v>
          </cell>
          <cell r="G822" t="str">
            <v>ARS</v>
          </cell>
          <cell r="H822">
            <v>790</v>
          </cell>
          <cell r="I822">
            <v>0</v>
          </cell>
          <cell r="J822">
            <v>0</v>
          </cell>
          <cell r="K822">
            <v>790</v>
          </cell>
          <cell r="L822" t="str">
            <v>Marianela Sanabria</v>
          </cell>
          <cell r="M822">
            <v>41914994</v>
          </cell>
          <cell r="N822">
            <v>5491169771743</v>
          </cell>
          <cell r="O822" t="str">
            <v>Marianela Sanabria</v>
          </cell>
          <cell r="P822">
            <v>5491169771743</v>
          </cell>
          <cell r="Q822" t="str">
            <v xml:space="preserve">Gavilan </v>
          </cell>
          <cell r="R822">
            <v>4113</v>
          </cell>
          <cell r="S822" t="str">
            <v>1ero 5</v>
          </cell>
          <cell r="T822" t="str">
            <v xml:space="preserve">Villa pueyrredon </v>
          </cell>
          <cell r="U822" t="str">
            <v>Capital Federal</v>
          </cell>
          <cell r="V822">
            <v>1419</v>
          </cell>
          <cell r="W822" t="str">
            <v>Capital Federal</v>
          </cell>
          <cell r="Y822" t="str">
            <v>ENVÍO SIN CARGO (CABA, GRAN PARTE DE GBA y LA PLATA) TIEMPO: 4 a 6 DÍAS HÁBILES</v>
          </cell>
          <cell r="Z822" t="str">
            <v>Mercado Pago</v>
          </cell>
          <cell r="AD822">
            <v>44411</v>
          </cell>
          <cell r="AE822">
            <v>44413</v>
          </cell>
          <cell r="AF822" t="str">
            <v>MATE PAMPA BOCA ANCHA CON BOMBILLA COLOR ROSA</v>
          </cell>
          <cell r="AG822">
            <v>790</v>
          </cell>
          <cell r="AH822">
            <v>1</v>
          </cell>
          <cell r="AI822" t="str">
            <v>MATE PAMPA02. MERCA SEPARADA</v>
          </cell>
          <cell r="AJ822" t="str">
            <v>Móvil</v>
          </cell>
          <cell r="AK822" t="str">
            <v>EL MARTES 10-08 ENTRE 8 Y 18 HORAS!</v>
          </cell>
          <cell r="AL822">
            <v>16172255177</v>
          </cell>
          <cell r="AM822">
            <v>456456143</v>
          </cell>
          <cell r="AN822" t="str">
            <v>Sí</v>
          </cell>
        </row>
        <row r="823">
          <cell r="A823">
            <v>3456</v>
          </cell>
          <cell r="B823" t="str">
            <v>noeritacco@gmail.com</v>
          </cell>
          <cell r="C823">
            <v>44410</v>
          </cell>
          <cell r="D823" t="str">
            <v>Abierta</v>
          </cell>
          <cell r="E823" t="str">
            <v>Recibido</v>
          </cell>
          <cell r="F823" t="str">
            <v>Enviado</v>
          </cell>
          <cell r="G823" t="str">
            <v>ARS</v>
          </cell>
          <cell r="H823" t="str">
            <v>2199.96</v>
          </cell>
          <cell r="I823">
            <v>0</v>
          </cell>
          <cell r="J823">
            <v>0</v>
          </cell>
          <cell r="K823" t="str">
            <v>2199.96</v>
          </cell>
          <cell r="L823" t="str">
            <v>Noelia Aldana Ritacco</v>
          </cell>
          <cell r="M823">
            <v>38829613</v>
          </cell>
          <cell r="N823">
            <v>541136543762</v>
          </cell>
          <cell r="O823" t="str">
            <v>Noelia Aldana Ritacco</v>
          </cell>
          <cell r="T823" t="str">
            <v>Santos Lugares</v>
          </cell>
          <cell r="U823" t="str">
            <v>Tres de Febrero</v>
          </cell>
          <cell r="V823">
            <v>1676</v>
          </cell>
          <cell r="W823" t="str">
            <v>Gran Buenos Aires</v>
          </cell>
          <cell r="Y823" t="str">
            <v>Retiras en SHOWROOM ( CON CITA PREVIA)</v>
          </cell>
          <cell r="Z823" t="str">
            <v>Mercado Pago</v>
          </cell>
          <cell r="AD823">
            <v>44410</v>
          </cell>
          <cell r="AE823">
            <v>44413</v>
          </cell>
          <cell r="AF823" t="str">
            <v>INDIVIDUAL RANGPUR GRAFITO 38CM</v>
          </cell>
          <cell r="AG823" t="str">
            <v>549.99</v>
          </cell>
          <cell r="AH823">
            <v>4</v>
          </cell>
          <cell r="AI823" t="str">
            <v>MS115329</v>
          </cell>
          <cell r="AJ823" t="str">
            <v>Web</v>
          </cell>
          <cell r="AK823" t="str">
            <v/>
          </cell>
          <cell r="AL823">
            <v>3040927792</v>
          </cell>
          <cell r="AM823">
            <v>456375228</v>
          </cell>
          <cell r="AN823" t="str">
            <v>Sí</v>
          </cell>
        </row>
        <row r="824">
          <cell r="A824">
            <v>3455</v>
          </cell>
          <cell r="B824" t="str">
            <v>ayalanora11@gmail.com</v>
          </cell>
          <cell r="C824">
            <v>44410</v>
          </cell>
          <cell r="D824" t="str">
            <v>Abierta</v>
          </cell>
          <cell r="E824" t="str">
            <v>Recibido</v>
          </cell>
          <cell r="F824" t="str">
            <v>Enviado</v>
          </cell>
          <cell r="G824" t="str">
            <v>ARS</v>
          </cell>
          <cell r="H824">
            <v>3107</v>
          </cell>
          <cell r="I824">
            <v>0</v>
          </cell>
          <cell r="J824">
            <v>0</v>
          </cell>
          <cell r="K824">
            <v>3107</v>
          </cell>
          <cell r="L824" t="str">
            <v>Nora Ayala</v>
          </cell>
          <cell r="M824">
            <v>30963920</v>
          </cell>
          <cell r="N824">
            <v>5491140943815</v>
          </cell>
          <cell r="O824" t="str">
            <v>Nora Ayala</v>
          </cell>
          <cell r="P824">
            <v>5491140943815</v>
          </cell>
          <cell r="Q824" t="str">
            <v>Mario Bravo</v>
          </cell>
          <cell r="R824">
            <v>867</v>
          </cell>
          <cell r="S824" t="str">
            <v>3 C</v>
          </cell>
          <cell r="T824" t="str">
            <v>Almagro</v>
          </cell>
          <cell r="U824" t="str">
            <v>Capital Federal</v>
          </cell>
          <cell r="V824">
            <v>1175</v>
          </cell>
          <cell r="W824" t="str">
            <v>Capital Federal</v>
          </cell>
          <cell r="Y824" t="str">
            <v>ENVÍO SIN CARGO (CABA, GRAN PARTE DE GBA y LA PLATA) TIEMPO: 4 a 6 DÍAS HÁBILES</v>
          </cell>
          <cell r="Z824" t="str">
            <v>Mercado Pago</v>
          </cell>
          <cell r="AD824">
            <v>44410</v>
          </cell>
          <cell r="AE824">
            <v>44413</v>
          </cell>
          <cell r="AF824" t="str">
            <v>ORDENADOR DE MESADA CON 3 DIVISIONES COLOR PASTEL (Verde)</v>
          </cell>
          <cell r="AG824">
            <v>267</v>
          </cell>
          <cell r="AH824">
            <v>1</v>
          </cell>
          <cell r="AI824" t="str">
            <v>0607PLA203PAS</v>
          </cell>
          <cell r="AJ824" t="str">
            <v>Web</v>
          </cell>
          <cell r="AK824" t="str">
            <v>EL MARTES 10-08 ENTRE 8 Y 18 HORAS!</v>
          </cell>
          <cell r="AL824">
            <v>16166262651</v>
          </cell>
          <cell r="AM824">
            <v>456292530</v>
          </cell>
          <cell r="AN824" t="str">
            <v>Sí</v>
          </cell>
        </row>
        <row r="825">
          <cell r="A825">
            <v>3455</v>
          </cell>
          <cell r="B825" t="str">
            <v>ayalanora11@gmail.com</v>
          </cell>
          <cell r="AF825" t="str">
            <v>TAPON REJILLA 1PC COLORES PASTEL (Rosa)</v>
          </cell>
          <cell r="AG825">
            <v>80</v>
          </cell>
          <cell r="AH825">
            <v>1</v>
          </cell>
          <cell r="AI825" t="str">
            <v>019BA87554</v>
          </cell>
          <cell r="AN825" t="str">
            <v>Sí</v>
          </cell>
        </row>
        <row r="826">
          <cell r="A826">
            <v>3455</v>
          </cell>
          <cell r="B826" t="str">
            <v>ayalanora11@gmail.com</v>
          </cell>
          <cell r="AF826" t="str">
            <v>TAPON REJILLA 1PC COLORES PASTEL (Verde)</v>
          </cell>
          <cell r="AG826">
            <v>80</v>
          </cell>
          <cell r="AH826">
            <v>1</v>
          </cell>
          <cell r="AI826" t="str">
            <v>019BA87554</v>
          </cell>
          <cell r="AN826" t="str">
            <v>Sí</v>
          </cell>
        </row>
        <row r="827">
          <cell r="A827">
            <v>3455</v>
          </cell>
          <cell r="B827" t="str">
            <v>ayalanora11@gmail.com</v>
          </cell>
          <cell r="AF827" t="str">
            <v>TAPON REJILLA 1PC COLORES PASTEL (Violeta)</v>
          </cell>
          <cell r="AG827">
            <v>80</v>
          </cell>
          <cell r="AH827">
            <v>1</v>
          </cell>
          <cell r="AI827" t="str">
            <v>019BA87554</v>
          </cell>
          <cell r="AN827" t="str">
            <v>Sí</v>
          </cell>
        </row>
        <row r="828">
          <cell r="A828">
            <v>3455</v>
          </cell>
          <cell r="B828" t="str">
            <v>ayalanora11@gmail.com</v>
          </cell>
          <cell r="AF828" t="str">
            <v>SET 3 PIEZAS: BALDE CENTRIFUGADOR + PALO EXTENSIBLE CON MOPA + 1 REPUESTO DE MOPA (Violeta)</v>
          </cell>
          <cell r="AG828">
            <v>2600</v>
          </cell>
          <cell r="AH828">
            <v>1</v>
          </cell>
          <cell r="AN828" t="str">
            <v>Sí</v>
          </cell>
        </row>
        <row r="829">
          <cell r="A829">
            <v>3454</v>
          </cell>
          <cell r="B829" t="str">
            <v>adrianaabbas@gmail.com</v>
          </cell>
          <cell r="C829">
            <v>44410</v>
          </cell>
          <cell r="D829" t="str">
            <v>Abierta</v>
          </cell>
          <cell r="E829" t="str">
            <v>Recibido</v>
          </cell>
          <cell r="F829" t="str">
            <v>Enviado</v>
          </cell>
          <cell r="G829" t="str">
            <v>ARS</v>
          </cell>
          <cell r="H829">
            <v>3032</v>
          </cell>
          <cell r="I829">
            <v>0</v>
          </cell>
          <cell r="J829">
            <v>0</v>
          </cell>
          <cell r="K829">
            <v>3032</v>
          </cell>
          <cell r="L829" t="str">
            <v>Adriana Abbas</v>
          </cell>
          <cell r="M829">
            <v>12915251</v>
          </cell>
          <cell r="N829">
            <v>541155171808</v>
          </cell>
          <cell r="O829" t="str">
            <v>Adriana Abbas</v>
          </cell>
          <cell r="P829">
            <v>541155171808</v>
          </cell>
          <cell r="Q829" t="str">
            <v>Av. Pte. Peron</v>
          </cell>
          <cell r="R829">
            <v>2528</v>
          </cell>
          <cell r="S829" t="str">
            <v>5/B</v>
          </cell>
          <cell r="U829" t="str">
            <v>Haedo</v>
          </cell>
          <cell r="V829">
            <v>1706</v>
          </cell>
          <cell r="W829" t="str">
            <v>Gran Buenos Aires</v>
          </cell>
          <cell r="Y829" t="str">
            <v>ENVÍO SIN CARGO (CABA, GRAN PARTE DE GBA y LA PLATA) TIEMPO: 4 a 6 DÍAS HÁBILES</v>
          </cell>
          <cell r="Z829" t="str">
            <v>Mercado Pago</v>
          </cell>
          <cell r="AB829" t="str">
            <v>NO FUNCIONA PORTERO POR FAVOR COMUNICARSE CUANDO ESTEN ABAJO AL 1155171808. GRACIAS</v>
          </cell>
          <cell r="AC829" t="str">
            <v>SE CAMBIA EL SECAPLATOS POR FALTA DE STOCK POR OTRO MODELO EN COLOR NEGRO  EL MODELO ANTERIOR $532 Y EL NUEVO $850 PONE DIFERENCIA $318 pago por LINK POR MERCADOPAGO</v>
          </cell>
          <cell r="AD829">
            <v>44410</v>
          </cell>
          <cell r="AE829">
            <v>44413</v>
          </cell>
          <cell r="AF829" t="str">
            <v>SECAPLATOS SILICONA 30.5 X 20.5 CM (Negro)</v>
          </cell>
          <cell r="AG829">
            <v>532</v>
          </cell>
          <cell r="AH829">
            <v>1</v>
          </cell>
          <cell r="AI829" t="str">
            <v>BA3015 MERCA SEPA</v>
          </cell>
          <cell r="AJ829" t="str">
            <v>Web</v>
          </cell>
          <cell r="AK829" t="str">
            <v>EL MARTES 10-08 ENTRE 8 Y 18 HORAS!</v>
          </cell>
          <cell r="AL829">
            <v>3038812323</v>
          </cell>
          <cell r="AM829">
            <v>456194668</v>
          </cell>
          <cell r="AN829" t="str">
            <v>Sí</v>
          </cell>
        </row>
        <row r="830">
          <cell r="A830">
            <v>3454</v>
          </cell>
          <cell r="B830" t="str">
            <v>adrianaabbas@gmail.com</v>
          </cell>
          <cell r="AF830" t="str">
            <v>MUG COLOR PASTEL 325 CC CERAMICA (VERDE AQUA)</v>
          </cell>
          <cell r="AG830">
            <v>390</v>
          </cell>
          <cell r="AH830">
            <v>2</v>
          </cell>
          <cell r="AN830" t="str">
            <v>Sí</v>
          </cell>
        </row>
        <row r="831">
          <cell r="A831">
            <v>3454</v>
          </cell>
          <cell r="B831" t="str">
            <v>adrianaabbas@gmail.com</v>
          </cell>
          <cell r="AF831" t="str">
            <v>MUG COLOR PASTEL 325 CC CERAMICA (Celeste)</v>
          </cell>
          <cell r="AG831">
            <v>390</v>
          </cell>
          <cell r="AH831">
            <v>2</v>
          </cell>
          <cell r="AN831" t="str">
            <v>Sí</v>
          </cell>
        </row>
        <row r="832">
          <cell r="A832">
            <v>3454</v>
          </cell>
          <cell r="B832" t="str">
            <v>adrianaabbas@gmail.com</v>
          </cell>
          <cell r="AF832" t="str">
            <v>MUG COLOR PASTEL 325 CC CERAMICA (Rosa)</v>
          </cell>
          <cell r="AG832">
            <v>390</v>
          </cell>
          <cell r="AH832">
            <v>2</v>
          </cell>
          <cell r="AN832" t="str">
            <v>Sí</v>
          </cell>
        </row>
        <row r="833">
          <cell r="A833">
            <v>3454</v>
          </cell>
          <cell r="B833" t="str">
            <v>adrianaabbas@gmail.com</v>
          </cell>
          <cell r="AF833" t="str">
            <v>TAPON BAÑERA PASTEL 1PC (Rosa)</v>
          </cell>
          <cell r="AG833">
            <v>80</v>
          </cell>
          <cell r="AH833">
            <v>2</v>
          </cell>
          <cell r="AI833" t="str">
            <v>019BA87553</v>
          </cell>
          <cell r="AN833" t="str">
            <v>Sí</v>
          </cell>
        </row>
        <row r="834">
          <cell r="A834">
            <v>3453</v>
          </cell>
          <cell r="B834" t="str">
            <v>lore.banderali@gmail.com</v>
          </cell>
          <cell r="C834">
            <v>44410</v>
          </cell>
          <cell r="D834" t="str">
            <v>Abierta</v>
          </cell>
          <cell r="E834" t="str">
            <v>Recibido</v>
          </cell>
          <cell r="F834" t="str">
            <v>Enviado</v>
          </cell>
          <cell r="G834" t="str">
            <v>ARS</v>
          </cell>
          <cell r="H834" t="str">
            <v>4707.99</v>
          </cell>
          <cell r="I834">
            <v>0</v>
          </cell>
          <cell r="J834">
            <v>0</v>
          </cell>
          <cell r="K834" t="str">
            <v>4707.99</v>
          </cell>
          <cell r="L834" t="str">
            <v>Lorena Banderali</v>
          </cell>
          <cell r="M834">
            <v>26122615</v>
          </cell>
          <cell r="N834">
            <v>541151103457</v>
          </cell>
          <cell r="O834" t="str">
            <v>Lorena Banderali</v>
          </cell>
          <cell r="P834">
            <v>541151103457</v>
          </cell>
          <cell r="Q834" t="str">
            <v>Yapeyu</v>
          </cell>
          <cell r="R834">
            <v>1426</v>
          </cell>
          <cell r="U834" t="str">
            <v>Martinez</v>
          </cell>
          <cell r="V834">
            <v>1640</v>
          </cell>
          <cell r="W834" t="str">
            <v>Gran Buenos Aires</v>
          </cell>
          <cell r="Y834" t="str">
            <v>ENVÍO SIN CARGO (CABA, GRAN PARTE DE GBA y LA PLATA) TIEMPO: 4 a 6 DÍAS HÁBILES</v>
          </cell>
          <cell r="Z834" t="str">
            <v>Mercado Pago</v>
          </cell>
          <cell r="AD834">
            <v>44410</v>
          </cell>
          <cell r="AE834">
            <v>44413</v>
          </cell>
          <cell r="AF834" t="str">
            <v>ALFOMBRA ENTRADA RECTANGULAR "WELCOME" 40x60 CM (Marrón)</v>
          </cell>
          <cell r="AG834">
            <v>908</v>
          </cell>
          <cell r="AH834">
            <v>1</v>
          </cell>
          <cell r="AJ834" t="str">
            <v>Móvil</v>
          </cell>
          <cell r="AK834" t="str">
            <v>EL MARTES 10-08 ENTRE 8 Y 18 HORAS!</v>
          </cell>
          <cell r="AL834">
            <v>16161458262</v>
          </cell>
          <cell r="AM834">
            <v>456169577</v>
          </cell>
          <cell r="AN834" t="str">
            <v>Sí</v>
          </cell>
        </row>
        <row r="835">
          <cell r="A835">
            <v>3453</v>
          </cell>
          <cell r="B835" t="str">
            <v>lore.banderali@gmail.com</v>
          </cell>
          <cell r="AF835" t="str">
            <v>MESA DE ARRIME HOME OFFICE 35x40x67 CM</v>
          </cell>
          <cell r="AG835" t="str">
            <v>3799.99</v>
          </cell>
          <cell r="AH835">
            <v>1</v>
          </cell>
          <cell r="AI835" t="str">
            <v>MESA ARRIME 2 CAÑOS</v>
          </cell>
          <cell r="AN835" t="str">
            <v>Sí</v>
          </cell>
        </row>
        <row r="836">
          <cell r="A836">
            <v>3451</v>
          </cell>
          <cell r="B836" t="str">
            <v>4mbelen10@gmail.com</v>
          </cell>
          <cell r="C836">
            <v>44409</v>
          </cell>
          <cell r="D836" t="str">
            <v>Abierta</v>
          </cell>
          <cell r="E836" t="str">
            <v>Recibido</v>
          </cell>
          <cell r="F836" t="str">
            <v>Enviado</v>
          </cell>
          <cell r="G836" t="str">
            <v>ARS</v>
          </cell>
          <cell r="H836" t="str">
            <v>4900.93</v>
          </cell>
          <cell r="I836">
            <v>0</v>
          </cell>
          <cell r="J836">
            <v>0</v>
          </cell>
          <cell r="K836" t="str">
            <v>4900.93</v>
          </cell>
          <cell r="L836" t="str">
            <v>Maria Belén Pérez</v>
          </cell>
          <cell r="M836">
            <v>38613472</v>
          </cell>
          <cell r="N836">
            <v>5491165678382</v>
          </cell>
          <cell r="O836" t="str">
            <v>Nicolas Jakimchuk</v>
          </cell>
          <cell r="P836">
            <v>5491140992082</v>
          </cell>
          <cell r="Q836" t="str">
            <v>Manuel Galvez 220</v>
          </cell>
          <cell r="R836">
            <v>220</v>
          </cell>
          <cell r="S836" t="str">
            <v xml:space="preserve">Edificio 24 (color rosa) piso 9 departamento 4 </v>
          </cell>
          <cell r="T836" t="str">
            <v>Catalinas sur, la boca</v>
          </cell>
          <cell r="U836" t="str">
            <v>Capital Federal</v>
          </cell>
          <cell r="V836">
            <v>1155</v>
          </cell>
          <cell r="W836" t="str">
            <v>Capital Federal</v>
          </cell>
          <cell r="Y836" t="str">
            <v>ENVÍO SIN CARGO (CABA, GRAN PARTE DE GBA y LA PLATA) TIEMPO: 4 a 6 DÍAS HÁBILES</v>
          </cell>
          <cell r="Z836" t="str">
            <v>Mercado Pago</v>
          </cell>
          <cell r="AD836">
            <v>44409</v>
          </cell>
          <cell r="AE836">
            <v>44411</v>
          </cell>
          <cell r="AF836" t="str">
            <v>CUCHARA NEGRA P/SERVIR</v>
          </cell>
          <cell r="AG836" t="str">
            <v>242.99</v>
          </cell>
          <cell r="AH836">
            <v>1</v>
          </cell>
          <cell r="AI836" t="str">
            <v>BP08002</v>
          </cell>
          <cell r="AJ836" t="str">
            <v>Móvil</v>
          </cell>
          <cell r="AK836" t="str">
            <v>EL VIERNES 06-08 ENTRE 8 Y 18 HORAS!</v>
          </cell>
          <cell r="AL836">
            <v>16153182284</v>
          </cell>
          <cell r="AM836">
            <v>455663732</v>
          </cell>
          <cell r="AN836" t="str">
            <v>Sí</v>
          </cell>
        </row>
        <row r="837">
          <cell r="A837">
            <v>3451</v>
          </cell>
          <cell r="B837" t="str">
            <v>4mbelen10@gmail.com</v>
          </cell>
          <cell r="AF837" t="str">
            <v>BOWL NEGRO 1.5LTS APTO MICROONDAS Y FREEZER</v>
          </cell>
          <cell r="AG837" t="str">
            <v>421.99</v>
          </cell>
          <cell r="AH837">
            <v>2</v>
          </cell>
          <cell r="AI837" t="str">
            <v>BP26002 BIPO</v>
          </cell>
          <cell r="AN837" t="str">
            <v>Sí</v>
          </cell>
        </row>
        <row r="838">
          <cell r="A838">
            <v>3451</v>
          </cell>
          <cell r="B838" t="str">
            <v>4mbelen10@gmail.com</v>
          </cell>
          <cell r="AF838" t="str">
            <v>COMBO NRO.2 ** 6 UTENSILIOS NYLON- COLOR A ELECCION (Negro)</v>
          </cell>
          <cell r="AG838">
            <v>2614</v>
          </cell>
          <cell r="AH838">
            <v>1</v>
          </cell>
          <cell r="AN838" t="str">
            <v>Sí</v>
          </cell>
        </row>
        <row r="839">
          <cell r="A839">
            <v>3451</v>
          </cell>
          <cell r="B839" t="str">
            <v>4mbelen10@gmail.com</v>
          </cell>
          <cell r="AF839" t="str">
            <v>INDIVIDUAL CUERINA DIAMANTE GRIS</v>
          </cell>
          <cell r="AG839" t="str">
            <v>299.99</v>
          </cell>
          <cell r="AH839">
            <v>4</v>
          </cell>
          <cell r="AI839" t="str">
            <v>CHUIN31R</v>
          </cell>
          <cell r="AN839" t="str">
            <v>Sí</v>
          </cell>
        </row>
        <row r="840">
          <cell r="A840">
            <v>3450</v>
          </cell>
          <cell r="B840" t="str">
            <v>lgiumelli@hotmail.com</v>
          </cell>
          <cell r="C840">
            <v>44409</v>
          </cell>
          <cell r="D840" t="str">
            <v>Abierta</v>
          </cell>
          <cell r="E840" t="str">
            <v>Recibido</v>
          </cell>
          <cell r="F840" t="str">
            <v>Enviado</v>
          </cell>
          <cell r="G840" t="str">
            <v>ARS</v>
          </cell>
          <cell r="H840">
            <v>4823</v>
          </cell>
          <cell r="I840">
            <v>0</v>
          </cell>
          <cell r="J840">
            <v>0</v>
          </cell>
          <cell r="K840">
            <v>4823</v>
          </cell>
          <cell r="L840" t="str">
            <v>Laura Giumelli</v>
          </cell>
          <cell r="M840">
            <v>21174034</v>
          </cell>
          <cell r="N840">
            <v>5491168933429</v>
          </cell>
          <cell r="O840" t="str">
            <v>Laura Giumelli</v>
          </cell>
          <cell r="P840">
            <v>5491168933429</v>
          </cell>
          <cell r="Q840" t="str">
            <v>Manzoni</v>
          </cell>
          <cell r="R840">
            <v>141</v>
          </cell>
          <cell r="S840" t="str">
            <v>2 G</v>
          </cell>
          <cell r="T840" t="str">
            <v xml:space="preserve">Villa Luro </v>
          </cell>
          <cell r="U840" t="str">
            <v>Capital Federal</v>
          </cell>
          <cell r="V840">
            <v>1407</v>
          </cell>
          <cell r="W840" t="str">
            <v>Capital Federal</v>
          </cell>
          <cell r="Y840" t="str">
            <v>ENVÍO SIN CARGO (CABA, GRAN PARTE DE GBA y LA PLATA) TIEMPO: 4 a 6 DÍAS HÁBILES</v>
          </cell>
          <cell r="Z840" t="str">
            <v>Mercado Pago</v>
          </cell>
          <cell r="AB840" t="str">
            <v>Por favor que me avisen antes de entregar, para coordinar dia, si es posible. Gracias</v>
          </cell>
          <cell r="AD840">
            <v>44409</v>
          </cell>
          <cell r="AE840">
            <v>44411</v>
          </cell>
          <cell r="AF840" t="str">
            <v>SET X 6 VASOS ORLY 370 ML</v>
          </cell>
          <cell r="AG840">
            <v>592</v>
          </cell>
          <cell r="AH840">
            <v>1</v>
          </cell>
          <cell r="AI840" t="str">
            <v>68600PK</v>
          </cell>
          <cell r="AJ840" t="str">
            <v>Móvil</v>
          </cell>
          <cell r="AK840" t="str">
            <v>EL VIERNES 06-08 ENTRE 8 Y 18 HORAS!</v>
          </cell>
          <cell r="AL840">
            <v>16152711332</v>
          </cell>
          <cell r="AM840">
            <v>455666639</v>
          </cell>
          <cell r="AN840" t="str">
            <v>Sí</v>
          </cell>
        </row>
        <row r="841">
          <cell r="A841">
            <v>3450</v>
          </cell>
          <cell r="B841" t="str">
            <v>lgiumelli@hotmail.com</v>
          </cell>
          <cell r="AF841" t="str">
            <v>6 VASOS JERICO TRAGO LARGO 350ML DISPLAY RIGOLLEAU</v>
          </cell>
          <cell r="AG841">
            <v>639</v>
          </cell>
          <cell r="AH841">
            <v>1</v>
          </cell>
          <cell r="AI841" t="str">
            <v>RI68675PK MERCA SEPA EN EL DEPOSITO</v>
          </cell>
          <cell r="AN841" t="str">
            <v>Sí</v>
          </cell>
        </row>
        <row r="842">
          <cell r="A842">
            <v>3450</v>
          </cell>
          <cell r="B842" t="str">
            <v>lgiumelli@hotmail.com</v>
          </cell>
          <cell r="AF842" t="str">
            <v>CUBIERTERO 31.5X24.5X4.5CM (Blanco)</v>
          </cell>
          <cell r="AG842">
            <v>537</v>
          </cell>
          <cell r="AH842">
            <v>1</v>
          </cell>
          <cell r="AI842" t="str">
            <v>0607PLA204</v>
          </cell>
          <cell r="AN842" t="str">
            <v>Sí</v>
          </cell>
        </row>
        <row r="843">
          <cell r="A843">
            <v>3450</v>
          </cell>
          <cell r="B843" t="str">
            <v>lgiumelli@hotmail.com</v>
          </cell>
          <cell r="AF843" t="str">
            <v>UNTADOR PASTEL 14.5 CM (Verde)</v>
          </cell>
          <cell r="AG843">
            <v>49</v>
          </cell>
          <cell r="AH843">
            <v>2</v>
          </cell>
          <cell r="AI843" t="str">
            <v>019BA87503 MERCA SEPA</v>
          </cell>
          <cell r="AN843" t="str">
            <v>Sí</v>
          </cell>
        </row>
        <row r="844">
          <cell r="A844">
            <v>3450</v>
          </cell>
          <cell r="B844" t="str">
            <v>lgiumelli@hotmail.com</v>
          </cell>
          <cell r="AF844" t="str">
            <v>DIFUSOR DE VIDRIO PINTADO EN 3 COLORES 6.5X14CM (Blanco corazon coral)</v>
          </cell>
          <cell r="AG844">
            <v>399</v>
          </cell>
          <cell r="AH844">
            <v>3</v>
          </cell>
          <cell r="AI844" t="str">
            <v>BO7486</v>
          </cell>
          <cell r="AN844" t="str">
            <v>Sí</v>
          </cell>
        </row>
        <row r="845">
          <cell r="A845">
            <v>3450</v>
          </cell>
          <cell r="B845" t="str">
            <v>lgiumelli@hotmail.com</v>
          </cell>
          <cell r="AF845" t="str">
            <v>MANTEL RECTANGULAR ANTIMANCHA 1.40x1.85 mtrs</v>
          </cell>
          <cell r="AG845">
            <v>1760</v>
          </cell>
          <cell r="AH845">
            <v>1</v>
          </cell>
          <cell r="AI845" t="str">
            <v>CHUR26 MERCA SEPA</v>
          </cell>
          <cell r="AN845" t="str">
            <v>Sí</v>
          </cell>
        </row>
        <row r="846">
          <cell r="A846">
            <v>3449</v>
          </cell>
          <cell r="B846" t="str">
            <v>lucrecianeergaard@gmail.com</v>
          </cell>
          <cell r="C846">
            <v>44409</v>
          </cell>
          <cell r="D846" t="str">
            <v>Abierta</v>
          </cell>
          <cell r="E846" t="str">
            <v>Recibido</v>
          </cell>
          <cell r="F846" t="str">
            <v>Enviado</v>
          </cell>
          <cell r="G846" t="str">
            <v>ARS</v>
          </cell>
          <cell r="H846" t="str">
            <v>1736.98</v>
          </cell>
          <cell r="I846">
            <v>0</v>
          </cell>
          <cell r="J846">
            <v>0</v>
          </cell>
          <cell r="K846" t="str">
            <v>1736.98</v>
          </cell>
          <cell r="L846" t="str">
            <v>Lucrecia Neergaard</v>
          </cell>
          <cell r="M846">
            <v>25775566</v>
          </cell>
          <cell r="N846">
            <v>5491126787800</v>
          </cell>
          <cell r="O846" t="str">
            <v>Lucrecia Neergaard</v>
          </cell>
          <cell r="P846">
            <v>5491126787800</v>
          </cell>
          <cell r="Q846" t="str">
            <v xml:space="preserve">Bouchard </v>
          </cell>
          <cell r="R846">
            <v>1442</v>
          </cell>
          <cell r="S846">
            <v>2</v>
          </cell>
          <cell r="T846" t="str">
            <v>Olivos</v>
          </cell>
          <cell r="U846" t="str">
            <v>Capital Federal</v>
          </cell>
          <cell r="V846">
            <v>1440</v>
          </cell>
          <cell r="W846" t="str">
            <v>Capital Federal</v>
          </cell>
          <cell r="Y846" t="str">
            <v>ENVÍO SIN CARGO (CABA, GRAN PARTE DE GBA y LA PLATA) TIEMPO: 4 a 6 DÍAS HÁBILES</v>
          </cell>
          <cell r="Z846" t="str">
            <v>Mercado Pago</v>
          </cell>
          <cell r="AB846" t="str">
            <v>El domicilio correcto es Hipolito Bouchard 1442 Olivos, patido de vicente Lopez ( a 50mts de Av. Maipu ) - Timbre 2</v>
          </cell>
          <cell r="AD846">
            <v>44409</v>
          </cell>
          <cell r="AE846">
            <v>44411</v>
          </cell>
          <cell r="AF846" t="str">
            <v>CUBIERTERO 31.5X24.5X4.5CM COLORES PASTELES (Gris)</v>
          </cell>
          <cell r="AG846">
            <v>537</v>
          </cell>
          <cell r="AH846">
            <v>1</v>
          </cell>
          <cell r="AI846" t="str">
            <v>0607PLA204PAS</v>
          </cell>
          <cell r="AJ846" t="str">
            <v>Móvil</v>
          </cell>
          <cell r="AK846" t="str">
            <v>EL VIERNES 06-08 ENTRE 8 Y 18 HORAS!</v>
          </cell>
          <cell r="AL846">
            <v>3033246653</v>
          </cell>
          <cell r="AM846">
            <v>455533921</v>
          </cell>
          <cell r="AN846" t="str">
            <v>Sí</v>
          </cell>
        </row>
        <row r="847">
          <cell r="A847">
            <v>3449</v>
          </cell>
          <cell r="B847" t="str">
            <v>lucrecianeergaard@gmail.com</v>
          </cell>
          <cell r="AF847" t="str">
            <v>SET X 2 PAÑOS MICROFIBRA 35X45 PACK NRO 6</v>
          </cell>
          <cell r="AG847" t="str">
            <v>599.99</v>
          </cell>
          <cell r="AH847">
            <v>1</v>
          </cell>
          <cell r="AI847" t="str">
            <v>CHUPACK 6</v>
          </cell>
          <cell r="AN847" t="str">
            <v>Sí</v>
          </cell>
        </row>
        <row r="848">
          <cell r="A848">
            <v>3449</v>
          </cell>
          <cell r="B848" t="str">
            <v>lucrecianeergaard@gmail.com</v>
          </cell>
          <cell r="AF848" t="str">
            <v>SET X 2 PAÑOS MICROFIBRA 35X45 PACK NRO 19</v>
          </cell>
          <cell r="AG848" t="str">
            <v>599.99</v>
          </cell>
          <cell r="AH848">
            <v>1</v>
          </cell>
          <cell r="AI848" t="str">
            <v>CHUPACK19 MERCADERIA SEPARADA</v>
          </cell>
          <cell r="AN848" t="str">
            <v>Sí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16.42578125" customWidth="1"/>
    <col min="2" max="2" width="35.42578125" hidden="1" customWidth="1"/>
    <col min="3" max="3" width="10.7109375" hidden="1" customWidth="1"/>
    <col min="4" max="4" width="13.28515625" hidden="1" customWidth="1"/>
    <col min="5" max="5" width="7.28515625" hidden="1" customWidth="1"/>
    <col min="6" max="6" width="7.28515625" customWidth="1"/>
    <col min="7" max="7" width="56" hidden="1" customWidth="1"/>
    <col min="8" max="8" width="9.140625" hidden="1" customWidth="1"/>
    <col min="9" max="9" width="8.85546875" hidden="1" customWidth="1"/>
    <col min="10" max="10" width="12.140625" hidden="1" customWidth="1"/>
    <col min="11" max="11" width="13.28515625" hidden="1" customWidth="1"/>
    <col min="12" max="12" width="16.5703125" hidden="1" customWidth="1"/>
    <col min="13" max="13" width="15.140625" hidden="1" customWidth="1"/>
    <col min="14" max="14" width="19.28515625" hidden="1" customWidth="1"/>
    <col min="15" max="15" width="26.85546875" hidden="1" customWidth="1"/>
    <col min="16" max="16" width="21.85546875" customWidth="1"/>
    <col min="17" max="17" width="20.28515625" hidden="1" customWidth="1"/>
    <col min="18" max="18" width="13.140625" hidden="1" customWidth="1"/>
    <col min="19" max="19" width="15.85546875" customWidth="1"/>
    <col min="20" max="20" width="9.140625" customWidth="1"/>
    <col min="21" max="21" width="28.85546875" bestFit="1" customWidth="1"/>
    <col min="22" max="22" width="8.85546875" bestFit="1" customWidth="1"/>
    <col min="23" max="23" width="12" bestFit="1" customWidth="1"/>
    <col min="24" max="24" width="8.140625" bestFit="1" customWidth="1"/>
    <col min="25" max="25" width="7.5703125" bestFit="1" customWidth="1"/>
    <col min="27" max="27" width="10.42578125" bestFit="1" customWidth="1"/>
    <col min="28" max="28" width="4.42578125" bestFit="1" customWidth="1"/>
    <col min="29" max="29" width="41.140625" bestFit="1" customWidth="1"/>
    <col min="30" max="30" width="11.85546875" bestFit="1" customWidth="1"/>
    <col min="31" max="31" width="23" bestFit="1" customWidth="1"/>
  </cols>
  <sheetData>
    <row r="1" spans="1:3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2102</v>
      </c>
      <c r="G1" s="4" t="s">
        <v>5</v>
      </c>
      <c r="H1" s="4" t="s">
        <v>6</v>
      </c>
      <c r="I1" s="4" t="s">
        <v>7</v>
      </c>
      <c r="J1" s="4" t="s">
        <v>2085</v>
      </c>
      <c r="K1" s="4" t="s">
        <v>2079</v>
      </c>
      <c r="L1" s="5" t="s">
        <v>2080</v>
      </c>
      <c r="M1" s="5" t="s">
        <v>2081</v>
      </c>
      <c r="N1" s="6" t="s">
        <v>2082</v>
      </c>
      <c r="O1" s="7" t="s">
        <v>2083</v>
      </c>
      <c r="P1" s="8" t="s">
        <v>2084</v>
      </c>
      <c r="Q1" s="8" t="s">
        <v>2099</v>
      </c>
      <c r="R1" s="8" t="s">
        <v>2100</v>
      </c>
      <c r="S1" s="8" t="s">
        <v>2086</v>
      </c>
      <c r="T1" s="9" t="s">
        <v>2087</v>
      </c>
      <c r="U1" s="9" t="s">
        <v>2088</v>
      </c>
      <c r="V1" s="9" t="s">
        <v>2089</v>
      </c>
      <c r="W1" s="9" t="s">
        <v>2090</v>
      </c>
      <c r="X1" s="9" t="s">
        <v>2091</v>
      </c>
      <c r="Y1" s="9" t="s">
        <v>2092</v>
      </c>
      <c r="Z1" s="9" t="s">
        <v>2093</v>
      </c>
      <c r="AA1" s="9" t="s">
        <v>2094</v>
      </c>
      <c r="AB1" s="9" t="s">
        <v>2095</v>
      </c>
      <c r="AC1" s="9" t="s">
        <v>2096</v>
      </c>
      <c r="AD1" s="10" t="s">
        <v>2098</v>
      </c>
      <c r="AE1" s="10" t="s">
        <v>2097</v>
      </c>
    </row>
    <row r="2" spans="1:31" s="17" customFormat="1" x14ac:dyDescent="0.25">
      <c r="A2" s="1" t="s">
        <v>735</v>
      </c>
      <c r="B2" s="1" t="s">
        <v>736</v>
      </c>
      <c r="C2" s="2">
        <v>44440</v>
      </c>
      <c r="D2" s="1" t="s">
        <v>737</v>
      </c>
      <c r="E2" s="1" t="s">
        <v>738</v>
      </c>
      <c r="F2" s="1" t="s">
        <v>2103</v>
      </c>
      <c r="G2" s="1" t="s">
        <v>739</v>
      </c>
      <c r="H2" s="1" t="s">
        <v>740</v>
      </c>
      <c r="I2" s="3">
        <v>-6</v>
      </c>
      <c r="J2" s="3">
        <v>563.21652892561997</v>
      </c>
      <c r="K2" s="12">
        <f>+J2*1.21*I2</f>
        <v>-4088.9520000000011</v>
      </c>
      <c r="L2" s="23" t="s">
        <v>2101</v>
      </c>
      <c r="M2" s="23" t="s">
        <v>2101</v>
      </c>
      <c r="N2" s="23">
        <f>+K2*0.95</f>
        <v>-3884.5044000000007</v>
      </c>
      <c r="O2" s="3">
        <f>+N2-(N2*9.09/100)</f>
        <v>-3531.4029500400006</v>
      </c>
      <c r="P2" s="3">
        <f>+O2</f>
        <v>-3531.4029500400006</v>
      </c>
      <c r="Q2" s="3">
        <v>-3128.8931047933902</v>
      </c>
      <c r="R2" s="12">
        <f>+Q2*1.21</f>
        <v>-3785.9606568000022</v>
      </c>
      <c r="S2" s="3">
        <f>+R2</f>
        <v>-3785.9606568000022</v>
      </c>
      <c r="T2" s="1" t="e">
        <v>#N/A</v>
      </c>
      <c r="U2" s="11">
        <v>0</v>
      </c>
      <c r="V2" s="11"/>
      <c r="W2" s="16" t="e">
        <f>+VLOOKUP(F2,'[1]ventas (7)'!$1:$1048576,38,FALSE)</f>
        <v>#N/A</v>
      </c>
      <c r="X2" s="11"/>
      <c r="Y2" s="11"/>
      <c r="Z2" s="11"/>
      <c r="AA2" s="11"/>
      <c r="AB2" s="11"/>
      <c r="AC2" s="11" t="s">
        <v>2104</v>
      </c>
      <c r="AD2" s="1" t="s">
        <v>685</v>
      </c>
      <c r="AE2" s="1" t="s">
        <v>686</v>
      </c>
    </row>
    <row r="3" spans="1:31" s="17" customFormat="1" x14ac:dyDescent="0.25">
      <c r="A3" s="1" t="s">
        <v>1323</v>
      </c>
      <c r="B3" s="1" t="s">
        <v>1324</v>
      </c>
      <c r="C3" s="2">
        <v>44440</v>
      </c>
      <c r="D3" s="1" t="s">
        <v>1325</v>
      </c>
      <c r="E3" s="1" t="s">
        <v>1326</v>
      </c>
      <c r="F3" s="1">
        <v>3584</v>
      </c>
      <c r="G3" s="1" t="s">
        <v>1327</v>
      </c>
      <c r="H3" s="1" t="s">
        <v>1328</v>
      </c>
      <c r="I3" s="3">
        <v>1</v>
      </c>
      <c r="J3" s="3">
        <v>1299.9889256198301</v>
      </c>
      <c r="K3" s="12">
        <f>+J3*1.21*I3</f>
        <v>1572.9865999999943</v>
      </c>
      <c r="L3" s="23" t="s">
        <v>2101</v>
      </c>
      <c r="M3" s="23">
        <f>+K3*0.085</f>
        <v>133.70386099999953</v>
      </c>
      <c r="N3" s="23">
        <f>+M3*0.95</f>
        <v>127.01866794999955</v>
      </c>
      <c r="O3" s="3">
        <f>+N3-(N3*9.09/100)</f>
        <v>115.4726710333446</v>
      </c>
      <c r="P3" s="3">
        <f>+O3</f>
        <v>115.4726710333446</v>
      </c>
      <c r="Q3" s="3">
        <v>1982.6391102413199</v>
      </c>
      <c r="R3" s="12">
        <f>+Q3*1.21</f>
        <v>2398.9933233919969</v>
      </c>
      <c r="S3" s="3">
        <f>+R3</f>
        <v>2398.9933233919969</v>
      </c>
      <c r="T3" s="1">
        <v>2399</v>
      </c>
      <c r="U3" s="29">
        <f>+T3-S3</f>
        <v>6.6766080030902231E-3</v>
      </c>
      <c r="V3" s="11"/>
      <c r="W3" s="16">
        <f>+VLOOKUP(F3,'[1]ventas (7)'!$1:$1048576,38,FALSE)</f>
        <v>16676551020</v>
      </c>
      <c r="X3" s="11"/>
      <c r="Y3" s="11"/>
      <c r="Z3" s="11"/>
      <c r="AA3" s="11"/>
      <c r="AB3" s="11"/>
      <c r="AC3" s="11"/>
      <c r="AD3" s="1"/>
      <c r="AE3" s="1"/>
    </row>
    <row r="4" spans="1:31" x14ac:dyDescent="0.25">
      <c r="A4" s="1" t="s">
        <v>143</v>
      </c>
      <c r="B4" s="1" t="s">
        <v>144</v>
      </c>
      <c r="C4" s="2">
        <v>44440</v>
      </c>
      <c r="D4" s="1" t="s">
        <v>145</v>
      </c>
      <c r="E4" s="1" t="s">
        <v>146</v>
      </c>
      <c r="F4" s="1">
        <v>3585</v>
      </c>
      <c r="G4" s="1" t="s">
        <v>147</v>
      </c>
      <c r="H4" s="1" t="s">
        <v>148</v>
      </c>
      <c r="I4" s="3">
        <v>1</v>
      </c>
      <c r="J4" s="3">
        <v>785.17499999999995</v>
      </c>
      <c r="K4" s="12">
        <f>+J4*1.21*I4</f>
        <v>950.06174999999996</v>
      </c>
      <c r="L4" s="23" t="s">
        <v>2101</v>
      </c>
      <c r="M4" s="23" t="s">
        <v>2101</v>
      </c>
      <c r="N4" s="23" t="s">
        <v>2101</v>
      </c>
      <c r="O4" s="3">
        <f>+K4</f>
        <v>950.06174999999996</v>
      </c>
      <c r="P4" s="3">
        <f>+O4</f>
        <v>950.06174999999996</v>
      </c>
      <c r="Q4" s="3">
        <v>1454.53552826446</v>
      </c>
      <c r="R4" s="12">
        <f>+Q4*1.21</f>
        <v>1759.9879891999965</v>
      </c>
      <c r="S4" s="3">
        <f>+R4</f>
        <v>1759.9879891999965</v>
      </c>
      <c r="T4" s="1">
        <v>1759.99</v>
      </c>
      <c r="U4" s="29">
        <f t="shared" ref="U4:U7" si="0">+T4-S4</f>
        <v>2.010800003517943E-3</v>
      </c>
      <c r="V4" s="11"/>
      <c r="W4" s="16">
        <f>+VLOOKUP(F4,'[1]ventas (7)'!$1:$1048576,38,FALSE)</f>
        <v>16685776789</v>
      </c>
      <c r="X4" s="11"/>
      <c r="Y4" s="11"/>
      <c r="Z4" s="11"/>
      <c r="AA4" s="11"/>
      <c r="AB4" s="11"/>
      <c r="AC4" s="11"/>
      <c r="AD4" s="1"/>
      <c r="AE4" s="1"/>
    </row>
    <row r="5" spans="1:31" x14ac:dyDescent="0.25">
      <c r="A5" s="1" t="s">
        <v>1083</v>
      </c>
      <c r="B5" s="1" t="s">
        <v>1084</v>
      </c>
      <c r="C5" s="2">
        <v>44440</v>
      </c>
      <c r="D5" s="1" t="s">
        <v>1085</v>
      </c>
      <c r="E5" s="1" t="s">
        <v>1086</v>
      </c>
      <c r="F5" s="1">
        <v>3586</v>
      </c>
      <c r="G5" s="1" t="s">
        <v>1087</v>
      </c>
      <c r="H5" s="1" t="s">
        <v>1088</v>
      </c>
      <c r="I5" s="3">
        <v>2</v>
      </c>
      <c r="J5" s="3">
        <v>119.993223140496</v>
      </c>
      <c r="K5" s="12">
        <f>+J5*1.21*I5</f>
        <v>290.38360000000029</v>
      </c>
      <c r="L5" s="23" t="s">
        <v>2101</v>
      </c>
      <c r="M5" s="23">
        <f>+K5*0.085</f>
        <v>24.682606000000025</v>
      </c>
      <c r="N5" s="23">
        <f>+M5*0.95</f>
        <v>23.448475700000021</v>
      </c>
      <c r="O5" s="3">
        <f>+N5-(N5*9.09/100)</f>
        <v>21.317009258870019</v>
      </c>
      <c r="P5" s="3">
        <f>+O5</f>
        <v>21.317009258870019</v>
      </c>
      <c r="Q5" s="3">
        <v>446.26919604628102</v>
      </c>
      <c r="R5" s="12">
        <f>+Q5*1.21</f>
        <v>539.98572721599999</v>
      </c>
      <c r="S5" s="3">
        <f>+R5</f>
        <v>539.98572721599999</v>
      </c>
      <c r="T5" s="1">
        <v>539.98</v>
      </c>
      <c r="U5" s="29">
        <f t="shared" si="0"/>
        <v>-5.7272159999683936E-3</v>
      </c>
      <c r="V5" s="11"/>
      <c r="W5" s="16">
        <f>+VLOOKUP(F5,'[1]ventas (7)'!$1:$1048576,38,FALSE)</f>
        <v>16688565533</v>
      </c>
      <c r="X5" s="11"/>
      <c r="Y5" s="11"/>
      <c r="Z5" s="11"/>
      <c r="AA5" s="11"/>
      <c r="AB5" s="11"/>
      <c r="AC5" s="11"/>
      <c r="AD5" s="1"/>
      <c r="AE5" s="1"/>
    </row>
    <row r="6" spans="1:31" x14ac:dyDescent="0.25">
      <c r="A6" s="1" t="s">
        <v>1971</v>
      </c>
      <c r="B6" s="1" t="s">
        <v>1972</v>
      </c>
      <c r="C6" s="2">
        <v>44440</v>
      </c>
      <c r="D6" s="1" t="s">
        <v>1973</v>
      </c>
      <c r="E6" s="1" t="s">
        <v>1974</v>
      </c>
      <c r="F6" s="1">
        <v>3587</v>
      </c>
      <c r="G6" s="1" t="s">
        <v>1975</v>
      </c>
      <c r="H6" s="1" t="s">
        <v>1976</v>
      </c>
      <c r="I6" s="3">
        <v>1</v>
      </c>
      <c r="J6" s="3">
        <v>425.48</v>
      </c>
      <c r="K6" s="12">
        <f>+J6*1.21*I6</f>
        <v>514.83079999999995</v>
      </c>
      <c r="L6" s="23" t="s">
        <v>2101</v>
      </c>
      <c r="M6" s="23" t="s">
        <v>2101</v>
      </c>
      <c r="N6" s="23" t="s">
        <v>2101</v>
      </c>
      <c r="O6" s="3">
        <f>+K6</f>
        <v>514.83079999999995</v>
      </c>
      <c r="P6" s="3">
        <f>+O6</f>
        <v>514.83079999999995</v>
      </c>
      <c r="Q6" s="3">
        <v>735.53546807190105</v>
      </c>
      <c r="R6" s="12">
        <f>+Q6*1.21</f>
        <v>889.99791636700024</v>
      </c>
      <c r="S6" s="3">
        <f>+R6</f>
        <v>889.99791636700024</v>
      </c>
      <c r="T6" s="1">
        <v>1268.3699999999999</v>
      </c>
      <c r="U6" s="29">
        <f t="shared" si="0"/>
        <v>378.37208363299965</v>
      </c>
      <c r="V6" s="11" t="s">
        <v>2109</v>
      </c>
      <c r="W6" s="16">
        <f>+VLOOKUP(F6,'[1]ventas (7)'!$1:$1048576,38,FALSE)</f>
        <v>16689707502</v>
      </c>
      <c r="X6" s="11"/>
      <c r="Y6" s="11"/>
      <c r="Z6" s="11"/>
      <c r="AA6" s="11"/>
      <c r="AB6" s="11"/>
      <c r="AC6" s="11"/>
      <c r="AD6" s="1"/>
      <c r="AE6" s="1"/>
    </row>
    <row r="7" spans="1:31" x14ac:dyDescent="0.25">
      <c r="A7" s="1" t="s">
        <v>2037</v>
      </c>
      <c r="B7" s="1" t="s">
        <v>2038</v>
      </c>
      <c r="C7" s="2">
        <v>44440</v>
      </c>
      <c r="D7" s="1" t="s">
        <v>2039</v>
      </c>
      <c r="E7" s="1" t="s">
        <v>2040</v>
      </c>
      <c r="F7" s="1">
        <v>3588</v>
      </c>
      <c r="G7" s="1" t="s">
        <v>2041</v>
      </c>
      <c r="H7" s="1" t="s">
        <v>2042</v>
      </c>
      <c r="I7" s="3">
        <v>1</v>
      </c>
      <c r="J7" s="3">
        <v>785.17</v>
      </c>
      <c r="K7" s="12">
        <f>+J7*1.21*I7</f>
        <v>950.05569999999989</v>
      </c>
      <c r="L7" s="23" t="s">
        <v>2101</v>
      </c>
      <c r="M7" s="23" t="s">
        <v>2101</v>
      </c>
      <c r="N7" s="23" t="s">
        <v>2101</v>
      </c>
      <c r="O7" s="3">
        <f>+K7</f>
        <v>950.05569999999989</v>
      </c>
      <c r="P7" s="3">
        <f>+O7</f>
        <v>950.05569999999989</v>
      </c>
      <c r="Q7" s="3">
        <v>1454.5366875</v>
      </c>
      <c r="R7" s="12">
        <f>+Q7*1.21</f>
        <v>1759.9893918749999</v>
      </c>
      <c r="S7" s="3">
        <f>+R7</f>
        <v>1759.9893918749999</v>
      </c>
      <c r="T7" s="1">
        <v>2173.08</v>
      </c>
      <c r="U7" s="29">
        <f t="shared" si="0"/>
        <v>413.09060812500002</v>
      </c>
      <c r="V7" s="11" t="s">
        <v>2109</v>
      </c>
      <c r="W7" s="16">
        <f>+VLOOKUP(F7,'[1]ventas (7)'!$1:$1048576,38,FALSE)</f>
        <v>16692075401</v>
      </c>
      <c r="X7" s="11"/>
      <c r="Y7" s="11"/>
      <c r="Z7" s="11"/>
      <c r="AA7" s="11"/>
      <c r="AB7" s="11"/>
      <c r="AC7" s="11"/>
      <c r="AD7" s="1"/>
      <c r="AE7" s="1"/>
    </row>
    <row r="8" spans="1:31" s="22" customFormat="1" x14ac:dyDescent="0.25">
      <c r="A8" s="18" t="s">
        <v>1545</v>
      </c>
      <c r="B8" s="18" t="s">
        <v>1546</v>
      </c>
      <c r="C8" s="19">
        <v>44445</v>
      </c>
      <c r="D8" s="18" t="s">
        <v>1547</v>
      </c>
      <c r="E8" s="18" t="s">
        <v>1548</v>
      </c>
      <c r="F8" s="18"/>
      <c r="G8" s="18" t="s">
        <v>1549</v>
      </c>
      <c r="H8" s="18" t="s">
        <v>1550</v>
      </c>
      <c r="I8" s="20">
        <v>1</v>
      </c>
      <c r="J8" s="20">
        <v>1446.28</v>
      </c>
      <c r="K8" s="20">
        <f>+J8*1.21*I8</f>
        <v>1749.9987999999998</v>
      </c>
      <c r="L8" s="24" t="s">
        <v>2101</v>
      </c>
      <c r="M8" s="24" t="s">
        <v>2101</v>
      </c>
      <c r="N8" s="24" t="s">
        <v>2101</v>
      </c>
      <c r="O8" s="20">
        <v>0</v>
      </c>
      <c r="P8" s="20">
        <v>0</v>
      </c>
      <c r="Q8" s="20">
        <v>1983.4658886842999</v>
      </c>
      <c r="R8" s="20">
        <f>+Q8*1.21</f>
        <v>2399.9937253080029</v>
      </c>
      <c r="S8" s="20"/>
      <c r="T8" s="1"/>
      <c r="U8" s="21"/>
      <c r="V8" s="21"/>
      <c r="W8" s="16"/>
      <c r="X8" s="21"/>
      <c r="Y8" s="21"/>
      <c r="Z8" s="21"/>
      <c r="AA8" s="21"/>
      <c r="AB8" s="21"/>
      <c r="AC8" s="21"/>
      <c r="AD8" s="18"/>
      <c r="AE8" s="18"/>
    </row>
    <row r="9" spans="1:31" x14ac:dyDescent="0.25">
      <c r="A9" s="1" t="s">
        <v>1641</v>
      </c>
      <c r="B9" s="1" t="s">
        <v>1642</v>
      </c>
      <c r="C9" s="2">
        <v>44445</v>
      </c>
      <c r="D9" s="1" t="s">
        <v>1643</v>
      </c>
      <c r="E9" s="1" t="s">
        <v>1644</v>
      </c>
      <c r="F9" s="1">
        <v>3592</v>
      </c>
      <c r="G9" s="1" t="s">
        <v>1645</v>
      </c>
      <c r="H9" s="1" t="s">
        <v>1646</v>
      </c>
      <c r="I9" s="3">
        <v>1</v>
      </c>
      <c r="J9" s="3">
        <v>40.1851239669422</v>
      </c>
      <c r="K9" s="12">
        <f>+J9*1.21*I9</f>
        <v>48.624000000000059</v>
      </c>
      <c r="L9" s="23" t="s">
        <v>2101</v>
      </c>
      <c r="M9" s="23" t="s">
        <v>2101</v>
      </c>
      <c r="N9" s="23">
        <f>+K9*0.95</f>
        <v>46.192800000000055</v>
      </c>
      <c r="O9" s="3">
        <f>+N9-(N9*9.09/100)</f>
        <v>41.993874480000052</v>
      </c>
      <c r="P9" s="3">
        <f>+O9+O8</f>
        <v>41.993874480000052</v>
      </c>
      <c r="Q9" s="3">
        <v>74.377842247933998</v>
      </c>
      <c r="R9" s="12">
        <f>+Q9*1.21</f>
        <v>89.997189120000129</v>
      </c>
      <c r="S9" s="3">
        <f>+R9+R8</f>
        <v>2489.9909144280032</v>
      </c>
      <c r="T9" s="1">
        <v>2489.9899999999998</v>
      </c>
      <c r="U9" s="29">
        <f t="shared" ref="U9:U10" si="1">+T9-S9</f>
        <v>-9.1442800339791575E-4</v>
      </c>
      <c r="V9" s="11"/>
      <c r="W9" s="16">
        <f>+VLOOKUP(F9,'[1]ventas (7)'!$1:$1048576,38,FALSE)</f>
        <v>16715660062</v>
      </c>
      <c r="X9" s="11"/>
      <c r="Y9" s="11"/>
      <c r="Z9" s="11"/>
      <c r="AA9" s="11"/>
      <c r="AB9" s="11"/>
      <c r="AC9" s="11"/>
      <c r="AD9" s="1"/>
      <c r="AE9" s="1"/>
    </row>
    <row r="10" spans="1:31" x14ac:dyDescent="0.25">
      <c r="A10" s="14" t="s">
        <v>1869</v>
      </c>
      <c r="B10" s="14" t="s">
        <v>1870</v>
      </c>
      <c r="C10" s="15">
        <v>44445</v>
      </c>
      <c r="D10" s="14" t="s">
        <v>1871</v>
      </c>
      <c r="E10" s="14" t="s">
        <v>1872</v>
      </c>
      <c r="F10" s="14">
        <v>3602</v>
      </c>
      <c r="G10" s="14" t="s">
        <v>1873</v>
      </c>
      <c r="H10" s="14" t="s">
        <v>1874</v>
      </c>
      <c r="I10" s="12">
        <v>1</v>
      </c>
      <c r="J10" s="12">
        <v>661.15700000000004</v>
      </c>
      <c r="K10" s="12">
        <f>+J10*1.21*I10</f>
        <v>799.99997000000008</v>
      </c>
      <c r="L10" s="23" t="s">
        <v>2101</v>
      </c>
      <c r="M10" s="23" t="s">
        <v>2101</v>
      </c>
      <c r="N10" s="23" t="s">
        <v>2101</v>
      </c>
      <c r="O10" s="3">
        <f>+K10</f>
        <v>799.99997000000008</v>
      </c>
      <c r="P10" s="12">
        <v>800</v>
      </c>
      <c r="Q10" s="12">
        <v>2561.9660660999998</v>
      </c>
      <c r="R10" s="12">
        <f>+Q10*1.21</f>
        <v>3099.9789399809997</v>
      </c>
      <c r="S10" s="12">
        <f>+R10</f>
        <v>3099.9789399809997</v>
      </c>
      <c r="T10" s="1">
        <v>3099.99</v>
      </c>
      <c r="U10" s="29">
        <f t="shared" si="1"/>
        <v>1.1060019000069587E-2</v>
      </c>
      <c r="V10" s="16"/>
      <c r="W10" s="16">
        <f>+VLOOKUP(F10,'[1]ventas (7)'!$1:$1048576,38,FALSE)</f>
        <v>16741237571</v>
      </c>
      <c r="X10" s="16"/>
      <c r="Y10" s="16"/>
      <c r="Z10" s="16"/>
      <c r="AA10" s="16"/>
      <c r="AB10" s="16"/>
      <c r="AC10" s="16"/>
      <c r="AD10" s="14"/>
      <c r="AE10" s="14"/>
    </row>
    <row r="11" spans="1:31" x14ac:dyDescent="0.25">
      <c r="A11" s="1" t="s">
        <v>1041</v>
      </c>
      <c r="B11" s="1" t="s">
        <v>1042</v>
      </c>
      <c r="C11" s="2">
        <v>44445</v>
      </c>
      <c r="D11" s="1" t="s">
        <v>1043</v>
      </c>
      <c r="E11" s="1" t="s">
        <v>1044</v>
      </c>
      <c r="F11" s="1"/>
      <c r="G11" s="1" t="s">
        <v>1045</v>
      </c>
      <c r="H11" s="1" t="s">
        <v>1046</v>
      </c>
      <c r="I11" s="3">
        <v>1</v>
      </c>
      <c r="J11" s="3">
        <v>675.87016528925597</v>
      </c>
      <c r="K11" s="12">
        <f>+J11*1.21*I11</f>
        <v>817.80289999999968</v>
      </c>
      <c r="L11" s="23" t="s">
        <v>2101</v>
      </c>
      <c r="M11" s="23" t="s">
        <v>2101</v>
      </c>
      <c r="N11" s="23">
        <f>+K11*0.95</f>
        <v>776.91275499999961</v>
      </c>
      <c r="O11" s="3">
        <f>+N11-(N11*9.09/100)</f>
        <v>706.29138557049964</v>
      </c>
      <c r="P11" s="3"/>
      <c r="Q11" s="3">
        <v>1256.20608271488</v>
      </c>
      <c r="R11" s="12">
        <f>+Q11*1.21</f>
        <v>1520.0093600850048</v>
      </c>
      <c r="S11" s="3"/>
      <c r="T11" s="1"/>
      <c r="U11" s="11"/>
      <c r="V11" s="11"/>
      <c r="W11" s="16"/>
      <c r="X11" s="11"/>
      <c r="Y11" s="11"/>
      <c r="Z11" s="11"/>
      <c r="AA11" s="11"/>
      <c r="AB11" s="11"/>
      <c r="AC11" s="11"/>
      <c r="AD11" s="1"/>
      <c r="AE11" s="1"/>
    </row>
    <row r="12" spans="1:31" x14ac:dyDescent="0.25">
      <c r="A12" s="1" t="s">
        <v>1059</v>
      </c>
      <c r="B12" s="1" t="s">
        <v>1060</v>
      </c>
      <c r="C12" s="2">
        <v>44445</v>
      </c>
      <c r="D12" s="1" t="s">
        <v>1061</v>
      </c>
      <c r="E12" s="1" t="s">
        <v>1062</v>
      </c>
      <c r="F12" s="1"/>
      <c r="G12" s="1" t="s">
        <v>1063</v>
      </c>
      <c r="H12" s="1" t="s">
        <v>1064</v>
      </c>
      <c r="I12" s="3">
        <v>1</v>
      </c>
      <c r="J12" s="3">
        <v>577.75842975206604</v>
      </c>
      <c r="K12" s="12">
        <f>+J12*1.21*I12</f>
        <v>699.08769999999993</v>
      </c>
      <c r="L12" s="23" t="s">
        <v>2101</v>
      </c>
      <c r="M12" s="23" t="s">
        <v>2101</v>
      </c>
      <c r="N12" s="23">
        <f>+K12*0.95</f>
        <v>664.13331499999993</v>
      </c>
      <c r="O12" s="3">
        <f>+N12-(N12*9.09/100)</f>
        <v>603.76359666649989</v>
      </c>
      <c r="P12" s="3"/>
      <c r="Q12" s="3">
        <v>1068.5815485793401</v>
      </c>
      <c r="R12" s="12">
        <f>+Q12*1.21</f>
        <v>1292.9836737810015</v>
      </c>
      <c r="S12" s="3"/>
      <c r="T12" s="1"/>
      <c r="U12" s="11"/>
      <c r="V12" s="11"/>
      <c r="W12" s="16"/>
      <c r="X12" s="11"/>
      <c r="Y12" s="11"/>
      <c r="Z12" s="11"/>
      <c r="AA12" s="11"/>
      <c r="AB12" s="11"/>
      <c r="AC12" s="11"/>
      <c r="AD12" s="1"/>
      <c r="AE12" s="1"/>
    </row>
    <row r="13" spans="1:31" x14ac:dyDescent="0.25">
      <c r="A13" s="1" t="s">
        <v>1533</v>
      </c>
      <c r="B13" s="1" t="s">
        <v>1534</v>
      </c>
      <c r="C13" s="2">
        <v>44445</v>
      </c>
      <c r="D13" s="1" t="s">
        <v>1535</v>
      </c>
      <c r="E13" s="1" t="s">
        <v>1536</v>
      </c>
      <c r="F13" s="1"/>
      <c r="G13" s="1" t="s">
        <v>1537</v>
      </c>
      <c r="H13" s="1" t="s">
        <v>1538</v>
      </c>
      <c r="I13" s="3">
        <v>2</v>
      </c>
      <c r="J13" s="3">
        <v>100.36</v>
      </c>
      <c r="K13" s="12">
        <f>+J13*1.21*I13</f>
        <v>242.87119999999999</v>
      </c>
      <c r="L13" s="23" t="s">
        <v>2101</v>
      </c>
      <c r="M13" s="23">
        <f>+K13*0.9</f>
        <v>218.58408</v>
      </c>
      <c r="N13" s="23">
        <f>+M13*0.95</f>
        <v>207.654876</v>
      </c>
      <c r="O13" s="3">
        <f>+N13-(N13*9.09/100)</f>
        <v>188.77904777160001</v>
      </c>
      <c r="P13" s="3"/>
      <c r="Q13" s="3">
        <v>333.85556880000001</v>
      </c>
      <c r="R13" s="12">
        <f>+Q13*1.21</f>
        <v>403.96523824799999</v>
      </c>
      <c r="S13" s="3"/>
      <c r="T13" s="1"/>
      <c r="U13" s="11"/>
      <c r="V13" s="11"/>
      <c r="W13" s="16"/>
      <c r="X13" s="11"/>
      <c r="Y13" s="11"/>
      <c r="Z13" s="11"/>
      <c r="AA13" s="11"/>
      <c r="AB13" s="11"/>
      <c r="AC13" s="11"/>
      <c r="AD13" s="1"/>
      <c r="AE13" s="1"/>
    </row>
    <row r="14" spans="1:31" x14ac:dyDescent="0.25">
      <c r="A14" s="1" t="s">
        <v>1809</v>
      </c>
      <c r="B14" s="1" t="s">
        <v>1810</v>
      </c>
      <c r="C14" s="2">
        <v>44445</v>
      </c>
      <c r="D14" s="1" t="s">
        <v>1811</v>
      </c>
      <c r="E14" s="1" t="s">
        <v>1812</v>
      </c>
      <c r="F14" s="1">
        <v>3597</v>
      </c>
      <c r="G14" s="1" t="s">
        <v>1813</v>
      </c>
      <c r="H14" s="1" t="s">
        <v>1814</v>
      </c>
      <c r="I14" s="3">
        <v>1</v>
      </c>
      <c r="J14" s="3">
        <v>547.07206611570302</v>
      </c>
      <c r="K14" s="12">
        <f>+J14*1.21*I14</f>
        <v>661.95720000000063</v>
      </c>
      <c r="L14" s="23">
        <f>+K14*0.65</f>
        <v>430.27218000000045</v>
      </c>
      <c r="M14" s="23" t="s">
        <v>2101</v>
      </c>
      <c r="N14" s="23">
        <f>+L14*0.95</f>
        <v>408.75857100000042</v>
      </c>
      <c r="O14" s="3">
        <f>+N14-(N14*9.09/100)</f>
        <v>371.60241689610041</v>
      </c>
      <c r="P14" s="3">
        <f>+O14+O13+O12+O11</f>
        <v>1870.4364469047</v>
      </c>
      <c r="Q14" s="3">
        <v>657.84868878347197</v>
      </c>
      <c r="R14" s="12">
        <f>+Q14*1.21</f>
        <v>795.99691342800111</v>
      </c>
      <c r="S14" s="3">
        <f>+R14+R13+R12+R11</f>
        <v>4012.9551855420077</v>
      </c>
      <c r="T14" s="1">
        <v>4012.97</v>
      </c>
      <c r="U14" s="29">
        <f>+T14-S14</f>
        <v>1.4814457992088137E-2</v>
      </c>
      <c r="V14" s="11"/>
      <c r="W14" s="16">
        <f>+VLOOKUP(F14,'[1]ventas (7)'!$1:$1048576,38,FALSE)</f>
        <v>16726268993</v>
      </c>
      <c r="X14" s="11"/>
      <c r="Y14" s="11"/>
      <c r="Z14" s="11"/>
      <c r="AA14" s="11"/>
      <c r="AB14" s="11"/>
      <c r="AC14" s="11"/>
      <c r="AD14" s="1"/>
      <c r="AE14" s="1"/>
    </row>
    <row r="15" spans="1:31" x14ac:dyDescent="0.25">
      <c r="A15" s="1" t="s">
        <v>34</v>
      </c>
      <c r="B15" s="1" t="s">
        <v>35</v>
      </c>
      <c r="C15" s="2">
        <v>44445</v>
      </c>
      <c r="D15" s="1" t="s">
        <v>36</v>
      </c>
      <c r="E15" s="1" t="s">
        <v>37</v>
      </c>
      <c r="F15" s="1"/>
      <c r="G15" s="1" t="s">
        <v>38</v>
      </c>
      <c r="H15" s="1" t="s">
        <v>39</v>
      </c>
      <c r="I15" s="3">
        <v>-1</v>
      </c>
      <c r="J15" s="3">
        <v>76.859504132231393</v>
      </c>
      <c r="K15" s="12">
        <f>+J15*1.21*I15</f>
        <v>-92.999999999999986</v>
      </c>
      <c r="L15" s="23" t="s">
        <v>2101</v>
      </c>
      <c r="M15" s="23" t="s">
        <v>2101</v>
      </c>
      <c r="N15" s="23" t="s">
        <v>2101</v>
      </c>
      <c r="O15" s="3">
        <v>0</v>
      </c>
      <c r="P15" s="3"/>
      <c r="Q15" s="3">
        <v>-76.859504132231393</v>
      </c>
      <c r="R15" s="12">
        <f>+Q15*1.21</f>
        <v>-92.999999999999986</v>
      </c>
      <c r="S15" s="3"/>
      <c r="T15" s="1"/>
      <c r="U15" s="11"/>
      <c r="V15" s="11"/>
      <c r="W15" s="16"/>
      <c r="X15" s="11"/>
      <c r="Y15" s="11"/>
      <c r="Z15" s="11"/>
      <c r="AA15" s="11"/>
      <c r="AB15" s="11"/>
      <c r="AC15" s="11"/>
      <c r="AD15" s="1" t="s">
        <v>40</v>
      </c>
      <c r="AE15" s="1" t="s">
        <v>41</v>
      </c>
    </row>
    <row r="16" spans="1:31" x14ac:dyDescent="0.25">
      <c r="A16" s="1" t="s">
        <v>987</v>
      </c>
      <c r="B16" s="1" t="s">
        <v>988</v>
      </c>
      <c r="C16" s="2">
        <v>44445</v>
      </c>
      <c r="D16" s="1" t="s">
        <v>989</v>
      </c>
      <c r="E16" s="1" t="s">
        <v>990</v>
      </c>
      <c r="F16" s="1"/>
      <c r="G16" s="1" t="s">
        <v>991</v>
      </c>
      <c r="H16" s="1" t="s">
        <v>992</v>
      </c>
      <c r="I16" s="3">
        <v>1</v>
      </c>
      <c r="J16" s="3">
        <v>140.065702479339</v>
      </c>
      <c r="K16" s="12">
        <f>+J16*1.21*I16</f>
        <v>169.47950000000017</v>
      </c>
      <c r="L16" s="23" t="s">
        <v>2101</v>
      </c>
      <c r="M16" s="23" t="s">
        <v>2101</v>
      </c>
      <c r="N16" s="23">
        <f>+K16*0.95</f>
        <v>161.00552500000015</v>
      </c>
      <c r="O16" s="3">
        <f>+N16-(N16*9.09/100)</f>
        <v>146.37012277750014</v>
      </c>
      <c r="P16" s="3"/>
      <c r="Q16" s="3">
        <v>264.45385088016599</v>
      </c>
      <c r="R16" s="12">
        <f>+Q16*1.21</f>
        <v>319.98915956500082</v>
      </c>
      <c r="S16" s="3"/>
      <c r="T16" s="1"/>
      <c r="U16" s="11"/>
      <c r="V16" s="11"/>
      <c r="W16" s="16"/>
      <c r="X16" s="11"/>
      <c r="Y16" s="11"/>
      <c r="Z16" s="11"/>
      <c r="AA16" s="11"/>
      <c r="AB16" s="11"/>
      <c r="AC16" s="11"/>
      <c r="AD16" s="1" t="s">
        <v>40</v>
      </c>
      <c r="AE16" s="1" t="s">
        <v>41</v>
      </c>
    </row>
    <row r="17" spans="1:31" s="17" customFormat="1" x14ac:dyDescent="0.25">
      <c r="A17" s="1" t="s">
        <v>1617</v>
      </c>
      <c r="B17" s="1" t="s">
        <v>1618</v>
      </c>
      <c r="C17" s="2">
        <v>44445</v>
      </c>
      <c r="D17" s="1" t="s">
        <v>1619</v>
      </c>
      <c r="E17" s="1" t="s">
        <v>1620</v>
      </c>
      <c r="F17" s="1">
        <v>3589</v>
      </c>
      <c r="G17" s="1" t="s">
        <v>1621</v>
      </c>
      <c r="H17" s="1" t="s">
        <v>1622</v>
      </c>
      <c r="I17" s="3">
        <v>1</v>
      </c>
      <c r="J17" s="3">
        <v>242.352892561983</v>
      </c>
      <c r="K17" s="12">
        <f>+J17*1.21*I17</f>
        <v>293.24699999999945</v>
      </c>
      <c r="L17" s="23">
        <f>+K17*0.7</f>
        <v>205.27289999999959</v>
      </c>
      <c r="M17" s="23" t="s">
        <v>2101</v>
      </c>
      <c r="N17" s="23">
        <f>+L17*0.95</f>
        <v>195.0092549999996</v>
      </c>
      <c r="O17" s="3">
        <f>+N17-(N17*9.09/100)</f>
        <v>177.28291372049964</v>
      </c>
      <c r="P17" s="3">
        <f>+O17+O16+O15</f>
        <v>323.65303649799978</v>
      </c>
      <c r="Q17" s="3">
        <v>247.92216203305699</v>
      </c>
      <c r="R17" s="12">
        <f>+Q17*1.21</f>
        <v>299.98581605999897</v>
      </c>
      <c r="S17" s="3">
        <f>+R17+R16+R15</f>
        <v>526.97497562499984</v>
      </c>
      <c r="T17" s="1">
        <v>526.98</v>
      </c>
      <c r="U17" s="29">
        <f t="shared" ref="U17:U19" si="2">+T17-S17</f>
        <v>5.0243750001754961E-3</v>
      </c>
      <c r="V17" s="11"/>
      <c r="W17" s="16">
        <f>+VLOOKUP(F17,'[1]ventas (7)'!$1:$1048576,38,FALSE)</f>
        <v>16696079913</v>
      </c>
      <c r="X17" s="11"/>
      <c r="Y17" s="11"/>
      <c r="Z17" s="11"/>
      <c r="AA17" s="11"/>
      <c r="AB17" s="11"/>
      <c r="AC17" s="11"/>
      <c r="AD17" s="1" t="s">
        <v>40</v>
      </c>
      <c r="AE17" s="1" t="s">
        <v>41</v>
      </c>
    </row>
    <row r="18" spans="1:31" x14ac:dyDescent="0.25">
      <c r="A18" s="1" t="s">
        <v>1137</v>
      </c>
      <c r="B18" s="1" t="s">
        <v>1138</v>
      </c>
      <c r="C18" s="2">
        <v>44445</v>
      </c>
      <c r="D18" s="1" t="s">
        <v>1139</v>
      </c>
      <c r="E18" s="1" t="s">
        <v>1140</v>
      </c>
      <c r="F18" s="1">
        <v>3595</v>
      </c>
      <c r="G18" s="1" t="s">
        <v>1141</v>
      </c>
      <c r="H18" s="1" t="s">
        <v>1142</v>
      </c>
      <c r="I18" s="3">
        <v>1</v>
      </c>
      <c r="J18" s="3">
        <v>1179.19380165289</v>
      </c>
      <c r="K18" s="12">
        <f>+J18*1.21*I18</f>
        <v>1426.8244999999968</v>
      </c>
      <c r="L18" s="23" t="s">
        <v>2101</v>
      </c>
      <c r="M18" s="23" t="s">
        <v>2101</v>
      </c>
      <c r="N18" s="23">
        <f>+K18*0.95</f>
        <v>1355.4832749999969</v>
      </c>
      <c r="O18" s="3">
        <f>+N18-(N18*9.09/100)</f>
        <v>1232.2698453024971</v>
      </c>
      <c r="P18" s="3">
        <f>+O18</f>
        <v>1232.2698453024971</v>
      </c>
      <c r="Q18" s="3">
        <v>2081.8194890661098</v>
      </c>
      <c r="R18" s="12">
        <f>+Q18*1.21</f>
        <v>2519.0015817699928</v>
      </c>
      <c r="S18" s="3">
        <f>+R18</f>
        <v>2519.0015817699928</v>
      </c>
      <c r="T18" s="1">
        <v>3018.79</v>
      </c>
      <c r="U18" s="29">
        <f t="shared" si="2"/>
        <v>499.78841823000721</v>
      </c>
      <c r="V18" s="11" t="s">
        <v>2109</v>
      </c>
      <c r="W18" s="16">
        <f>+VLOOKUP(F18,'[1]ventas (7)'!$1:$1048576,38,FALSE)</f>
        <v>16721933251</v>
      </c>
      <c r="X18" s="11"/>
      <c r="Y18" s="11"/>
      <c r="Z18" s="11"/>
      <c r="AA18" s="11"/>
      <c r="AB18" s="11"/>
      <c r="AC18" s="11"/>
      <c r="AD18" s="1"/>
      <c r="AE18" s="1"/>
    </row>
    <row r="19" spans="1:31" x14ac:dyDescent="0.25">
      <c r="A19" s="1" t="s">
        <v>173</v>
      </c>
      <c r="B19" s="1" t="s">
        <v>174</v>
      </c>
      <c r="C19" s="2">
        <v>44445</v>
      </c>
      <c r="D19" s="1" t="s">
        <v>175</v>
      </c>
      <c r="E19" s="1" t="s">
        <v>176</v>
      </c>
      <c r="F19" s="1">
        <v>3596</v>
      </c>
      <c r="G19" s="1" t="s">
        <v>177</v>
      </c>
      <c r="H19" s="1" t="s">
        <v>178</v>
      </c>
      <c r="I19" s="3">
        <v>1</v>
      </c>
      <c r="J19" s="3">
        <v>785.17499999999995</v>
      </c>
      <c r="K19" s="12">
        <f>+J19*1.21*I19</f>
        <v>950.06174999999996</v>
      </c>
      <c r="L19" s="23" t="s">
        <v>2101</v>
      </c>
      <c r="M19" s="23" t="s">
        <v>2101</v>
      </c>
      <c r="N19" s="23" t="s">
        <v>2101</v>
      </c>
      <c r="O19" s="3">
        <f>+K19</f>
        <v>950.06174999999996</v>
      </c>
      <c r="P19" s="3">
        <f>+O19</f>
        <v>950.06174999999996</v>
      </c>
      <c r="Q19" s="3">
        <v>1454.53552826446</v>
      </c>
      <c r="R19" s="12">
        <f>+Q19*1.21</f>
        <v>1759.9879891999965</v>
      </c>
      <c r="S19" s="3">
        <f>+R19</f>
        <v>1759.9879891999965</v>
      </c>
      <c r="T19" s="1">
        <v>1759.99</v>
      </c>
      <c r="U19" s="29">
        <f t="shared" si="2"/>
        <v>2.010800003517943E-3</v>
      </c>
      <c r="V19" s="11"/>
      <c r="W19" s="16">
        <f>+VLOOKUP(F19,'[1]ventas (7)'!$1:$1048576,38,FALSE)</f>
        <v>3193208606</v>
      </c>
      <c r="X19" s="11"/>
      <c r="Y19" s="11"/>
      <c r="Z19" s="11"/>
      <c r="AA19" s="11"/>
      <c r="AB19" s="11"/>
      <c r="AC19" s="11"/>
      <c r="AD19" s="1"/>
      <c r="AE19" s="1"/>
    </row>
    <row r="20" spans="1:31" x14ac:dyDescent="0.25">
      <c r="A20" s="1" t="s">
        <v>215</v>
      </c>
      <c r="B20" s="1" t="s">
        <v>216</v>
      </c>
      <c r="C20" s="2">
        <v>44445</v>
      </c>
      <c r="D20" s="1" t="s">
        <v>217</v>
      </c>
      <c r="E20" s="1" t="s">
        <v>218</v>
      </c>
      <c r="F20" s="1"/>
      <c r="G20" s="1" t="s">
        <v>219</v>
      </c>
      <c r="H20" s="1" t="s">
        <v>220</v>
      </c>
      <c r="I20" s="3">
        <v>1</v>
      </c>
      <c r="J20" s="3">
        <v>188.9796</v>
      </c>
      <c r="K20" s="12">
        <f>+J20*1.21*I20</f>
        <v>228.66531599999999</v>
      </c>
      <c r="L20" s="23" t="s">
        <v>2101</v>
      </c>
      <c r="M20" s="23" t="s">
        <v>2101</v>
      </c>
      <c r="N20" s="23" t="s">
        <v>2101</v>
      </c>
      <c r="O20" s="3">
        <f>+K20</f>
        <v>228.66531599999999</v>
      </c>
      <c r="P20" s="3"/>
      <c r="Q20" s="3">
        <v>586.77053477355298</v>
      </c>
      <c r="R20" s="12">
        <f>+Q20*1.21</f>
        <v>709.99234707599908</v>
      </c>
      <c r="S20" s="3"/>
      <c r="T20" s="1"/>
      <c r="U20" s="11"/>
      <c r="V20" s="11"/>
      <c r="W20" s="16"/>
      <c r="X20" s="11"/>
      <c r="Y20" s="11"/>
      <c r="Z20" s="11"/>
      <c r="AA20" s="11"/>
      <c r="AB20" s="11"/>
      <c r="AC20" s="11"/>
      <c r="AD20" s="1"/>
      <c r="AE20" s="1"/>
    </row>
    <row r="21" spans="1:31" x14ac:dyDescent="0.25">
      <c r="A21" s="1" t="s">
        <v>545</v>
      </c>
      <c r="B21" s="1" t="s">
        <v>546</v>
      </c>
      <c r="C21" s="2">
        <v>44445</v>
      </c>
      <c r="D21" s="1" t="s">
        <v>547</v>
      </c>
      <c r="E21" s="1" t="s">
        <v>548</v>
      </c>
      <c r="F21" s="1"/>
      <c r="G21" s="1" t="s">
        <v>549</v>
      </c>
      <c r="H21" s="1" t="s">
        <v>550</v>
      </c>
      <c r="I21" s="3">
        <v>1</v>
      </c>
      <c r="J21" s="3">
        <v>173.41919999999999</v>
      </c>
      <c r="K21" s="12">
        <f>+J21*1.21*I21</f>
        <v>209.83723199999997</v>
      </c>
      <c r="L21" s="23" t="s">
        <v>2101</v>
      </c>
      <c r="M21" s="23" t="s">
        <v>2101</v>
      </c>
      <c r="N21" s="23" t="s">
        <v>2101</v>
      </c>
      <c r="O21" s="3">
        <f>+K21</f>
        <v>209.83723199999997</v>
      </c>
      <c r="P21" s="3"/>
      <c r="Q21" s="3">
        <v>297.52060251570299</v>
      </c>
      <c r="R21" s="12">
        <f>+Q21*1.21</f>
        <v>359.99992904400062</v>
      </c>
      <c r="S21" s="3"/>
      <c r="T21" s="1"/>
      <c r="U21" s="11"/>
      <c r="V21" s="11"/>
      <c r="W21" s="16"/>
      <c r="X21" s="11"/>
      <c r="Y21" s="11"/>
      <c r="Z21" s="11"/>
      <c r="AA21" s="11"/>
      <c r="AB21" s="11"/>
      <c r="AC21" s="11"/>
      <c r="AD21" s="1"/>
      <c r="AE21" s="1"/>
    </row>
    <row r="22" spans="1:31" x14ac:dyDescent="0.25">
      <c r="A22" s="1" t="s">
        <v>1659</v>
      </c>
      <c r="B22" s="1" t="s">
        <v>1660</v>
      </c>
      <c r="C22" s="2">
        <v>44445</v>
      </c>
      <c r="D22" s="1" t="s">
        <v>1661</v>
      </c>
      <c r="E22" s="1" t="s">
        <v>1662</v>
      </c>
      <c r="F22" s="1">
        <v>3598</v>
      </c>
      <c r="G22" s="1" t="s">
        <v>1663</v>
      </c>
      <c r="H22" s="1" t="s">
        <v>1664</v>
      </c>
      <c r="I22" s="3">
        <v>1</v>
      </c>
      <c r="J22" s="3">
        <v>287.38190082644599</v>
      </c>
      <c r="K22" s="12">
        <f>+J22*1.21*I22</f>
        <v>347.7320999999996</v>
      </c>
      <c r="L22" s="23" t="s">
        <v>2101</v>
      </c>
      <c r="M22" s="23" t="s">
        <v>2101</v>
      </c>
      <c r="N22" s="23">
        <f>+K22*0.95</f>
        <v>330.34549499999963</v>
      </c>
      <c r="O22" s="3">
        <f>+N22-(N22*9.09/100)</f>
        <v>300.31708950449968</v>
      </c>
      <c r="P22" s="3">
        <f>+O22+O21+O20</f>
        <v>738.81963750449961</v>
      </c>
      <c r="Q22" s="3">
        <v>531.40074663718997</v>
      </c>
      <c r="R22" s="12">
        <f>+Q22*1.21</f>
        <v>642.9949034309999</v>
      </c>
      <c r="S22" s="3">
        <f>+R22+R21+R20</f>
        <v>1712.9871795509996</v>
      </c>
      <c r="T22" s="1">
        <v>1994.74</v>
      </c>
      <c r="U22" s="29">
        <f>+T22-S22</f>
        <v>281.75282044900041</v>
      </c>
      <c r="V22" s="11" t="s">
        <v>2109</v>
      </c>
      <c r="W22" s="16">
        <f>+VLOOKUP(F22,'[1]ventas (7)'!$1:$1048576,38,FALSE)</f>
        <v>0</v>
      </c>
      <c r="X22" s="11"/>
      <c r="Y22" s="11"/>
      <c r="Z22" s="11"/>
      <c r="AA22" s="11"/>
      <c r="AB22" s="11"/>
      <c r="AC22" s="31" t="s">
        <v>2114</v>
      </c>
      <c r="AD22" s="1"/>
      <c r="AE22" s="1"/>
    </row>
    <row r="23" spans="1:31" x14ac:dyDescent="0.25">
      <c r="A23" s="1" t="s">
        <v>1329</v>
      </c>
      <c r="B23" s="1" t="s">
        <v>1330</v>
      </c>
      <c r="C23" s="2">
        <v>44445</v>
      </c>
      <c r="D23" s="1" t="s">
        <v>1331</v>
      </c>
      <c r="E23" s="1" t="s">
        <v>1332</v>
      </c>
      <c r="F23" s="1"/>
      <c r="G23" s="1" t="s">
        <v>1333</v>
      </c>
      <c r="H23" s="1" t="s">
        <v>1334</v>
      </c>
      <c r="I23" s="3">
        <v>1</v>
      </c>
      <c r="J23" s="3">
        <v>153.40958677686001</v>
      </c>
      <c r="K23" s="12">
        <f>+J23*1.21*I23</f>
        <v>185.62560000000062</v>
      </c>
      <c r="L23" s="23" t="s">
        <v>2101</v>
      </c>
      <c r="M23" s="23">
        <f>+K23*0.085</f>
        <v>15.778176000000053</v>
      </c>
      <c r="N23" s="23">
        <f>+M23*0.95</f>
        <v>14.98926720000005</v>
      </c>
      <c r="O23" s="3">
        <f>+N23-(N23*9.09/100)</f>
        <v>13.626742811520046</v>
      </c>
      <c r="P23" s="3"/>
      <c r="Q23" s="3">
        <v>284.28177116033203</v>
      </c>
      <c r="R23" s="12">
        <f>+Q23*1.21</f>
        <v>343.98094310400177</v>
      </c>
      <c r="S23" s="3"/>
      <c r="T23" s="1"/>
      <c r="U23" s="11"/>
      <c r="V23" s="11"/>
      <c r="W23" s="16"/>
      <c r="X23" s="11"/>
      <c r="Y23" s="11"/>
      <c r="Z23" s="11"/>
      <c r="AA23" s="11"/>
      <c r="AB23" s="11"/>
      <c r="AC23" s="11"/>
      <c r="AD23" s="1"/>
      <c r="AE23" s="1"/>
    </row>
    <row r="24" spans="1:31" x14ac:dyDescent="0.25">
      <c r="A24" s="1" t="s">
        <v>1443</v>
      </c>
      <c r="B24" s="1" t="s">
        <v>1444</v>
      </c>
      <c r="C24" s="2">
        <v>44445</v>
      </c>
      <c r="D24" s="1" t="s">
        <v>1445</v>
      </c>
      <c r="E24" s="1" t="s">
        <v>1446</v>
      </c>
      <c r="F24" s="1"/>
      <c r="G24" s="1" t="s">
        <v>1447</v>
      </c>
      <c r="H24" s="1" t="s">
        <v>1448</v>
      </c>
      <c r="I24" s="3">
        <v>1</v>
      </c>
      <c r="J24" s="3">
        <v>132.24</v>
      </c>
      <c r="K24" s="12">
        <f>+J24*1.21*I24</f>
        <v>160.0104</v>
      </c>
      <c r="L24" s="23" t="s">
        <v>2101</v>
      </c>
      <c r="M24" s="23" t="s">
        <v>2101</v>
      </c>
      <c r="N24" s="23" t="s">
        <v>2101</v>
      </c>
      <c r="O24" s="3">
        <f>+K24</f>
        <v>160.0104</v>
      </c>
      <c r="P24" s="3"/>
      <c r="Q24" s="3">
        <v>247.92619680000001</v>
      </c>
      <c r="R24" s="12">
        <f>+Q24*1.21</f>
        <v>299.99069812800002</v>
      </c>
      <c r="S24" s="3"/>
      <c r="T24" s="1"/>
      <c r="U24" s="11"/>
      <c r="V24" s="11"/>
      <c r="W24" s="16"/>
      <c r="X24" s="11"/>
      <c r="Y24" s="11"/>
      <c r="Z24" s="11"/>
      <c r="AA24" s="11"/>
      <c r="AB24" s="11"/>
      <c r="AC24" s="11"/>
      <c r="AD24" s="1"/>
      <c r="AE24" s="1"/>
    </row>
    <row r="25" spans="1:31" x14ac:dyDescent="0.25">
      <c r="A25" s="1" t="s">
        <v>1833</v>
      </c>
      <c r="B25" s="1" t="s">
        <v>1834</v>
      </c>
      <c r="C25" s="2">
        <v>44445</v>
      </c>
      <c r="D25" s="1" t="s">
        <v>1835</v>
      </c>
      <c r="E25" s="1" t="s">
        <v>1836</v>
      </c>
      <c r="F25" s="1">
        <v>3599</v>
      </c>
      <c r="G25" s="1" t="s">
        <v>1837</v>
      </c>
      <c r="H25" s="1" t="s">
        <v>1838</v>
      </c>
      <c r="I25" s="3">
        <v>1</v>
      </c>
      <c r="J25" s="3">
        <v>210.3</v>
      </c>
      <c r="K25" s="12">
        <f>+J25*1.21*I25</f>
        <v>254.46299999999999</v>
      </c>
      <c r="L25" s="23" t="s">
        <v>2101</v>
      </c>
      <c r="M25" s="23" t="s">
        <v>2101</v>
      </c>
      <c r="N25" s="23" t="s">
        <v>2101</v>
      </c>
      <c r="O25" s="3">
        <f>+K25</f>
        <v>254.46299999999999</v>
      </c>
      <c r="P25" s="3">
        <f>+O25+O24+O23</f>
        <v>428.10014281152002</v>
      </c>
      <c r="Q25" s="3">
        <v>495.85776992479299</v>
      </c>
      <c r="R25" s="12">
        <f>+Q25*1.21</f>
        <v>599.98790160899955</v>
      </c>
      <c r="S25" s="3">
        <f>+R25+R24+R23</f>
        <v>1243.9595428410012</v>
      </c>
      <c r="T25" s="1">
        <v>1657.06</v>
      </c>
      <c r="U25" s="29">
        <f>+T25-S25</f>
        <v>413.10045715899878</v>
      </c>
      <c r="V25" s="11" t="s">
        <v>2109</v>
      </c>
      <c r="W25" s="16">
        <f>+VLOOKUP(F25,'[1]ventas (7)'!$1:$1048576,38,FALSE)</f>
        <v>16734373305</v>
      </c>
      <c r="X25" s="11"/>
      <c r="Y25" s="11"/>
      <c r="Z25" s="11"/>
      <c r="AA25" s="11"/>
      <c r="AB25" s="11"/>
      <c r="AC25" s="11"/>
      <c r="AD25" s="1"/>
      <c r="AE25" s="1"/>
    </row>
    <row r="26" spans="1:31" x14ac:dyDescent="0.25">
      <c r="A26" s="1" t="s">
        <v>293</v>
      </c>
      <c r="B26" s="1" t="s">
        <v>294</v>
      </c>
      <c r="C26" s="2">
        <v>44445</v>
      </c>
      <c r="D26" s="1" t="s">
        <v>295</v>
      </c>
      <c r="E26" s="1" t="s">
        <v>296</v>
      </c>
      <c r="F26" s="1"/>
      <c r="G26" s="1" t="s">
        <v>297</v>
      </c>
      <c r="H26" s="1" t="s">
        <v>298</v>
      </c>
      <c r="I26" s="3">
        <v>1</v>
      </c>
      <c r="J26" s="3">
        <v>149.30198347107401</v>
      </c>
      <c r="K26" s="12">
        <f>+J26*1.21*I26</f>
        <v>180.65539999999956</v>
      </c>
      <c r="L26" s="23" t="s">
        <v>2101</v>
      </c>
      <c r="M26" s="23" t="s">
        <v>2101</v>
      </c>
      <c r="N26" s="23">
        <f>+K26*0.95</f>
        <v>171.62262999999956</v>
      </c>
      <c r="O26" s="3">
        <f>+N26-(N26*9.09/100)</f>
        <v>156.0221329329996</v>
      </c>
      <c r="P26" s="3"/>
      <c r="Q26" s="3">
        <v>220.910200783471</v>
      </c>
      <c r="R26" s="12">
        <f>+Q26*1.21</f>
        <v>267.3013429479999</v>
      </c>
      <c r="S26" s="3"/>
      <c r="T26" s="1"/>
      <c r="U26" s="11"/>
      <c r="V26" s="11"/>
      <c r="W26" s="16"/>
      <c r="X26" s="11"/>
      <c r="Y26" s="11"/>
      <c r="Z26" s="11"/>
      <c r="AA26" s="11"/>
      <c r="AB26" s="11"/>
      <c r="AC26" s="11"/>
      <c r="AD26" s="1"/>
      <c r="AE26" s="1"/>
    </row>
    <row r="27" spans="1:31" x14ac:dyDescent="0.25">
      <c r="A27" s="1" t="s">
        <v>341</v>
      </c>
      <c r="B27" s="1" t="s">
        <v>342</v>
      </c>
      <c r="C27" s="2">
        <v>44445</v>
      </c>
      <c r="D27" s="1" t="s">
        <v>343</v>
      </c>
      <c r="E27" s="1" t="s">
        <v>344</v>
      </c>
      <c r="F27" s="1"/>
      <c r="G27" s="1" t="s">
        <v>345</v>
      </c>
      <c r="H27" s="1" t="s">
        <v>346</v>
      </c>
      <c r="I27" s="3">
        <v>1</v>
      </c>
      <c r="J27" s="3">
        <v>259.97710743801701</v>
      </c>
      <c r="K27" s="12">
        <f>+J27*1.21*I27</f>
        <v>314.57230000000055</v>
      </c>
      <c r="L27" s="23" t="s">
        <v>2101</v>
      </c>
      <c r="M27" s="23" t="s">
        <v>2101</v>
      </c>
      <c r="N27" s="23">
        <f>+K27*0.95</f>
        <v>298.84368500000051</v>
      </c>
      <c r="O27" s="3">
        <f>+N27-(N27*9.09/100)</f>
        <v>271.67879403350048</v>
      </c>
      <c r="P27" s="3"/>
      <c r="Q27" s="3">
        <v>384.66732770743897</v>
      </c>
      <c r="R27" s="12">
        <f>+Q27*1.21</f>
        <v>465.44746652600116</v>
      </c>
      <c r="S27" s="3"/>
      <c r="T27" s="1"/>
      <c r="U27" s="11"/>
      <c r="V27" s="11"/>
      <c r="W27" s="16"/>
      <c r="X27" s="11"/>
      <c r="Y27" s="11"/>
      <c r="Z27" s="11"/>
      <c r="AA27" s="11"/>
      <c r="AB27" s="11"/>
      <c r="AC27" s="11"/>
      <c r="AD27" s="1"/>
      <c r="AE27" s="1"/>
    </row>
    <row r="28" spans="1:31" x14ac:dyDescent="0.25">
      <c r="A28" s="1" t="s">
        <v>461</v>
      </c>
      <c r="B28" s="1" t="s">
        <v>462</v>
      </c>
      <c r="C28" s="2">
        <v>44445</v>
      </c>
      <c r="D28" s="1" t="s">
        <v>463</v>
      </c>
      <c r="E28" s="1" t="s">
        <v>464</v>
      </c>
      <c r="F28" s="1"/>
      <c r="G28" s="1" t="s">
        <v>465</v>
      </c>
      <c r="H28" s="1" t="s">
        <v>466</v>
      </c>
      <c r="I28" s="3">
        <v>1</v>
      </c>
      <c r="J28" s="3">
        <v>214.68909090909099</v>
      </c>
      <c r="K28" s="12">
        <f>+J28*1.21*I28</f>
        <v>259.77380000000011</v>
      </c>
      <c r="L28" s="23" t="s">
        <v>2101</v>
      </c>
      <c r="M28" s="23" t="s">
        <v>2101</v>
      </c>
      <c r="N28" s="23">
        <f>+K28*0.95</f>
        <v>246.78511000000009</v>
      </c>
      <c r="O28" s="3">
        <f>+N28-(N28*9.09/100)</f>
        <v>224.35234350100006</v>
      </c>
      <c r="P28" s="3"/>
      <c r="Q28" s="3">
        <v>317.65827269090897</v>
      </c>
      <c r="R28" s="12">
        <f>+Q28*1.21</f>
        <v>384.36650995599985</v>
      </c>
      <c r="S28" s="3"/>
      <c r="T28" s="1"/>
      <c r="U28" s="11"/>
      <c r="V28" s="11"/>
      <c r="W28" s="16"/>
      <c r="X28" s="11"/>
      <c r="Y28" s="11"/>
      <c r="Z28" s="11"/>
      <c r="AA28" s="11"/>
      <c r="AB28" s="11"/>
      <c r="AC28" s="11"/>
      <c r="AD28" s="1"/>
      <c r="AE28" s="1"/>
    </row>
    <row r="29" spans="1:31" x14ac:dyDescent="0.25">
      <c r="A29" s="1" t="s">
        <v>1383</v>
      </c>
      <c r="B29" s="1" t="s">
        <v>1384</v>
      </c>
      <c r="C29" s="2">
        <v>44445</v>
      </c>
      <c r="D29" s="1" t="s">
        <v>1385</v>
      </c>
      <c r="E29" s="1" t="s">
        <v>1386</v>
      </c>
      <c r="F29" s="1"/>
      <c r="G29" s="1" t="s">
        <v>1387</v>
      </c>
      <c r="H29" s="1" t="s">
        <v>1388</v>
      </c>
      <c r="I29" s="3">
        <v>1</v>
      </c>
      <c r="J29" s="3">
        <v>1183.3385950413201</v>
      </c>
      <c r="K29" s="12">
        <f>+J29*1.21*I29</f>
        <v>1431.8396999999973</v>
      </c>
      <c r="L29" s="23">
        <f>+K29*0.6</f>
        <v>859.10381999999834</v>
      </c>
      <c r="M29" s="23" t="s">
        <v>2101</v>
      </c>
      <c r="N29" s="23">
        <f>+L29*0.95</f>
        <v>816.14862899999844</v>
      </c>
      <c r="O29" s="3">
        <f>+N29-(N29*9.09/100)</f>
        <v>741.96071862389863</v>
      </c>
      <c r="P29" s="3"/>
      <c r="Q29" s="3">
        <v>1314.0383428636301</v>
      </c>
      <c r="R29" s="12">
        <f>+Q29*1.21</f>
        <v>1589.9863948649922</v>
      </c>
      <c r="S29" s="3"/>
      <c r="T29" s="1"/>
      <c r="U29" s="11"/>
      <c r="V29" s="11"/>
      <c r="W29" s="16"/>
      <c r="X29" s="11"/>
      <c r="Y29" s="11"/>
      <c r="Z29" s="11"/>
      <c r="AA29" s="11"/>
      <c r="AB29" s="11"/>
      <c r="AC29" s="11"/>
      <c r="AD29" s="1"/>
      <c r="AE29" s="1"/>
    </row>
    <row r="30" spans="1:31" x14ac:dyDescent="0.25">
      <c r="A30" s="1" t="s">
        <v>1401</v>
      </c>
      <c r="B30" s="1" t="s">
        <v>1402</v>
      </c>
      <c r="C30" s="2">
        <v>44445</v>
      </c>
      <c r="D30" s="1" t="s">
        <v>1403</v>
      </c>
      <c r="E30" s="1" t="s">
        <v>1404</v>
      </c>
      <c r="F30" s="1"/>
      <c r="G30" s="1" t="s">
        <v>1405</v>
      </c>
      <c r="H30" s="1" t="s">
        <v>1406</v>
      </c>
      <c r="I30" s="3">
        <v>2</v>
      </c>
      <c r="J30" s="3">
        <v>105.01950413223101</v>
      </c>
      <c r="K30" s="12">
        <f>+J30*1.21*I30</f>
        <v>254.14719999999903</v>
      </c>
      <c r="L30" s="23">
        <f>+K30*0.75</f>
        <v>190.61039999999929</v>
      </c>
      <c r="M30" s="23" t="s">
        <v>2101</v>
      </c>
      <c r="N30" s="23">
        <f>+L30*0.95</f>
        <v>181.07987999999932</v>
      </c>
      <c r="O30" s="3">
        <f>+N30-(N30*9.09/100)</f>
        <v>164.61971890799938</v>
      </c>
      <c r="P30" s="3"/>
      <c r="Q30" s="3">
        <v>265.062927259503</v>
      </c>
      <c r="R30" s="12">
        <f>+Q30*1.21</f>
        <v>320.72614198399862</v>
      </c>
      <c r="S30" s="3"/>
      <c r="T30" s="1"/>
      <c r="U30" s="11"/>
      <c r="V30" s="11"/>
      <c r="W30" s="16"/>
      <c r="X30" s="11"/>
      <c r="Y30" s="11"/>
      <c r="Z30" s="11"/>
      <c r="AA30" s="11"/>
      <c r="AB30" s="11"/>
      <c r="AC30" s="11"/>
      <c r="AD30" s="1"/>
      <c r="AE30" s="1"/>
    </row>
    <row r="31" spans="1:31" x14ac:dyDescent="0.25">
      <c r="A31" s="1" t="s">
        <v>1431</v>
      </c>
      <c r="B31" s="1" t="s">
        <v>1432</v>
      </c>
      <c r="C31" s="2">
        <v>44445</v>
      </c>
      <c r="D31" s="1" t="s">
        <v>1433</v>
      </c>
      <c r="E31" s="1" t="s">
        <v>1434</v>
      </c>
      <c r="F31" s="1"/>
      <c r="G31" s="1" t="s">
        <v>1435</v>
      </c>
      <c r="H31" s="1" t="s">
        <v>1436</v>
      </c>
      <c r="I31" s="3">
        <v>2</v>
      </c>
      <c r="J31" s="3">
        <v>111.810082644628</v>
      </c>
      <c r="K31" s="12">
        <f>+J31*1.21*I31</f>
        <v>270.58039999999977</v>
      </c>
      <c r="L31" s="23">
        <f>+K31*0.75</f>
        <v>202.93529999999981</v>
      </c>
      <c r="M31" s="23" t="s">
        <v>2101</v>
      </c>
      <c r="N31" s="23">
        <f>+L31*0.95</f>
        <v>192.78853499999983</v>
      </c>
      <c r="O31" s="3">
        <f>+N31-(N31*9.09/100)</f>
        <v>175.26405716849985</v>
      </c>
      <c r="P31" s="3"/>
      <c r="Q31" s="3">
        <v>282.201939990082</v>
      </c>
      <c r="R31" s="12">
        <f>+Q31*1.21</f>
        <v>341.46434738799923</v>
      </c>
      <c r="S31" s="3"/>
      <c r="T31" s="1"/>
      <c r="U31" s="11"/>
      <c r="V31" s="11"/>
      <c r="W31" s="16"/>
      <c r="X31" s="11"/>
      <c r="Y31" s="11"/>
      <c r="Z31" s="11"/>
      <c r="AA31" s="11"/>
      <c r="AB31" s="11"/>
      <c r="AC31" s="11"/>
      <c r="AD31" s="1"/>
      <c r="AE31" s="1"/>
    </row>
    <row r="32" spans="1:31" s="17" customFormat="1" x14ac:dyDescent="0.25">
      <c r="A32" s="1" t="s">
        <v>1437</v>
      </c>
      <c r="B32" s="1" t="s">
        <v>1438</v>
      </c>
      <c r="C32" s="2">
        <v>44445</v>
      </c>
      <c r="D32" s="1" t="s">
        <v>1439</v>
      </c>
      <c r="E32" s="1" t="s">
        <v>1440</v>
      </c>
      <c r="F32" s="1">
        <v>3600</v>
      </c>
      <c r="G32" s="1" t="s">
        <v>1441</v>
      </c>
      <c r="H32" s="1" t="s">
        <v>1442</v>
      </c>
      <c r="I32" s="3">
        <v>2</v>
      </c>
      <c r="J32" s="3">
        <v>90.966033057851206</v>
      </c>
      <c r="K32" s="12">
        <f>+J32*1.21*I32</f>
        <v>220.13779999999991</v>
      </c>
      <c r="L32" s="23">
        <f>+K32*0.75</f>
        <v>165.10334999999992</v>
      </c>
      <c r="M32" s="23" t="s">
        <v>2101</v>
      </c>
      <c r="N32" s="23">
        <f>+L32*0.95</f>
        <v>156.84818249999992</v>
      </c>
      <c r="O32" s="3">
        <f>+N32-(N32*9.09/100)</f>
        <v>142.59068271074992</v>
      </c>
      <c r="P32" s="3">
        <f>+O32+O31+O30+O29+O28+O27+O26</f>
        <v>1876.488447878648</v>
      </c>
      <c r="Q32" s="3">
        <v>229.59280947603301</v>
      </c>
      <c r="R32" s="12">
        <f>+Q32*1.21</f>
        <v>277.80729946599996</v>
      </c>
      <c r="S32" s="3">
        <f>+R32+R31+R30+R29+R28+R27+R26</f>
        <v>3647.0995031329908</v>
      </c>
      <c r="T32" s="1">
        <v>3647.09</v>
      </c>
      <c r="U32" s="29">
        <f t="shared" ref="U32:U33" si="3">+T32-S32</f>
        <v>-9.5031329906305473E-3</v>
      </c>
      <c r="V32" s="11"/>
      <c r="W32" s="16">
        <f>+VLOOKUP(F32,'[1]ventas (7)'!$1:$1048576,38,FALSE)</f>
        <v>16739658584</v>
      </c>
      <c r="X32" s="11"/>
      <c r="Y32" s="11"/>
      <c r="Z32" s="11"/>
      <c r="AA32" s="11"/>
      <c r="AB32" s="11"/>
      <c r="AC32" s="11"/>
      <c r="AD32" s="1"/>
      <c r="AE32" s="1"/>
    </row>
    <row r="33" spans="1:31" s="17" customFormat="1" x14ac:dyDescent="0.25">
      <c r="A33" s="1" t="s">
        <v>161</v>
      </c>
      <c r="B33" s="1" t="s">
        <v>162</v>
      </c>
      <c r="C33" s="2">
        <v>44445</v>
      </c>
      <c r="D33" s="1" t="s">
        <v>163</v>
      </c>
      <c r="E33" s="1" t="s">
        <v>164</v>
      </c>
      <c r="F33" s="1">
        <v>3601</v>
      </c>
      <c r="G33" s="1" t="s">
        <v>165</v>
      </c>
      <c r="H33" s="1" t="s">
        <v>166</v>
      </c>
      <c r="I33" s="3">
        <v>1</v>
      </c>
      <c r="J33" s="3">
        <v>785.17499999999995</v>
      </c>
      <c r="K33" s="12">
        <f>+J33*1.21*I33</f>
        <v>950.06174999999996</v>
      </c>
      <c r="L33" s="23" t="s">
        <v>2101</v>
      </c>
      <c r="M33" s="23" t="s">
        <v>2101</v>
      </c>
      <c r="N33" s="23" t="s">
        <v>2101</v>
      </c>
      <c r="O33" s="3">
        <f>+K33</f>
        <v>950.06174999999996</v>
      </c>
      <c r="P33" s="3">
        <f>+O33</f>
        <v>950.06174999999996</v>
      </c>
      <c r="Q33" s="3">
        <v>1454.5512319214899</v>
      </c>
      <c r="R33" s="12">
        <f>+Q33*1.21</f>
        <v>1760.0069906250028</v>
      </c>
      <c r="S33" s="3">
        <f>+R33</f>
        <v>1760.0069906250028</v>
      </c>
      <c r="T33" s="1">
        <v>2173.09</v>
      </c>
      <c r="U33" s="29">
        <f t="shared" si="3"/>
        <v>413.08300937499735</v>
      </c>
      <c r="V33" s="11" t="s">
        <v>2109</v>
      </c>
      <c r="W33" s="16">
        <f>+VLOOKUP(F33,'[1]ventas (7)'!$1:$1048576,38,FALSE)</f>
        <v>16741167543</v>
      </c>
      <c r="X33" s="11"/>
      <c r="Y33" s="11"/>
      <c r="Z33" s="11"/>
      <c r="AA33" s="11"/>
      <c r="AB33" s="11"/>
      <c r="AC33" s="11"/>
      <c r="AD33" s="1"/>
      <c r="AE33" s="1"/>
    </row>
    <row r="34" spans="1:31" x14ac:dyDescent="0.25">
      <c r="A34" s="1" t="s">
        <v>741</v>
      </c>
      <c r="B34" s="1" t="s">
        <v>742</v>
      </c>
      <c r="C34" s="2">
        <v>44445</v>
      </c>
      <c r="D34" s="1" t="s">
        <v>743</v>
      </c>
      <c r="E34" s="1" t="s">
        <v>744</v>
      </c>
      <c r="F34" s="1"/>
      <c r="G34" s="1" t="s">
        <v>745</v>
      </c>
      <c r="H34" s="1" t="s">
        <v>746</v>
      </c>
      <c r="I34" s="3">
        <v>4</v>
      </c>
      <c r="J34" s="3">
        <v>57.92</v>
      </c>
      <c r="K34" s="12">
        <f>+J34*1.21*I34</f>
        <v>280.33280000000002</v>
      </c>
      <c r="L34" s="23" t="s">
        <v>2101</v>
      </c>
      <c r="M34" s="23" t="s">
        <v>2101</v>
      </c>
      <c r="N34" s="23" t="s">
        <v>2101</v>
      </c>
      <c r="O34" s="3">
        <f>+K34</f>
        <v>280.33280000000002</v>
      </c>
      <c r="P34" s="3"/>
      <c r="Q34" s="3">
        <v>390.03507338181799</v>
      </c>
      <c r="R34" s="12">
        <f>+Q34*1.21</f>
        <v>471.94243879199973</v>
      </c>
      <c r="S34" s="3"/>
      <c r="T34" s="1"/>
      <c r="U34" s="11"/>
      <c r="V34" s="11"/>
      <c r="W34" s="16"/>
      <c r="X34" s="11"/>
      <c r="Y34" s="11"/>
      <c r="Z34" s="11"/>
      <c r="AA34" s="11"/>
      <c r="AB34" s="11"/>
      <c r="AC34" s="11"/>
      <c r="AD34" s="1"/>
      <c r="AE34" s="1"/>
    </row>
    <row r="35" spans="1:31" x14ac:dyDescent="0.25">
      <c r="A35" s="1" t="s">
        <v>1257</v>
      </c>
      <c r="B35" s="1" t="s">
        <v>1258</v>
      </c>
      <c r="C35" s="2">
        <v>44445</v>
      </c>
      <c r="D35" s="1" t="s">
        <v>1259</v>
      </c>
      <c r="E35" s="1" t="s">
        <v>1260</v>
      </c>
      <c r="F35" s="1">
        <v>3604</v>
      </c>
      <c r="G35" s="1" t="s">
        <v>1261</v>
      </c>
      <c r="H35" s="1" t="s">
        <v>1262</v>
      </c>
      <c r="I35" s="3">
        <v>1</v>
      </c>
      <c r="J35" s="3">
        <v>1349</v>
      </c>
      <c r="K35" s="12">
        <f>+J35*1.21*I35</f>
        <v>1632.29</v>
      </c>
      <c r="L35" s="23" t="s">
        <v>2101</v>
      </c>
      <c r="M35" s="23" t="s">
        <v>2101</v>
      </c>
      <c r="N35" s="23">
        <f>+K35*0.95</f>
        <v>1550.6754999999998</v>
      </c>
      <c r="O35" s="3">
        <f>+N35-(N35*9.09/100)</f>
        <v>1409.7190970499998</v>
      </c>
      <c r="P35" s="3">
        <f>+O35+O34</f>
        <v>1690.0518970499998</v>
      </c>
      <c r="Q35" s="3">
        <v>2231.4078800000002</v>
      </c>
      <c r="R35" s="12">
        <f>+Q35*1.21</f>
        <v>2700.0035348000001</v>
      </c>
      <c r="S35" s="3">
        <f>+R35+R34</f>
        <v>3171.945973592</v>
      </c>
      <c r="T35" s="1">
        <v>3585.05</v>
      </c>
      <c r="U35" s="29">
        <f>+T35-S35</f>
        <v>413.10402640800021</v>
      </c>
      <c r="V35" s="11" t="s">
        <v>2109</v>
      </c>
      <c r="W35" s="16">
        <f>+VLOOKUP(F35,'[1]ventas (7)'!$1:$1048576,38,FALSE)</f>
        <v>16748910931</v>
      </c>
      <c r="X35" s="11"/>
      <c r="Y35" s="11"/>
      <c r="Z35" s="11"/>
      <c r="AA35" s="11"/>
      <c r="AB35" s="11"/>
      <c r="AC35" s="11"/>
      <c r="AD35" s="1"/>
      <c r="AE35" s="1"/>
    </row>
    <row r="36" spans="1:31" x14ac:dyDescent="0.25">
      <c r="A36" s="1" t="s">
        <v>1389</v>
      </c>
      <c r="B36" s="1" t="s">
        <v>1390</v>
      </c>
      <c r="C36" s="2">
        <v>44445</v>
      </c>
      <c r="D36" s="1" t="s">
        <v>1391</v>
      </c>
      <c r="E36" s="1" t="s">
        <v>1392</v>
      </c>
      <c r="F36" s="1"/>
      <c r="G36" s="1" t="s">
        <v>1393</v>
      </c>
      <c r="H36" s="1" t="s">
        <v>1394</v>
      </c>
      <c r="I36" s="3">
        <v>1</v>
      </c>
      <c r="J36" s="3">
        <v>246.07396694214901</v>
      </c>
      <c r="K36" s="12">
        <f>+J36*1.21*I36</f>
        <v>297.7495000000003</v>
      </c>
      <c r="L36" s="23">
        <f>+K36*0.75</f>
        <v>223.31212500000021</v>
      </c>
      <c r="M36" s="23" t="s">
        <v>2101</v>
      </c>
      <c r="N36" s="23">
        <f>+L36*0.95</f>
        <v>212.14651875000018</v>
      </c>
      <c r="O36" s="3">
        <f>+N36-(N36*9.09/100)</f>
        <v>192.86240019562516</v>
      </c>
      <c r="P36" s="3"/>
      <c r="Q36" s="3">
        <v>342.97543438429801</v>
      </c>
      <c r="R36" s="12">
        <f>+Q36*1.21</f>
        <v>415.00027560500058</v>
      </c>
      <c r="S36" s="3"/>
      <c r="T36" s="1"/>
      <c r="U36" s="11"/>
      <c r="V36" s="11"/>
      <c r="W36" s="16"/>
      <c r="X36" s="11"/>
      <c r="Y36" s="11"/>
      <c r="Z36" s="11"/>
      <c r="AA36" s="11"/>
      <c r="AB36" s="11"/>
      <c r="AC36" s="11"/>
      <c r="AD36" s="1"/>
      <c r="AE36" s="1"/>
    </row>
    <row r="37" spans="1:31" x14ac:dyDescent="0.25">
      <c r="A37" s="1" t="s">
        <v>1557</v>
      </c>
      <c r="B37" s="1" t="s">
        <v>1558</v>
      </c>
      <c r="C37" s="2">
        <v>44445</v>
      </c>
      <c r="D37" s="1" t="s">
        <v>1559</v>
      </c>
      <c r="E37" s="1" t="s">
        <v>1560</v>
      </c>
      <c r="F37" s="1">
        <v>3606</v>
      </c>
      <c r="G37" s="1" t="s">
        <v>1561</v>
      </c>
      <c r="H37" s="1" t="s">
        <v>1562</v>
      </c>
      <c r="I37" s="3">
        <v>1</v>
      </c>
      <c r="J37" s="3">
        <v>554.99</v>
      </c>
      <c r="K37" s="12">
        <f>+J37*1.21*I37</f>
        <v>671.53790000000004</v>
      </c>
      <c r="L37" s="23" t="s">
        <v>2101</v>
      </c>
      <c r="M37" s="23" t="s">
        <v>2101</v>
      </c>
      <c r="N37" s="23" t="s">
        <v>2101</v>
      </c>
      <c r="O37" s="3">
        <f>+K37</f>
        <v>671.53790000000004</v>
      </c>
      <c r="P37" s="3">
        <f>+O37+O36</f>
        <v>864.40030019562516</v>
      </c>
      <c r="Q37" s="3">
        <v>1115.7000004875999</v>
      </c>
      <c r="R37" s="12">
        <f>+Q37*1.21</f>
        <v>1349.9970005899959</v>
      </c>
      <c r="S37" s="3">
        <f>+R37+R36</f>
        <v>1764.9972761949964</v>
      </c>
      <c r="T37" s="1">
        <v>2180.8200000000002</v>
      </c>
      <c r="U37" s="29">
        <f>+T37-S37</f>
        <v>415.82272380500376</v>
      </c>
      <c r="V37" s="11" t="s">
        <v>2109</v>
      </c>
      <c r="W37" s="16">
        <f>+VLOOKUP(F37,'[1]ventas (7)'!$1:$1048576,38,FALSE)</f>
        <v>16754580076</v>
      </c>
      <c r="X37" s="11"/>
      <c r="Y37" s="11"/>
      <c r="Z37" s="11"/>
      <c r="AA37" s="11"/>
      <c r="AB37" s="11"/>
      <c r="AC37" s="11"/>
      <c r="AD37" s="1"/>
      <c r="AE37" s="1"/>
    </row>
    <row r="38" spans="1:31" s="17" customFormat="1" x14ac:dyDescent="0.25">
      <c r="A38" s="1" t="s">
        <v>879</v>
      </c>
      <c r="B38" s="1" t="s">
        <v>880</v>
      </c>
      <c r="C38" s="2">
        <v>44445</v>
      </c>
      <c r="D38" s="1" t="s">
        <v>881</v>
      </c>
      <c r="E38" s="1" t="s">
        <v>882</v>
      </c>
      <c r="F38" s="1"/>
      <c r="G38" s="1" t="s">
        <v>883</v>
      </c>
      <c r="H38" s="1" t="s">
        <v>884</v>
      </c>
      <c r="I38" s="3">
        <v>2</v>
      </c>
      <c r="J38" s="3">
        <v>558.79</v>
      </c>
      <c r="K38" s="12">
        <f>+J38*1.21*I38</f>
        <v>1352.2718</v>
      </c>
      <c r="L38" s="23" t="s">
        <v>2101</v>
      </c>
      <c r="M38" s="23" t="s">
        <v>2101</v>
      </c>
      <c r="N38" s="23" t="s">
        <v>2101</v>
      </c>
      <c r="O38" s="3">
        <f>+K38</f>
        <v>1352.2718</v>
      </c>
      <c r="P38" s="3"/>
      <c r="Q38" s="3">
        <v>1871.05083869752</v>
      </c>
      <c r="R38" s="12">
        <f>+Q38*1.21</f>
        <v>2263.9715148239993</v>
      </c>
      <c r="S38" s="3"/>
      <c r="T38" s="1"/>
      <c r="U38" s="11"/>
      <c r="V38" s="11"/>
      <c r="W38" s="16"/>
      <c r="X38" s="11"/>
      <c r="Y38" s="11"/>
      <c r="Z38" s="11"/>
      <c r="AA38" s="11"/>
      <c r="AB38" s="11"/>
      <c r="AC38" s="11"/>
      <c r="AD38" s="1"/>
      <c r="AE38" s="1"/>
    </row>
    <row r="39" spans="1:31" x14ac:dyDescent="0.25">
      <c r="A39" s="1" t="s">
        <v>1905</v>
      </c>
      <c r="B39" s="1" t="s">
        <v>1906</v>
      </c>
      <c r="C39" s="2">
        <v>44445</v>
      </c>
      <c r="D39" s="1" t="s">
        <v>1907</v>
      </c>
      <c r="E39" s="1" t="s">
        <v>1908</v>
      </c>
      <c r="F39" s="1">
        <v>3607</v>
      </c>
      <c r="G39" s="1" t="s">
        <v>1909</v>
      </c>
      <c r="H39" s="1" t="s">
        <v>1910</v>
      </c>
      <c r="I39" s="3">
        <v>1</v>
      </c>
      <c r="J39" s="3">
        <v>785.17</v>
      </c>
      <c r="K39" s="12">
        <f>+J39*1.21*I39</f>
        <v>950.05569999999989</v>
      </c>
      <c r="L39" s="23" t="s">
        <v>2101</v>
      </c>
      <c r="M39" s="23" t="s">
        <v>2101</v>
      </c>
      <c r="N39" s="23" t="s">
        <v>2101</v>
      </c>
      <c r="O39" s="3">
        <f>+K39</f>
        <v>950.05569999999989</v>
      </c>
      <c r="P39" s="3">
        <f>+O39+O38</f>
        <v>2302.3274999999999</v>
      </c>
      <c r="Q39" s="3">
        <v>1454.5366875</v>
      </c>
      <c r="R39" s="12">
        <f>+Q39*1.21</f>
        <v>1759.9893918749999</v>
      </c>
      <c r="S39" s="3">
        <f>+R39+R38</f>
        <v>4023.9609066989992</v>
      </c>
      <c r="T39" s="1">
        <v>4023.97</v>
      </c>
      <c r="U39" s="29">
        <f t="shared" ref="U39:U40" si="4">+T39-S39</f>
        <v>9.0933010005755932E-3</v>
      </c>
      <c r="V39" s="11"/>
      <c r="W39" s="16">
        <f>+VLOOKUP(F39,'[1]ventas (7)'!$1:$1048576,38,FALSE)</f>
        <v>16755382211</v>
      </c>
      <c r="X39" s="11"/>
      <c r="Y39" s="11"/>
      <c r="Z39" s="11"/>
      <c r="AA39" s="11"/>
      <c r="AB39" s="11"/>
      <c r="AC39" s="11"/>
      <c r="AD39" s="1"/>
      <c r="AE39" s="1"/>
    </row>
    <row r="40" spans="1:31" x14ac:dyDescent="0.25">
      <c r="A40" s="1" t="s">
        <v>1827</v>
      </c>
      <c r="B40" s="1" t="s">
        <v>1828</v>
      </c>
      <c r="C40" s="2">
        <v>44445</v>
      </c>
      <c r="D40" s="1" t="s">
        <v>1829</v>
      </c>
      <c r="E40" s="1" t="s">
        <v>1830</v>
      </c>
      <c r="F40" s="1">
        <v>3608</v>
      </c>
      <c r="G40" s="1" t="s">
        <v>1831</v>
      </c>
      <c r="H40" s="1" t="s">
        <v>1832</v>
      </c>
      <c r="I40" s="3">
        <v>1</v>
      </c>
      <c r="J40" s="3">
        <v>145.24</v>
      </c>
      <c r="K40" s="12">
        <f>+J40*1.21*I40</f>
        <v>175.74039999999999</v>
      </c>
      <c r="L40" s="23" t="s">
        <v>2101</v>
      </c>
      <c r="M40" s="23" t="s">
        <v>2101</v>
      </c>
      <c r="N40" s="23" t="s">
        <v>2101</v>
      </c>
      <c r="O40" s="3">
        <f>+K40</f>
        <v>175.74039999999999</v>
      </c>
      <c r="P40" s="3">
        <f>+O40</f>
        <v>175.74039999999999</v>
      </c>
      <c r="Q40" s="3">
        <v>578.50398163636396</v>
      </c>
      <c r="R40" s="12">
        <f>+Q40*1.21</f>
        <v>699.98981778000041</v>
      </c>
      <c r="S40" s="3">
        <f>+R40</f>
        <v>699.98981778000041</v>
      </c>
      <c r="T40" s="1">
        <v>699.99</v>
      </c>
      <c r="U40" s="29">
        <f t="shared" si="4"/>
        <v>1.8221999960132962E-4</v>
      </c>
      <c r="V40" s="11"/>
      <c r="W40" s="16">
        <f>+VLOOKUP(F40,'[1]ventas (7)'!$1:$1048576,38,FALSE)</f>
        <v>16755753290</v>
      </c>
      <c r="X40" s="11"/>
      <c r="Y40" s="11"/>
      <c r="Z40" s="11"/>
      <c r="AA40" s="11"/>
      <c r="AB40" s="11"/>
      <c r="AC40" s="11"/>
      <c r="AD40" s="1"/>
      <c r="AE40" s="1"/>
    </row>
    <row r="41" spans="1:31" x14ac:dyDescent="0.25">
      <c r="A41" s="1" t="s">
        <v>1983</v>
      </c>
      <c r="B41" s="1" t="s">
        <v>1984</v>
      </c>
      <c r="C41" s="2">
        <v>44445</v>
      </c>
      <c r="D41" s="1" t="s">
        <v>1985</v>
      </c>
      <c r="E41" s="1" t="s">
        <v>1986</v>
      </c>
      <c r="F41" s="1"/>
      <c r="G41" s="1" t="s">
        <v>1987</v>
      </c>
      <c r="H41" s="1" t="s">
        <v>1988</v>
      </c>
      <c r="I41" s="3">
        <v>1</v>
      </c>
      <c r="J41" s="3">
        <v>425.48</v>
      </c>
      <c r="K41" s="12">
        <f>+J41*1.21*I41</f>
        <v>514.83079999999995</v>
      </c>
      <c r="L41" s="23" t="s">
        <v>2101</v>
      </c>
      <c r="M41" s="23" t="s">
        <v>2101</v>
      </c>
      <c r="N41" s="23" t="s">
        <v>2101</v>
      </c>
      <c r="O41" s="3">
        <f>+K41</f>
        <v>514.83079999999995</v>
      </c>
      <c r="P41" s="3"/>
      <c r="Q41" s="3">
        <v>735.53546807190105</v>
      </c>
      <c r="R41" s="12">
        <f>+Q41*1.21</f>
        <v>889.99791636700024</v>
      </c>
      <c r="S41" s="3"/>
      <c r="T41" s="1"/>
      <c r="U41" s="11"/>
      <c r="V41" s="11"/>
      <c r="W41" s="16"/>
      <c r="X41" s="11"/>
      <c r="Y41" s="11"/>
      <c r="Z41" s="11"/>
      <c r="AA41" s="11"/>
      <c r="AB41" s="11"/>
      <c r="AC41" s="11"/>
      <c r="AD41" s="1"/>
      <c r="AE41" s="1"/>
    </row>
    <row r="42" spans="1:31" x14ac:dyDescent="0.25">
      <c r="A42" s="1" t="s">
        <v>2001</v>
      </c>
      <c r="B42" s="1" t="s">
        <v>2002</v>
      </c>
      <c r="C42" s="2">
        <v>44445</v>
      </c>
      <c r="D42" s="1" t="s">
        <v>2003</v>
      </c>
      <c r="E42" s="1" t="s">
        <v>2004</v>
      </c>
      <c r="F42" s="1">
        <v>3605</v>
      </c>
      <c r="G42" s="1" t="s">
        <v>2005</v>
      </c>
      <c r="H42" s="1" t="s">
        <v>2006</v>
      </c>
      <c r="I42" s="3">
        <v>1</v>
      </c>
      <c r="J42" s="3">
        <v>425.48</v>
      </c>
      <c r="K42" s="12">
        <f>+J42*1.21*I42</f>
        <v>514.83079999999995</v>
      </c>
      <c r="L42" s="23" t="s">
        <v>2101</v>
      </c>
      <c r="M42" s="23" t="s">
        <v>2101</v>
      </c>
      <c r="N42" s="23" t="s">
        <v>2101</v>
      </c>
      <c r="O42" s="3">
        <f>+K42</f>
        <v>514.83079999999995</v>
      </c>
      <c r="P42" s="3">
        <f>+O42+O41</f>
        <v>1029.6615999999999</v>
      </c>
      <c r="Q42" s="3">
        <v>735.53555380165301</v>
      </c>
      <c r="R42" s="12">
        <f>+Q42*1.21</f>
        <v>889.99802010000008</v>
      </c>
      <c r="S42" s="3">
        <f>+R42+R41</f>
        <v>1779.9959364670003</v>
      </c>
      <c r="T42" s="1">
        <v>1780</v>
      </c>
      <c r="U42" s="29">
        <f>+T42-S42</f>
        <v>4.0635329996803193E-3</v>
      </c>
      <c r="V42" s="11"/>
      <c r="W42" s="16">
        <f>+VLOOKUP(F42,'[1]ventas (7)'!$1:$1048576,38,FALSE)</f>
        <v>16753132019</v>
      </c>
      <c r="X42" s="11"/>
      <c r="Y42" s="11"/>
      <c r="Z42" s="11"/>
      <c r="AA42" s="11"/>
      <c r="AB42" s="11"/>
      <c r="AC42" s="11"/>
      <c r="AD42" s="1"/>
      <c r="AE42" s="1"/>
    </row>
    <row r="43" spans="1:31" x14ac:dyDescent="0.25">
      <c r="A43" s="14" t="s">
        <v>1035</v>
      </c>
      <c r="B43" s="14" t="s">
        <v>1036</v>
      </c>
      <c r="C43" s="15">
        <v>44446</v>
      </c>
      <c r="D43" s="14" t="s">
        <v>1037</v>
      </c>
      <c r="E43" s="14" t="s">
        <v>1038</v>
      </c>
      <c r="F43" s="14"/>
      <c r="G43" s="14" t="s">
        <v>1039</v>
      </c>
      <c r="H43" s="14" t="s">
        <v>1040</v>
      </c>
      <c r="I43" s="12">
        <v>1</v>
      </c>
      <c r="J43" s="12">
        <v>599.56100000000004</v>
      </c>
      <c r="K43" s="12">
        <f>+J43*1.21*I43</f>
        <v>725.46881000000008</v>
      </c>
      <c r="L43" s="23" t="s">
        <v>2101</v>
      </c>
      <c r="M43" s="23" t="s">
        <v>2101</v>
      </c>
      <c r="N43" s="23">
        <f>+K43*0.95</f>
        <v>689.19536950000008</v>
      </c>
      <c r="O43" s="3">
        <f>+N43-(N43*9.09/100)</f>
        <v>626.54751041245004</v>
      </c>
      <c r="P43" s="12"/>
      <c r="Q43" s="12">
        <v>1109.0799137322299</v>
      </c>
      <c r="R43" s="12">
        <f>+Q43*1.21</f>
        <v>1341.9866956159981</v>
      </c>
      <c r="S43" s="12"/>
      <c r="T43" s="1"/>
      <c r="U43" s="16"/>
      <c r="V43" s="16"/>
      <c r="W43" s="16"/>
      <c r="X43" s="16"/>
      <c r="Y43" s="16"/>
      <c r="Z43" s="16"/>
      <c r="AA43" s="16"/>
      <c r="AB43" s="16"/>
      <c r="AC43" s="16"/>
      <c r="AD43" s="14"/>
      <c r="AE43" s="14"/>
    </row>
    <row r="44" spans="1:31" x14ac:dyDescent="0.25">
      <c r="A44" s="14" t="s">
        <v>1047</v>
      </c>
      <c r="B44" s="14" t="s">
        <v>1048</v>
      </c>
      <c r="C44" s="15">
        <v>44446</v>
      </c>
      <c r="D44" s="14" t="s">
        <v>1049</v>
      </c>
      <c r="E44" s="14" t="s">
        <v>1050</v>
      </c>
      <c r="F44" s="14">
        <v>3609</v>
      </c>
      <c r="G44" s="14" t="s">
        <v>1051</v>
      </c>
      <c r="H44" s="14" t="s">
        <v>1052</v>
      </c>
      <c r="I44" s="12">
        <v>1</v>
      </c>
      <c r="J44" s="12">
        <v>675.87016528925597</v>
      </c>
      <c r="K44" s="12">
        <f>+J44*1.21*I44</f>
        <v>817.80289999999968</v>
      </c>
      <c r="L44" s="23" t="s">
        <v>2101</v>
      </c>
      <c r="M44" s="23" t="s">
        <v>2101</v>
      </c>
      <c r="N44" s="23">
        <f>+K44*0.95</f>
        <v>776.91275499999961</v>
      </c>
      <c r="O44" s="3">
        <f>+N44-(N44*9.09/100)</f>
        <v>706.29138557049964</v>
      </c>
      <c r="P44" s="12">
        <f>+O44+O43</f>
        <v>1332.8388959829497</v>
      </c>
      <c r="Q44" s="12">
        <v>1256.1994337322301</v>
      </c>
      <c r="R44" s="12">
        <f>+Q44*1.21</f>
        <v>1520.0013148159983</v>
      </c>
      <c r="S44" s="12">
        <f>+R44+R43</f>
        <v>2861.9880104319964</v>
      </c>
      <c r="T44" s="1">
        <v>3345.84</v>
      </c>
      <c r="U44" s="29">
        <f>+T44-S44</f>
        <v>483.85198956800377</v>
      </c>
      <c r="V44" s="11" t="s">
        <v>2109</v>
      </c>
      <c r="W44" s="16">
        <f>+VLOOKUP(F44,'[1]ventas (7)'!$1:$1048576,38,FALSE)</f>
        <v>16763880777</v>
      </c>
      <c r="X44" s="16"/>
      <c r="Y44" s="16"/>
      <c r="Z44" s="16"/>
      <c r="AA44" s="16"/>
      <c r="AB44" s="16"/>
      <c r="AC44" s="16"/>
      <c r="AD44" s="14"/>
      <c r="AE44" s="14"/>
    </row>
    <row r="45" spans="1:31" x14ac:dyDescent="0.25">
      <c r="A45" s="1" t="s">
        <v>42</v>
      </c>
      <c r="B45" s="1" t="s">
        <v>43</v>
      </c>
      <c r="C45" s="2">
        <v>44446</v>
      </c>
      <c r="D45" s="1" t="s">
        <v>44</v>
      </c>
      <c r="E45" s="1" t="s">
        <v>45</v>
      </c>
      <c r="F45" s="1"/>
      <c r="G45" s="1" t="s">
        <v>46</v>
      </c>
      <c r="H45" s="1" t="s">
        <v>47</v>
      </c>
      <c r="I45" s="3">
        <v>-1</v>
      </c>
      <c r="J45" s="3">
        <v>2479.33876033058</v>
      </c>
      <c r="K45" s="12">
        <f>+J45*1.21*I45</f>
        <v>-2999.9999000000016</v>
      </c>
      <c r="L45" s="23" t="s">
        <v>2101</v>
      </c>
      <c r="M45" s="23" t="s">
        <v>2101</v>
      </c>
      <c r="N45" s="23" t="s">
        <v>2101</v>
      </c>
      <c r="O45" s="3">
        <v>0</v>
      </c>
      <c r="P45" s="3"/>
      <c r="Q45" s="3">
        <v>-2479.33876033058</v>
      </c>
      <c r="R45" s="12">
        <v>0</v>
      </c>
      <c r="S45" s="3"/>
      <c r="T45" s="1"/>
      <c r="U45" s="11"/>
      <c r="V45" s="11"/>
      <c r="W45" s="16"/>
      <c r="X45" s="11"/>
      <c r="Y45" s="11"/>
      <c r="Z45" s="11"/>
      <c r="AA45" s="11"/>
      <c r="AB45" s="11"/>
      <c r="AC45" s="11"/>
      <c r="AD45" s="1" t="s">
        <v>40</v>
      </c>
      <c r="AE45" s="1" t="s">
        <v>41</v>
      </c>
    </row>
    <row r="46" spans="1:31" x14ac:dyDescent="0.25">
      <c r="A46" s="1" t="s">
        <v>605</v>
      </c>
      <c r="B46" s="1" t="s">
        <v>606</v>
      </c>
      <c r="C46" s="2">
        <v>44446</v>
      </c>
      <c r="D46" s="1" t="s">
        <v>607</v>
      </c>
      <c r="E46" s="1" t="s">
        <v>608</v>
      </c>
      <c r="F46" s="1"/>
      <c r="G46" s="1" t="s">
        <v>609</v>
      </c>
      <c r="H46" s="1" t="s">
        <v>610</v>
      </c>
      <c r="I46" s="3">
        <v>1</v>
      </c>
      <c r="J46" s="3">
        <v>1818.3</v>
      </c>
      <c r="K46" s="12">
        <f>+J46*1.21*I46</f>
        <v>2200.143</v>
      </c>
      <c r="L46" s="23" t="s">
        <v>2101</v>
      </c>
      <c r="M46" s="23" t="s">
        <v>2101</v>
      </c>
      <c r="N46" s="23" t="s">
        <v>2101</v>
      </c>
      <c r="O46" s="3">
        <v>909.15</v>
      </c>
      <c r="P46" s="3"/>
      <c r="Q46" s="3">
        <v>1681.8184020000001</v>
      </c>
      <c r="R46" s="12">
        <f>+Q46*1.21</f>
        <v>2035.0002664200001</v>
      </c>
      <c r="S46" s="3"/>
      <c r="T46" s="1"/>
      <c r="U46" s="11"/>
      <c r="V46" s="11"/>
      <c r="W46" s="16"/>
      <c r="X46" s="11"/>
      <c r="Y46" s="11"/>
      <c r="Z46" s="11"/>
      <c r="AA46" s="11"/>
      <c r="AB46" s="11"/>
      <c r="AC46" s="11"/>
      <c r="AD46" s="1" t="s">
        <v>40</v>
      </c>
      <c r="AE46" s="1" t="s">
        <v>41</v>
      </c>
    </row>
    <row r="47" spans="1:31" x14ac:dyDescent="0.25">
      <c r="A47" s="1" t="s">
        <v>1335</v>
      </c>
      <c r="B47" s="1" t="s">
        <v>1336</v>
      </c>
      <c r="C47" s="2">
        <v>44446</v>
      </c>
      <c r="D47" s="1" t="s">
        <v>1337</v>
      </c>
      <c r="E47" s="1" t="s">
        <v>1338</v>
      </c>
      <c r="F47" s="1">
        <v>3610</v>
      </c>
      <c r="G47" s="1" t="s">
        <v>1339</v>
      </c>
      <c r="H47" s="1" t="s">
        <v>1340</v>
      </c>
      <c r="I47" s="3">
        <v>1</v>
      </c>
      <c r="J47" s="3">
        <v>509.36289256198398</v>
      </c>
      <c r="K47" s="12">
        <f>+J47*1.21*I47</f>
        <v>616.32910000000061</v>
      </c>
      <c r="L47" s="23" t="s">
        <v>2101</v>
      </c>
      <c r="M47" s="23" t="s">
        <v>2101</v>
      </c>
      <c r="N47" s="23">
        <f>+K47*0.95</f>
        <v>585.51264500000059</v>
      </c>
      <c r="O47" s="3">
        <f>+N47-(N47*9.09/100)</f>
        <v>532.28954556950055</v>
      </c>
      <c r="P47" s="3">
        <f>+O47+O46+O45</f>
        <v>1441.4395455695005</v>
      </c>
      <c r="Q47" s="3">
        <v>942.96314848429802</v>
      </c>
      <c r="R47" s="12">
        <f>+Q47*1.21</f>
        <v>1140.9854096660006</v>
      </c>
      <c r="S47" s="3">
        <f>+R47+R46+R45</f>
        <v>3175.9856760860007</v>
      </c>
      <c r="T47" s="1">
        <v>554.35</v>
      </c>
      <c r="U47" s="29">
        <f t="shared" ref="U47:U48" si="5">+T47-S47</f>
        <v>-2621.6356760860008</v>
      </c>
      <c r="V47" s="11" t="s">
        <v>2109</v>
      </c>
      <c r="W47" s="16">
        <f>+VLOOKUP(F47,'[1]ventas (7)'!$1:$1048576,38,FALSE)</f>
        <v>16766806699</v>
      </c>
      <c r="X47" s="11"/>
      <c r="Y47" s="11"/>
      <c r="Z47" s="11"/>
      <c r="AA47" s="11"/>
      <c r="AB47" s="11"/>
      <c r="AC47" s="31" t="s">
        <v>2110</v>
      </c>
      <c r="AD47" s="1" t="s">
        <v>40</v>
      </c>
      <c r="AE47" s="1" t="s">
        <v>41</v>
      </c>
    </row>
    <row r="48" spans="1:31" x14ac:dyDescent="0.25">
      <c r="A48" s="1" t="s">
        <v>1965</v>
      </c>
      <c r="B48" s="1" t="s">
        <v>1966</v>
      </c>
      <c r="C48" s="2">
        <v>44446</v>
      </c>
      <c r="D48" s="1" t="s">
        <v>1967</v>
      </c>
      <c r="E48" s="1" t="s">
        <v>1968</v>
      </c>
      <c r="F48" s="1">
        <v>3612</v>
      </c>
      <c r="G48" s="1" t="s">
        <v>1969</v>
      </c>
      <c r="H48" s="1" t="s">
        <v>1970</v>
      </c>
      <c r="I48" s="3">
        <v>1</v>
      </c>
      <c r="J48" s="3">
        <v>425.48</v>
      </c>
      <c r="K48" s="12">
        <f>+J48*1.21*I48</f>
        <v>514.83079999999995</v>
      </c>
      <c r="L48" s="23" t="s">
        <v>2101</v>
      </c>
      <c r="M48" s="23" t="s">
        <v>2101</v>
      </c>
      <c r="N48" s="23" t="s">
        <v>2101</v>
      </c>
      <c r="O48" s="3">
        <f>+K48</f>
        <v>514.83079999999995</v>
      </c>
      <c r="P48" s="3">
        <f>+O48</f>
        <v>514.83079999999995</v>
      </c>
      <c r="Q48" s="3">
        <v>735.59928401487605</v>
      </c>
      <c r="R48" s="12">
        <f>+Q48*1.21</f>
        <v>890.07513365800003</v>
      </c>
      <c r="S48" s="3">
        <f>+R48</f>
        <v>890.07513365800003</v>
      </c>
      <c r="T48" s="1">
        <v>890</v>
      </c>
      <c r="U48" s="29">
        <f t="shared" si="5"/>
        <v>-7.5133658000027026E-2</v>
      </c>
      <c r="V48" s="11"/>
      <c r="W48" s="16">
        <f>+VLOOKUP(F48,'[1]ventas (7)'!$1:$1048576,38,FALSE)</f>
        <v>16769117281</v>
      </c>
      <c r="X48" s="11"/>
      <c r="Y48" s="11"/>
      <c r="Z48" s="11"/>
      <c r="AA48" s="11"/>
      <c r="AB48" s="11"/>
      <c r="AC48" s="11"/>
      <c r="AD48" s="1"/>
      <c r="AE48" s="1"/>
    </row>
    <row r="49" spans="1:31" x14ac:dyDescent="0.25">
      <c r="A49" s="1" t="s">
        <v>963</v>
      </c>
      <c r="B49" s="1" t="s">
        <v>964</v>
      </c>
      <c r="C49" s="2">
        <v>44446</v>
      </c>
      <c r="D49" s="1" t="s">
        <v>965</v>
      </c>
      <c r="E49" s="1" t="s">
        <v>966</v>
      </c>
      <c r="F49" s="1"/>
      <c r="G49" s="1" t="s">
        <v>967</v>
      </c>
      <c r="H49" s="1" t="s">
        <v>968</v>
      </c>
      <c r="I49" s="3">
        <v>2</v>
      </c>
      <c r="J49" s="3">
        <v>260.02699999999999</v>
      </c>
      <c r="K49" s="12">
        <f>+J49*1.21*I49</f>
        <v>629.26533999999992</v>
      </c>
      <c r="L49" s="23" t="s">
        <v>2101</v>
      </c>
      <c r="M49" s="23" t="s">
        <v>2101</v>
      </c>
      <c r="N49" s="23" t="s">
        <v>2101</v>
      </c>
      <c r="O49" s="3">
        <f>+K49</f>
        <v>629.26533999999992</v>
      </c>
      <c r="P49" s="3"/>
      <c r="Q49" s="3">
        <v>963.62341189256097</v>
      </c>
      <c r="R49" s="12">
        <f>+Q49*1.21</f>
        <v>1165.9843283899988</v>
      </c>
      <c r="S49" s="3"/>
      <c r="T49" s="1"/>
      <c r="U49" s="11"/>
      <c r="V49" s="11"/>
      <c r="W49" s="16"/>
      <c r="X49" s="11"/>
      <c r="Y49" s="11"/>
      <c r="Z49" s="11"/>
      <c r="AA49" s="11"/>
      <c r="AB49" s="11"/>
      <c r="AC49" s="11"/>
      <c r="AD49" s="1"/>
      <c r="AE49" s="1"/>
    </row>
    <row r="50" spans="1:31" x14ac:dyDescent="0.25">
      <c r="A50" s="1" t="s">
        <v>999</v>
      </c>
      <c r="B50" s="1" t="s">
        <v>1000</v>
      </c>
      <c r="C50" s="2">
        <v>44446</v>
      </c>
      <c r="D50" s="1" t="s">
        <v>1001</v>
      </c>
      <c r="E50" s="1" t="s">
        <v>1002</v>
      </c>
      <c r="F50" s="1"/>
      <c r="G50" s="1" t="s">
        <v>1003</v>
      </c>
      <c r="H50" s="1" t="s">
        <v>1004</v>
      </c>
      <c r="I50" s="3">
        <v>1</v>
      </c>
      <c r="J50" s="3">
        <v>267.95471074380202</v>
      </c>
      <c r="K50" s="12">
        <f>+J50*1.21*I50</f>
        <v>324.22520000000043</v>
      </c>
      <c r="L50" s="23" t="s">
        <v>2101</v>
      </c>
      <c r="M50" s="23" t="s">
        <v>2101</v>
      </c>
      <c r="N50" s="23">
        <f>+K50*0.95</f>
        <v>308.01394000000039</v>
      </c>
      <c r="O50" s="3">
        <f>+N50-(N50*9.09/100)</f>
        <v>280.01547285400034</v>
      </c>
      <c r="P50" s="3"/>
      <c r="Q50" s="3">
        <v>439.662768935538</v>
      </c>
      <c r="R50" s="12">
        <f>+Q50*1.21</f>
        <v>531.99195041200096</v>
      </c>
      <c r="S50" s="3"/>
      <c r="T50" s="1"/>
      <c r="U50" s="11"/>
      <c r="V50" s="11"/>
      <c r="W50" s="16"/>
      <c r="X50" s="11"/>
      <c r="Y50" s="11"/>
      <c r="Z50" s="11"/>
      <c r="AA50" s="11"/>
      <c r="AB50" s="11"/>
      <c r="AC50" s="11"/>
      <c r="AD50" s="1"/>
      <c r="AE50" s="1"/>
    </row>
    <row r="51" spans="1:31" x14ac:dyDescent="0.25">
      <c r="A51" s="1" t="s">
        <v>1635</v>
      </c>
      <c r="B51" s="1" t="s">
        <v>1636</v>
      </c>
      <c r="C51" s="2">
        <v>44446</v>
      </c>
      <c r="D51" s="1" t="s">
        <v>1637</v>
      </c>
      <c r="E51" s="1" t="s">
        <v>1638</v>
      </c>
      <c r="F51" s="1">
        <v>3613</v>
      </c>
      <c r="G51" s="1" t="s">
        <v>1639</v>
      </c>
      <c r="H51" s="1" t="s">
        <v>1640</v>
      </c>
      <c r="I51" s="3">
        <v>2</v>
      </c>
      <c r="J51" s="3">
        <v>116.92570247933899</v>
      </c>
      <c r="K51" s="12">
        <f>+J51*1.21*I51</f>
        <v>282.96020000000038</v>
      </c>
      <c r="L51" s="23" t="s">
        <v>2101</v>
      </c>
      <c r="M51" s="23" t="s">
        <v>2101</v>
      </c>
      <c r="N51" s="23">
        <f>+K51*0.95</f>
        <v>268.81219000000033</v>
      </c>
      <c r="O51" s="3">
        <f>+N51-(N51*9.09/100)</f>
        <v>244.37716192900029</v>
      </c>
      <c r="P51" s="3">
        <f>+O51+O50+O49</f>
        <v>1153.6579747830006</v>
      </c>
      <c r="Q51" s="3">
        <v>337.98309707272801</v>
      </c>
      <c r="R51" s="12">
        <f>+Q51*1.21</f>
        <v>408.95954745800088</v>
      </c>
      <c r="S51" s="3">
        <f>+R51+R50+R49</f>
        <v>2106.9358262600008</v>
      </c>
      <c r="T51" s="1">
        <v>2106.94</v>
      </c>
      <c r="U51" s="29">
        <f>+T51-S51</f>
        <v>4.1737399992598512E-3</v>
      </c>
      <c r="V51" s="11"/>
      <c r="W51" s="16">
        <f>+VLOOKUP(F51,'[1]ventas (7)'!$1:$1048576,38,FALSE)</f>
        <v>16773566521</v>
      </c>
      <c r="X51" s="11"/>
      <c r="Y51" s="11"/>
      <c r="Z51" s="11"/>
      <c r="AA51" s="11"/>
      <c r="AB51" s="11"/>
      <c r="AC51" s="11"/>
      <c r="AD51" s="1"/>
      <c r="AE51" s="1"/>
    </row>
    <row r="52" spans="1:31" x14ac:dyDescent="0.25">
      <c r="A52" s="1" t="s">
        <v>569</v>
      </c>
      <c r="B52" s="1" t="s">
        <v>570</v>
      </c>
      <c r="C52" s="2">
        <v>44446</v>
      </c>
      <c r="D52" s="1" t="s">
        <v>571</v>
      </c>
      <c r="E52" s="1" t="s">
        <v>572</v>
      </c>
      <c r="F52" s="1"/>
      <c r="G52" s="1" t="s">
        <v>573</v>
      </c>
      <c r="H52" s="1" t="s">
        <v>574</v>
      </c>
      <c r="I52" s="3">
        <v>1</v>
      </c>
      <c r="J52" s="3">
        <v>273.96859999999998</v>
      </c>
      <c r="K52" s="12">
        <f>+J52*1.21*I52</f>
        <v>331.50200599999999</v>
      </c>
      <c r="L52" s="23" t="s">
        <v>2101</v>
      </c>
      <c r="M52" s="23" t="s">
        <v>2101</v>
      </c>
      <c r="N52" s="23" t="s">
        <v>2101</v>
      </c>
      <c r="O52" s="3">
        <f>+K52</f>
        <v>331.50200599999999</v>
      </c>
      <c r="P52" s="3"/>
      <c r="Q52" s="3">
        <v>442.14156078099199</v>
      </c>
      <c r="R52" s="12">
        <f>+Q52*1.21</f>
        <v>534.99128854500032</v>
      </c>
      <c r="S52" s="3"/>
      <c r="T52" s="1"/>
      <c r="U52" s="11"/>
      <c r="V52" s="11"/>
      <c r="W52" s="16"/>
      <c r="X52" s="11"/>
      <c r="Y52" s="11"/>
      <c r="Z52" s="11"/>
      <c r="AA52" s="11"/>
      <c r="AB52" s="11"/>
      <c r="AC52" s="11"/>
      <c r="AD52" s="1"/>
      <c r="AE52" s="1"/>
    </row>
    <row r="53" spans="1:31" x14ac:dyDescent="0.25">
      <c r="A53" s="1" t="s">
        <v>1683</v>
      </c>
      <c r="B53" s="1" t="s">
        <v>1684</v>
      </c>
      <c r="C53" s="2">
        <v>44446</v>
      </c>
      <c r="D53" s="1" t="s">
        <v>1685</v>
      </c>
      <c r="E53" s="1" t="s">
        <v>1686</v>
      </c>
      <c r="F53" s="1"/>
      <c r="G53" s="1" t="s">
        <v>1687</v>
      </c>
      <c r="H53" s="1" t="s">
        <v>1688</v>
      </c>
      <c r="I53" s="3">
        <v>1</v>
      </c>
      <c r="J53" s="3">
        <v>327.57917355371899</v>
      </c>
      <c r="K53" s="12">
        <f>+J53*1.21*I53</f>
        <v>396.37079999999997</v>
      </c>
      <c r="L53" s="23">
        <f>+K53*0.91</f>
        <v>360.697428</v>
      </c>
      <c r="M53" s="23" t="s">
        <v>2101</v>
      </c>
      <c r="N53" s="23">
        <f>+L53*0.95</f>
        <v>342.66255659999996</v>
      </c>
      <c r="O53" s="3">
        <f>+N53-(N53*9.09/100)</f>
        <v>311.51453020505994</v>
      </c>
      <c r="P53" s="3"/>
      <c r="Q53" s="3">
        <v>603.29928814214895</v>
      </c>
      <c r="R53" s="12">
        <f>+Q53*1.21</f>
        <v>729.99213865200022</v>
      </c>
      <c r="S53" s="3"/>
      <c r="T53" s="1"/>
      <c r="U53" s="11"/>
      <c r="V53" s="11"/>
      <c r="W53" s="16"/>
      <c r="X53" s="11"/>
      <c r="Y53" s="11"/>
      <c r="Z53" s="11"/>
      <c r="AA53" s="11"/>
      <c r="AB53" s="11"/>
      <c r="AC53" s="11"/>
      <c r="AD53" s="1"/>
      <c r="AE53" s="1"/>
    </row>
    <row r="54" spans="1:31" x14ac:dyDescent="0.25">
      <c r="A54" s="1" t="s">
        <v>1689</v>
      </c>
      <c r="B54" s="1" t="s">
        <v>1690</v>
      </c>
      <c r="C54" s="2">
        <v>44446</v>
      </c>
      <c r="D54" s="1" t="s">
        <v>1691</v>
      </c>
      <c r="E54" s="1" t="s">
        <v>1692</v>
      </c>
      <c r="F54" s="1"/>
      <c r="G54" s="1" t="s">
        <v>1693</v>
      </c>
      <c r="H54" s="1" t="s">
        <v>1694</v>
      </c>
      <c r="I54" s="3">
        <v>1</v>
      </c>
      <c r="J54" s="3">
        <v>314.98</v>
      </c>
      <c r="K54" s="12">
        <f>+J54*1.21*I54</f>
        <v>381.12580000000003</v>
      </c>
      <c r="L54" s="23">
        <f>+K54*0.91</f>
        <v>346.82447800000006</v>
      </c>
      <c r="M54" s="23" t="s">
        <v>2101</v>
      </c>
      <c r="N54" s="23">
        <f>+L54*0.95</f>
        <v>329.48325410000001</v>
      </c>
      <c r="O54" s="3">
        <f>+N54-(N54*9.09/100)</f>
        <v>299.53322630231003</v>
      </c>
      <c r="P54" s="3"/>
      <c r="Q54" s="3">
        <v>578.4985676</v>
      </c>
      <c r="R54" s="12">
        <f>+Q54*1.21</f>
        <v>699.98326679599995</v>
      </c>
      <c r="S54" s="3"/>
      <c r="T54" s="1"/>
      <c r="U54" s="11"/>
      <c r="V54" s="11"/>
      <c r="W54" s="16"/>
      <c r="X54" s="11"/>
      <c r="Y54" s="11"/>
      <c r="Z54" s="11"/>
      <c r="AA54" s="11"/>
      <c r="AB54" s="11"/>
      <c r="AC54" s="11"/>
      <c r="AD54" s="1"/>
      <c r="AE54" s="1"/>
    </row>
    <row r="55" spans="1:31" x14ac:dyDescent="0.25">
      <c r="A55" s="1" t="s">
        <v>1701</v>
      </c>
      <c r="B55" s="1" t="s">
        <v>1702</v>
      </c>
      <c r="C55" s="2">
        <v>44446</v>
      </c>
      <c r="D55" s="1" t="s">
        <v>1703</v>
      </c>
      <c r="E55" s="1" t="s">
        <v>1704</v>
      </c>
      <c r="F55" s="1"/>
      <c r="G55" s="1" t="s">
        <v>1705</v>
      </c>
      <c r="H55" s="1" t="s">
        <v>1706</v>
      </c>
      <c r="I55" s="3">
        <v>1</v>
      </c>
      <c r="J55" s="3">
        <v>338.60347107438002</v>
      </c>
      <c r="K55" s="12">
        <f>+J55*1.21*I55</f>
        <v>409.71019999999982</v>
      </c>
      <c r="L55" s="23">
        <f>+K55*0.91</f>
        <v>372.83628199999987</v>
      </c>
      <c r="M55" s="23" t="s">
        <v>2101</v>
      </c>
      <c r="N55" s="23">
        <f>+L55*0.95</f>
        <v>354.19446789999984</v>
      </c>
      <c r="O55" s="3">
        <f>+N55-(N55*9.09/100)</f>
        <v>321.99819076788987</v>
      </c>
      <c r="P55" s="3"/>
      <c r="Q55" s="3">
        <v>578.50403033057796</v>
      </c>
      <c r="R55" s="12">
        <f>+Q55*1.21</f>
        <v>699.98987669999929</v>
      </c>
      <c r="S55" s="3"/>
      <c r="T55" s="1"/>
      <c r="U55" s="11"/>
      <c r="V55" s="11"/>
      <c r="W55" s="16"/>
      <c r="X55" s="11"/>
      <c r="Y55" s="11"/>
      <c r="Z55" s="11"/>
      <c r="AA55" s="11"/>
      <c r="AB55" s="11"/>
      <c r="AC55" s="11"/>
      <c r="AD55" s="1"/>
      <c r="AE55" s="1"/>
    </row>
    <row r="56" spans="1:31" x14ac:dyDescent="0.25">
      <c r="A56" s="1" t="s">
        <v>1713</v>
      </c>
      <c r="B56" s="1" t="s">
        <v>1714</v>
      </c>
      <c r="C56" s="2">
        <v>44446</v>
      </c>
      <c r="D56" s="1" t="s">
        <v>1715</v>
      </c>
      <c r="E56" s="1" t="s">
        <v>1716</v>
      </c>
      <c r="F56" s="1">
        <v>3616</v>
      </c>
      <c r="G56" s="1" t="s">
        <v>1717</v>
      </c>
      <c r="H56" s="1" t="s">
        <v>1718</v>
      </c>
      <c r="I56" s="3">
        <v>1</v>
      </c>
      <c r="J56" s="3">
        <v>377.976033057851</v>
      </c>
      <c r="K56" s="12">
        <f>+J56*1.21*I56</f>
        <v>457.35099999999971</v>
      </c>
      <c r="L56" s="23">
        <f>+K56*0.91</f>
        <v>416.18940999999978</v>
      </c>
      <c r="M56" s="23" t="s">
        <v>2101</v>
      </c>
      <c r="N56" s="23">
        <f>+L56*0.95</f>
        <v>395.37993949999975</v>
      </c>
      <c r="O56" s="3">
        <f>+N56-(N56*9.09/100)</f>
        <v>359.43990299944977</v>
      </c>
      <c r="P56" s="3">
        <f>+O56+O55+O54+O53+O52</f>
        <v>1623.9878562747097</v>
      </c>
      <c r="Q56" s="3">
        <v>702.47223719834699</v>
      </c>
      <c r="R56" s="12">
        <f>+Q56*1.21</f>
        <v>849.99140700999988</v>
      </c>
      <c r="S56" s="3">
        <f>+R56+R55+R54+R53+R52</f>
        <v>3514.9479777029992</v>
      </c>
      <c r="T56" s="1">
        <v>3928.91</v>
      </c>
      <c r="U56" s="29">
        <f>+T56-S56</f>
        <v>413.96202229700066</v>
      </c>
      <c r="V56" s="11" t="s">
        <v>2109</v>
      </c>
      <c r="W56" s="16">
        <f>+VLOOKUP(F56,'[1]ventas (7)'!$1:$1048576,38,FALSE)</f>
        <v>3208167769</v>
      </c>
      <c r="X56" s="11"/>
      <c r="Y56" s="11"/>
      <c r="Z56" s="11"/>
      <c r="AA56" s="11"/>
      <c r="AB56" s="11"/>
      <c r="AC56" s="11"/>
      <c r="AD56" s="1"/>
      <c r="AE56" s="1"/>
    </row>
    <row r="57" spans="1:31" x14ac:dyDescent="0.25">
      <c r="A57" s="1" t="s">
        <v>1005</v>
      </c>
      <c r="B57" s="1" t="s">
        <v>1006</v>
      </c>
      <c r="C57" s="2">
        <v>44446</v>
      </c>
      <c r="D57" s="1" t="s">
        <v>1007</v>
      </c>
      <c r="E57" s="1" t="s">
        <v>1008</v>
      </c>
      <c r="F57" s="1"/>
      <c r="G57" s="1" t="s">
        <v>1009</v>
      </c>
      <c r="H57" s="1" t="s">
        <v>1010</v>
      </c>
      <c r="I57" s="3">
        <v>2</v>
      </c>
      <c r="J57" s="3">
        <v>1086.4234710743799</v>
      </c>
      <c r="K57" s="12">
        <f>+J57*1.21*I57</f>
        <v>2629.1447999999991</v>
      </c>
      <c r="L57" s="23" t="s">
        <v>2101</v>
      </c>
      <c r="M57" s="23" t="s">
        <v>2101</v>
      </c>
      <c r="N57" s="23">
        <f>+K57*0.95</f>
        <v>2497.6875599999989</v>
      </c>
      <c r="O57" s="3">
        <f>+N57-(N57*9.09/100)</f>
        <v>2270.6477607959991</v>
      </c>
      <c r="P57" s="3"/>
      <c r="Q57" s="3">
        <v>1818.1731357818201</v>
      </c>
      <c r="R57" s="12">
        <f>+Q57*1.21</f>
        <v>2199.9894942960022</v>
      </c>
      <c r="S57" s="3"/>
      <c r="T57" s="1"/>
      <c r="U57" s="11"/>
      <c r="V57" s="11"/>
      <c r="W57" s="16"/>
      <c r="X57" s="11"/>
      <c r="Y57" s="11"/>
      <c r="Z57" s="11"/>
      <c r="AA57" s="11"/>
      <c r="AB57" s="11"/>
      <c r="AC57" s="11"/>
      <c r="AD57" s="1"/>
      <c r="AE57" s="1"/>
    </row>
    <row r="58" spans="1:31" x14ac:dyDescent="0.25">
      <c r="A58" s="1" t="s">
        <v>1191</v>
      </c>
      <c r="B58" s="1" t="s">
        <v>1192</v>
      </c>
      <c r="C58" s="2">
        <v>44446</v>
      </c>
      <c r="D58" s="1" t="s">
        <v>1193</v>
      </c>
      <c r="E58" s="1" t="s">
        <v>1194</v>
      </c>
      <c r="F58" s="1"/>
      <c r="G58" s="1" t="s">
        <v>1195</v>
      </c>
      <c r="H58" s="1" t="s">
        <v>1196</v>
      </c>
      <c r="I58" s="3">
        <v>1</v>
      </c>
      <c r="J58" s="3">
        <v>495</v>
      </c>
      <c r="K58" s="12">
        <f>+J58*1.21*I58</f>
        <v>598.94999999999993</v>
      </c>
      <c r="L58" s="23" t="s">
        <v>2101</v>
      </c>
      <c r="M58" s="23">
        <f>+K58*0.085</f>
        <v>50.91075</v>
      </c>
      <c r="N58" s="23">
        <f>+M58*0.95</f>
        <v>48.365212499999998</v>
      </c>
      <c r="O58" s="3">
        <f>+N58-(N58*9.09/100)</f>
        <v>43.968814683749997</v>
      </c>
      <c r="P58" s="3"/>
      <c r="Q58" s="3">
        <v>778.50630000000001</v>
      </c>
      <c r="R58" s="12">
        <f>+Q58*1.21</f>
        <v>941.99262299999998</v>
      </c>
      <c r="S58" s="3"/>
      <c r="T58" s="1"/>
      <c r="U58" s="11"/>
      <c r="V58" s="11"/>
      <c r="W58" s="16"/>
      <c r="X58" s="11"/>
      <c r="Y58" s="11"/>
      <c r="Z58" s="11"/>
      <c r="AA58" s="11"/>
      <c r="AB58" s="11"/>
      <c r="AC58" s="11"/>
      <c r="AD58" s="1"/>
      <c r="AE58" s="1"/>
    </row>
    <row r="59" spans="1:31" x14ac:dyDescent="0.25">
      <c r="A59" s="1" t="s">
        <v>1539</v>
      </c>
      <c r="B59" s="1" t="s">
        <v>1540</v>
      </c>
      <c r="C59" s="2">
        <v>44446</v>
      </c>
      <c r="D59" s="1" t="s">
        <v>1541</v>
      </c>
      <c r="E59" s="1" t="s">
        <v>1542</v>
      </c>
      <c r="F59" s="1"/>
      <c r="G59" s="1" t="s">
        <v>1543</v>
      </c>
      <c r="H59" s="1" t="s">
        <v>1544</v>
      </c>
      <c r="I59" s="3">
        <v>1</v>
      </c>
      <c r="J59" s="3">
        <v>113.533305785124</v>
      </c>
      <c r="K59" s="12">
        <f>+J59*1.21*I59</f>
        <v>137.37530000000004</v>
      </c>
      <c r="L59" s="23" t="s">
        <v>2101</v>
      </c>
      <c r="M59" s="23">
        <f>+K59*0.9</f>
        <v>123.63777000000003</v>
      </c>
      <c r="N59" s="23">
        <f>+M59*0.95</f>
        <v>117.45588150000002</v>
      </c>
      <c r="O59" s="3">
        <f>+N59-(N59*9.09/100)</f>
        <v>106.77914187165001</v>
      </c>
      <c r="P59" s="3"/>
      <c r="Q59" s="3">
        <v>175.192108823967</v>
      </c>
      <c r="R59" s="12">
        <f>+Q59*1.21</f>
        <v>211.98245167700006</v>
      </c>
      <c r="S59" s="3"/>
      <c r="T59" s="1"/>
      <c r="U59" s="11"/>
      <c r="V59" s="11"/>
      <c r="W59" s="16"/>
      <c r="X59" s="11"/>
      <c r="Y59" s="11"/>
      <c r="Z59" s="11"/>
      <c r="AA59" s="11"/>
      <c r="AB59" s="11"/>
      <c r="AC59" s="11"/>
      <c r="AD59" s="1"/>
      <c r="AE59" s="1"/>
    </row>
    <row r="60" spans="1:31" x14ac:dyDescent="0.25">
      <c r="A60" s="1" t="s">
        <v>1911</v>
      </c>
      <c r="B60" s="1" t="s">
        <v>1912</v>
      </c>
      <c r="C60" s="2">
        <v>44446</v>
      </c>
      <c r="D60" s="1" t="s">
        <v>1913</v>
      </c>
      <c r="E60" s="1" t="s">
        <v>1914</v>
      </c>
      <c r="F60" s="1">
        <v>3617</v>
      </c>
      <c r="G60" s="1" t="s">
        <v>1915</v>
      </c>
      <c r="H60" s="1" t="s">
        <v>1916</v>
      </c>
      <c r="I60" s="3">
        <v>1</v>
      </c>
      <c r="J60" s="3">
        <v>785.17</v>
      </c>
      <c r="K60" s="12">
        <f>+J60*1.21*I60</f>
        <v>950.05569999999989</v>
      </c>
      <c r="L60" s="23" t="s">
        <v>2101</v>
      </c>
      <c r="M60" s="23" t="s">
        <v>2101</v>
      </c>
      <c r="N60" s="23" t="s">
        <v>2101</v>
      </c>
      <c r="O60" s="3">
        <f>+K60</f>
        <v>950.05569999999989</v>
      </c>
      <c r="P60" s="3">
        <f>+O60+O59+O58+O57</f>
        <v>3371.451417351399</v>
      </c>
      <c r="Q60" s="3">
        <v>1454.5366875</v>
      </c>
      <c r="R60" s="12">
        <f>+Q60*1.21</f>
        <v>1759.9893918749999</v>
      </c>
      <c r="S60" s="3">
        <f>+R60+R59+R58+R57</f>
        <v>5113.9539608480027</v>
      </c>
      <c r="T60" s="1">
        <v>5596.04</v>
      </c>
      <c r="U60" s="29">
        <f>+T60-S60</f>
        <v>482.08603915199728</v>
      </c>
      <c r="V60" s="11" t="s">
        <v>2109</v>
      </c>
      <c r="W60" s="16">
        <f>+VLOOKUP(F60,'[1]ventas (7)'!$1:$1048576,38,FALSE)</f>
        <v>16786253608</v>
      </c>
      <c r="X60" s="11"/>
      <c r="Y60" s="11"/>
      <c r="Z60" s="11"/>
      <c r="AA60" s="11"/>
      <c r="AB60" s="11"/>
      <c r="AC60" s="11"/>
      <c r="AD60" s="1"/>
      <c r="AE60" s="1"/>
    </row>
    <row r="61" spans="1:31" x14ac:dyDescent="0.25">
      <c r="A61" s="1" t="s">
        <v>551</v>
      </c>
      <c r="B61" s="1" t="s">
        <v>552</v>
      </c>
      <c r="C61" s="2">
        <v>44446</v>
      </c>
      <c r="D61" s="1" t="s">
        <v>553</v>
      </c>
      <c r="E61" s="1" t="s">
        <v>554</v>
      </c>
      <c r="F61" s="1"/>
      <c r="G61" s="1" t="s">
        <v>555</v>
      </c>
      <c r="H61" s="1" t="s">
        <v>556</v>
      </c>
      <c r="I61" s="3">
        <v>1</v>
      </c>
      <c r="J61" s="3">
        <v>173.41919999999999</v>
      </c>
      <c r="K61" s="12">
        <f>+J61*1.21*I61</f>
        <v>209.83723199999997</v>
      </c>
      <c r="L61" s="23" t="s">
        <v>2101</v>
      </c>
      <c r="M61" s="23" t="s">
        <v>2101</v>
      </c>
      <c r="N61" s="23" t="s">
        <v>2101</v>
      </c>
      <c r="O61" s="3">
        <f>+K61</f>
        <v>209.83723199999997</v>
      </c>
      <c r="P61" s="3"/>
      <c r="Q61" s="3">
        <v>297.52060251570299</v>
      </c>
      <c r="R61" s="12">
        <f>+Q61*1.21</f>
        <v>359.99992904400062</v>
      </c>
      <c r="S61" s="3"/>
      <c r="T61" s="1"/>
      <c r="U61" s="11"/>
      <c r="V61" s="11"/>
      <c r="W61" s="16"/>
      <c r="X61" s="11"/>
      <c r="Y61" s="11"/>
      <c r="Z61" s="11"/>
      <c r="AA61" s="11"/>
      <c r="AB61" s="11"/>
      <c r="AC61" s="11"/>
      <c r="AD61" s="1"/>
      <c r="AE61" s="1"/>
    </row>
    <row r="62" spans="1:31" x14ac:dyDescent="0.25">
      <c r="A62" s="1" t="s">
        <v>1899</v>
      </c>
      <c r="B62" s="1" t="s">
        <v>1900</v>
      </c>
      <c r="C62" s="2">
        <v>44446</v>
      </c>
      <c r="D62" s="1" t="s">
        <v>1901</v>
      </c>
      <c r="E62" s="1" t="s">
        <v>1902</v>
      </c>
      <c r="F62" s="1"/>
      <c r="G62" s="1" t="s">
        <v>1903</v>
      </c>
      <c r="H62" s="1" t="s">
        <v>1904</v>
      </c>
      <c r="I62" s="3">
        <v>1</v>
      </c>
      <c r="J62" s="3">
        <v>421.50421487603302</v>
      </c>
      <c r="K62" s="12">
        <f>+J62*1.21*I62</f>
        <v>510.02009999999996</v>
      </c>
      <c r="L62" s="23" t="s">
        <v>2101</v>
      </c>
      <c r="M62" s="23" t="s">
        <v>2101</v>
      </c>
      <c r="N62" s="23">
        <f>+K62*0.95</f>
        <v>484.51909499999994</v>
      </c>
      <c r="O62" s="3">
        <f>+N62-(N62*9.09/100)</f>
        <v>440.47630926449995</v>
      </c>
      <c r="P62" s="3"/>
      <c r="Q62" s="3">
        <v>677.68604659338803</v>
      </c>
      <c r="R62" s="12">
        <f>+Q62*1.21</f>
        <v>820.00011637799946</v>
      </c>
      <c r="S62" s="3"/>
      <c r="T62" s="1"/>
      <c r="U62" s="11"/>
      <c r="V62" s="11"/>
      <c r="W62" s="16"/>
      <c r="X62" s="11"/>
      <c r="Y62" s="11"/>
      <c r="Z62" s="11"/>
      <c r="AA62" s="11"/>
      <c r="AB62" s="11"/>
      <c r="AC62" s="11"/>
      <c r="AD62" s="1"/>
      <c r="AE62" s="1"/>
    </row>
    <row r="63" spans="1:31" x14ac:dyDescent="0.25">
      <c r="A63" s="1" t="s">
        <v>1947</v>
      </c>
      <c r="B63" s="1" t="s">
        <v>1948</v>
      </c>
      <c r="C63" s="2">
        <v>44446</v>
      </c>
      <c r="D63" s="1" t="s">
        <v>1949</v>
      </c>
      <c r="E63" s="1" t="s">
        <v>1950</v>
      </c>
      <c r="F63" s="1">
        <v>3618</v>
      </c>
      <c r="G63" s="1" t="s">
        <v>1951</v>
      </c>
      <c r="H63" s="1" t="s">
        <v>1952</v>
      </c>
      <c r="I63" s="3">
        <v>1</v>
      </c>
      <c r="J63" s="3">
        <v>425.48</v>
      </c>
      <c r="K63" s="12">
        <f>+J63*1.21*I63</f>
        <v>514.83079999999995</v>
      </c>
      <c r="L63" s="23" t="s">
        <v>2101</v>
      </c>
      <c r="M63" s="23" t="s">
        <v>2101</v>
      </c>
      <c r="N63" s="23" t="s">
        <v>2101</v>
      </c>
      <c r="O63" s="3">
        <f>+K63</f>
        <v>514.83079999999995</v>
      </c>
      <c r="P63" s="3">
        <f>+O63+O62+O61</f>
        <v>1165.1443412644999</v>
      </c>
      <c r="Q63" s="3">
        <v>735.53555380165301</v>
      </c>
      <c r="R63" s="12">
        <f>+Q63*1.21</f>
        <v>889.99802010000008</v>
      </c>
      <c r="S63" s="3">
        <f>+R63+R62+R61</f>
        <v>2069.9980655220002</v>
      </c>
      <c r="T63" s="1">
        <v>2070</v>
      </c>
      <c r="U63" s="29">
        <f>+T63-S63</f>
        <v>1.9344779998391459E-3</v>
      </c>
      <c r="V63" s="11"/>
      <c r="W63" s="16">
        <f>+VLOOKUP(F63,'[1]ventas (7)'!$1:$1048576,38,FALSE)</f>
        <v>16789042654</v>
      </c>
      <c r="X63" s="11"/>
      <c r="Y63" s="11"/>
      <c r="Z63" s="11"/>
      <c r="AA63" s="11"/>
      <c r="AB63" s="11"/>
      <c r="AC63" s="11"/>
      <c r="AD63" s="1"/>
      <c r="AE63" s="1"/>
    </row>
    <row r="64" spans="1:31" x14ac:dyDescent="0.25">
      <c r="A64" s="1" t="s">
        <v>359</v>
      </c>
      <c r="B64" s="1" t="s">
        <v>360</v>
      </c>
      <c r="C64" s="2">
        <v>44446</v>
      </c>
      <c r="D64" s="1" t="s">
        <v>361</v>
      </c>
      <c r="E64" s="1" t="s">
        <v>362</v>
      </c>
      <c r="F64" s="1"/>
      <c r="G64" s="1" t="s">
        <v>363</v>
      </c>
      <c r="H64" s="1" t="s">
        <v>364</v>
      </c>
      <c r="I64" s="3">
        <v>1</v>
      </c>
      <c r="J64" s="3">
        <v>271.04140495867802</v>
      </c>
      <c r="K64" s="12">
        <f>+J64*1.21*I64</f>
        <v>327.96010000000041</v>
      </c>
      <c r="L64" s="23" t="s">
        <v>2101</v>
      </c>
      <c r="M64" s="23" t="s">
        <v>2101</v>
      </c>
      <c r="N64" s="23">
        <f>+K64*0.95</f>
        <v>311.5620950000004</v>
      </c>
      <c r="O64" s="3">
        <f>+N64-(N64*9.09/100)</f>
        <v>283.24110056450036</v>
      </c>
      <c r="P64" s="3"/>
      <c r="Q64" s="3">
        <v>451.240572631406</v>
      </c>
      <c r="R64" s="12">
        <f>+Q64*1.21</f>
        <v>546.0010928840012</v>
      </c>
      <c r="S64" s="3"/>
      <c r="T64" s="1"/>
      <c r="U64" s="11"/>
      <c r="V64" s="11"/>
      <c r="W64" s="16"/>
      <c r="X64" s="11"/>
      <c r="Y64" s="11"/>
      <c r="Z64" s="11"/>
      <c r="AA64" s="11"/>
      <c r="AB64" s="11"/>
      <c r="AC64" s="11"/>
      <c r="AD64" s="1"/>
      <c r="AE64" s="1"/>
    </row>
    <row r="65" spans="1:31" x14ac:dyDescent="0.25">
      <c r="A65" s="1" t="s">
        <v>371</v>
      </c>
      <c r="B65" s="1" t="s">
        <v>372</v>
      </c>
      <c r="C65" s="2">
        <v>44446</v>
      </c>
      <c r="D65" s="1" t="s">
        <v>373</v>
      </c>
      <c r="E65" s="1" t="s">
        <v>374</v>
      </c>
      <c r="F65" s="1"/>
      <c r="G65" s="1" t="s">
        <v>375</v>
      </c>
      <c r="H65" s="1" t="s">
        <v>376</v>
      </c>
      <c r="I65" s="3">
        <v>1</v>
      </c>
      <c r="J65" s="3">
        <v>271.04132231404998</v>
      </c>
      <c r="K65" s="12">
        <f>+J65*1.21*I65</f>
        <v>327.96000000000049</v>
      </c>
      <c r="L65" s="23" t="s">
        <v>2101</v>
      </c>
      <c r="M65" s="23" t="s">
        <v>2101</v>
      </c>
      <c r="N65" s="23">
        <f>+K65*0.95</f>
        <v>311.56200000000047</v>
      </c>
      <c r="O65" s="3">
        <f>+N65-(N65*9.09/100)</f>
        <v>283.24101420000045</v>
      </c>
      <c r="P65" s="3"/>
      <c r="Q65" s="3">
        <v>451.240435041323</v>
      </c>
      <c r="R65" s="12">
        <f>+Q65*1.21</f>
        <v>546.00092640000082</v>
      </c>
      <c r="S65" s="3"/>
      <c r="T65" s="1"/>
      <c r="U65" s="11"/>
      <c r="V65" s="11"/>
      <c r="W65" s="16"/>
      <c r="X65" s="11"/>
      <c r="Y65" s="11"/>
      <c r="Z65" s="11"/>
      <c r="AA65" s="11"/>
      <c r="AB65" s="11"/>
      <c r="AC65" s="11"/>
      <c r="AD65" s="1"/>
      <c r="AE65" s="1"/>
    </row>
    <row r="66" spans="1:31" x14ac:dyDescent="0.25">
      <c r="A66" s="1" t="s">
        <v>383</v>
      </c>
      <c r="B66" s="1" t="s">
        <v>384</v>
      </c>
      <c r="C66" s="2">
        <v>44446</v>
      </c>
      <c r="D66" s="1" t="s">
        <v>385</v>
      </c>
      <c r="E66" s="1" t="s">
        <v>386</v>
      </c>
      <c r="F66" s="1"/>
      <c r="G66" s="1" t="s">
        <v>387</v>
      </c>
      <c r="H66" s="1" t="s">
        <v>388</v>
      </c>
      <c r="I66" s="3">
        <v>1</v>
      </c>
      <c r="J66" s="3">
        <v>271.04140495867802</v>
      </c>
      <c r="K66" s="12">
        <f>+J66*1.21*I66</f>
        <v>327.96010000000041</v>
      </c>
      <c r="L66" s="23" t="s">
        <v>2101</v>
      </c>
      <c r="M66" s="23" t="s">
        <v>2101</v>
      </c>
      <c r="N66" s="23">
        <f>+K66*0.95</f>
        <v>311.5620950000004</v>
      </c>
      <c r="O66" s="3">
        <f>+N66-(N66*9.09/100)</f>
        <v>283.24110056450036</v>
      </c>
      <c r="P66" s="3"/>
      <c r="Q66" s="3">
        <v>451.240572631406</v>
      </c>
      <c r="R66" s="12">
        <f>+Q66*1.21</f>
        <v>546.0010928840012</v>
      </c>
      <c r="S66" s="3"/>
      <c r="T66" s="1"/>
      <c r="U66" s="11"/>
      <c r="V66" s="11"/>
      <c r="W66" s="16"/>
      <c r="X66" s="11"/>
      <c r="Y66" s="11"/>
      <c r="Z66" s="11"/>
      <c r="AA66" s="11"/>
      <c r="AB66" s="11"/>
      <c r="AC66" s="11"/>
      <c r="AD66" s="1"/>
      <c r="AE66" s="1"/>
    </row>
    <row r="67" spans="1:31" x14ac:dyDescent="0.25">
      <c r="A67" s="1" t="s">
        <v>401</v>
      </c>
      <c r="B67" s="1" t="s">
        <v>402</v>
      </c>
      <c r="C67" s="2">
        <v>44446</v>
      </c>
      <c r="D67" s="1" t="s">
        <v>403</v>
      </c>
      <c r="E67" s="1" t="s">
        <v>404</v>
      </c>
      <c r="F67" s="1"/>
      <c r="G67" s="1" t="s">
        <v>405</v>
      </c>
      <c r="H67" s="1" t="s">
        <v>406</v>
      </c>
      <c r="I67" s="3">
        <v>1</v>
      </c>
      <c r="J67" s="3">
        <v>271.04132231404998</v>
      </c>
      <c r="K67" s="12">
        <f>+J67*1.21*I67</f>
        <v>327.96000000000049</v>
      </c>
      <c r="L67" s="23" t="s">
        <v>2101</v>
      </c>
      <c r="M67" s="23" t="s">
        <v>2101</v>
      </c>
      <c r="N67" s="23">
        <f>+K67*0.95</f>
        <v>311.56200000000047</v>
      </c>
      <c r="O67" s="3">
        <f>+N67-(N67*9.09/100)</f>
        <v>283.24101420000045</v>
      </c>
      <c r="P67" s="3"/>
      <c r="Q67" s="3">
        <v>451.240435041323</v>
      </c>
      <c r="R67" s="12">
        <f>+Q67*1.21</f>
        <v>546.00092640000082</v>
      </c>
      <c r="S67" s="3"/>
      <c r="T67" s="1"/>
      <c r="U67" s="11"/>
      <c r="V67" s="11"/>
      <c r="W67" s="16"/>
      <c r="X67" s="11"/>
      <c r="Y67" s="11"/>
      <c r="Z67" s="11"/>
      <c r="AA67" s="11"/>
      <c r="AB67" s="11"/>
      <c r="AC67" s="11"/>
      <c r="AD67" s="1"/>
      <c r="AE67" s="1"/>
    </row>
    <row r="68" spans="1:31" x14ac:dyDescent="0.25">
      <c r="A68" s="1" t="s">
        <v>413</v>
      </c>
      <c r="B68" s="1" t="s">
        <v>414</v>
      </c>
      <c r="C68" s="2">
        <v>44446</v>
      </c>
      <c r="D68" s="1" t="s">
        <v>415</v>
      </c>
      <c r="E68" s="1" t="s">
        <v>416</v>
      </c>
      <c r="F68" s="1"/>
      <c r="G68" s="1" t="s">
        <v>417</v>
      </c>
      <c r="H68" s="1" t="s">
        <v>418</v>
      </c>
      <c r="I68" s="3">
        <v>1</v>
      </c>
      <c r="J68" s="3">
        <v>271.04140495867802</v>
      </c>
      <c r="K68" s="12">
        <f>+J68*1.21*I68</f>
        <v>327.96010000000041</v>
      </c>
      <c r="L68" s="23" t="s">
        <v>2101</v>
      </c>
      <c r="M68" s="23" t="s">
        <v>2101</v>
      </c>
      <c r="N68" s="23">
        <f>+K68*0.95</f>
        <v>311.5620950000004</v>
      </c>
      <c r="O68" s="3">
        <f>+N68-(N68*9.09/100)</f>
        <v>283.24110056450036</v>
      </c>
      <c r="P68" s="3"/>
      <c r="Q68" s="3">
        <v>451.240572631406</v>
      </c>
      <c r="R68" s="12">
        <f>+Q68*1.21</f>
        <v>546.0010928840012</v>
      </c>
      <c r="S68" s="3"/>
      <c r="T68" s="1"/>
      <c r="U68" s="11"/>
      <c r="V68" s="11"/>
      <c r="W68" s="16"/>
      <c r="X68" s="11"/>
      <c r="Y68" s="11"/>
      <c r="Z68" s="11"/>
      <c r="AA68" s="11"/>
      <c r="AB68" s="11"/>
      <c r="AC68" s="11"/>
      <c r="AD68" s="1"/>
      <c r="AE68" s="1"/>
    </row>
    <row r="69" spans="1:31" x14ac:dyDescent="0.25">
      <c r="A69" s="1" t="s">
        <v>425</v>
      </c>
      <c r="B69" s="1" t="s">
        <v>426</v>
      </c>
      <c r="C69" s="2">
        <v>44446</v>
      </c>
      <c r="D69" s="1" t="s">
        <v>427</v>
      </c>
      <c r="E69" s="1" t="s">
        <v>428</v>
      </c>
      <c r="F69" s="1"/>
      <c r="G69" s="1" t="s">
        <v>429</v>
      </c>
      <c r="H69" s="1" t="s">
        <v>430</v>
      </c>
      <c r="I69" s="3">
        <v>1</v>
      </c>
      <c r="J69" s="3">
        <v>271.04132231404998</v>
      </c>
      <c r="K69" s="12">
        <f>+J69*1.21*I69</f>
        <v>327.96000000000049</v>
      </c>
      <c r="L69" s="23" t="s">
        <v>2101</v>
      </c>
      <c r="M69" s="23" t="s">
        <v>2101</v>
      </c>
      <c r="N69" s="23">
        <f>+K69*0.95</f>
        <v>311.56200000000047</v>
      </c>
      <c r="O69" s="3">
        <f>+N69-(N69*9.09/100)</f>
        <v>283.24101420000045</v>
      </c>
      <c r="P69" s="3"/>
      <c r="Q69" s="3">
        <v>451.240435041323</v>
      </c>
      <c r="R69" s="12">
        <f>+Q69*1.21</f>
        <v>546.00092640000082</v>
      </c>
      <c r="S69" s="3"/>
      <c r="T69" s="1"/>
      <c r="U69" s="11"/>
      <c r="V69" s="11"/>
      <c r="W69" s="16"/>
      <c r="X69" s="11"/>
      <c r="Y69" s="11"/>
      <c r="Z69" s="11"/>
      <c r="AA69" s="11"/>
      <c r="AB69" s="11"/>
      <c r="AC69" s="11"/>
      <c r="AD69" s="1"/>
      <c r="AE69" s="1"/>
    </row>
    <row r="70" spans="1:31" x14ac:dyDescent="0.25">
      <c r="A70" s="1" t="s">
        <v>485</v>
      </c>
      <c r="B70" s="1" t="s">
        <v>486</v>
      </c>
      <c r="C70" s="2">
        <v>44446</v>
      </c>
      <c r="D70" s="1" t="s">
        <v>487</v>
      </c>
      <c r="E70" s="1" t="s">
        <v>488</v>
      </c>
      <c r="F70" s="1"/>
      <c r="G70" s="1" t="s">
        <v>489</v>
      </c>
      <c r="H70" s="1" t="s">
        <v>490</v>
      </c>
      <c r="I70" s="3">
        <v>1</v>
      </c>
      <c r="J70" s="3">
        <v>248.6157</v>
      </c>
      <c r="K70" s="12">
        <f>+J70*1.21*I70</f>
        <v>300.824997</v>
      </c>
      <c r="L70" s="23" t="s">
        <v>2101</v>
      </c>
      <c r="M70" s="23" t="s">
        <v>2101</v>
      </c>
      <c r="N70" s="23" t="s">
        <v>2101</v>
      </c>
      <c r="O70" s="3">
        <f>+K70</f>
        <v>300.824997</v>
      </c>
      <c r="P70" s="3"/>
      <c r="Q70" s="3">
        <v>619.83100159090895</v>
      </c>
      <c r="R70" s="12">
        <f>+Q70*1.21</f>
        <v>749.99551192499985</v>
      </c>
      <c r="S70" s="3"/>
      <c r="T70" s="1"/>
      <c r="U70" s="11"/>
      <c r="V70" s="11"/>
      <c r="W70" s="16"/>
      <c r="X70" s="11"/>
      <c r="Y70" s="11"/>
      <c r="Z70" s="11"/>
      <c r="AA70" s="11"/>
      <c r="AB70" s="11"/>
      <c r="AC70" s="11"/>
      <c r="AD70" s="1"/>
      <c r="AE70" s="1"/>
    </row>
    <row r="71" spans="1:31" x14ac:dyDescent="0.25">
      <c r="A71" s="1" t="s">
        <v>557</v>
      </c>
      <c r="B71" s="1" t="s">
        <v>558</v>
      </c>
      <c r="C71" s="2">
        <v>44446</v>
      </c>
      <c r="D71" s="1" t="s">
        <v>559</v>
      </c>
      <c r="E71" s="1" t="s">
        <v>560</v>
      </c>
      <c r="F71" s="1"/>
      <c r="G71" s="1" t="s">
        <v>561</v>
      </c>
      <c r="H71" s="1" t="s">
        <v>562</v>
      </c>
      <c r="I71" s="3">
        <v>1</v>
      </c>
      <c r="J71" s="3">
        <v>173.41919999999999</v>
      </c>
      <c r="K71" s="12">
        <f>+J71*1.21*I71</f>
        <v>209.83723199999997</v>
      </c>
      <c r="L71" s="23" t="s">
        <v>2101</v>
      </c>
      <c r="M71" s="23" t="s">
        <v>2101</v>
      </c>
      <c r="N71" s="23" t="s">
        <v>2101</v>
      </c>
      <c r="O71" s="3">
        <f>+K71</f>
        <v>209.83723199999997</v>
      </c>
      <c r="P71" s="3"/>
      <c r="Q71" s="3">
        <v>297.52060251570299</v>
      </c>
      <c r="R71" s="12">
        <f>+Q71*1.21</f>
        <v>359.99992904400062</v>
      </c>
      <c r="S71" s="3"/>
      <c r="T71" s="1"/>
      <c r="U71" s="11"/>
      <c r="V71" s="11"/>
      <c r="W71" s="16"/>
      <c r="X71" s="11"/>
      <c r="Y71" s="11"/>
      <c r="Z71" s="11"/>
      <c r="AA71" s="11"/>
      <c r="AB71" s="11"/>
      <c r="AC71" s="11"/>
      <c r="AD71" s="1"/>
      <c r="AE71" s="1"/>
    </row>
    <row r="72" spans="1:31" x14ac:dyDescent="0.25">
      <c r="A72" s="1" t="s">
        <v>837</v>
      </c>
      <c r="B72" s="1" t="s">
        <v>838</v>
      </c>
      <c r="C72" s="2">
        <v>44446</v>
      </c>
      <c r="D72" s="1" t="s">
        <v>839</v>
      </c>
      <c r="E72" s="1" t="s">
        <v>840</v>
      </c>
      <c r="F72" s="1"/>
      <c r="G72" s="1" t="s">
        <v>841</v>
      </c>
      <c r="H72" s="1" t="s">
        <v>842</v>
      </c>
      <c r="I72" s="3">
        <v>1</v>
      </c>
      <c r="J72" s="3">
        <v>657.42179999999996</v>
      </c>
      <c r="K72" s="12">
        <f>+J72*1.21*I72</f>
        <v>795.48037799999997</v>
      </c>
      <c r="L72" s="23" t="s">
        <v>2101</v>
      </c>
      <c r="M72" s="23" t="s">
        <v>2101</v>
      </c>
      <c r="N72" s="23" t="s">
        <v>2101</v>
      </c>
      <c r="O72" s="3">
        <f>+K72</f>
        <v>795.48037799999997</v>
      </c>
      <c r="P72" s="3"/>
      <c r="Q72" s="3">
        <v>1099.1632604727299</v>
      </c>
      <c r="R72" s="12">
        <f>+Q72*1.21</f>
        <v>1329.9875451720031</v>
      </c>
      <c r="S72" s="3"/>
      <c r="T72" s="1"/>
      <c r="U72" s="11"/>
      <c r="V72" s="11"/>
      <c r="W72" s="16"/>
      <c r="X72" s="11"/>
      <c r="Y72" s="11"/>
      <c r="Z72" s="11"/>
      <c r="AA72" s="11"/>
      <c r="AB72" s="11"/>
      <c r="AC72" s="11"/>
      <c r="AD72" s="1"/>
      <c r="AE72" s="1"/>
    </row>
    <row r="73" spans="1:31" x14ac:dyDescent="0.25">
      <c r="A73" s="1" t="s">
        <v>1839</v>
      </c>
      <c r="B73" s="1" t="s">
        <v>1840</v>
      </c>
      <c r="C73" s="2">
        <v>44446</v>
      </c>
      <c r="D73" s="1" t="s">
        <v>1841</v>
      </c>
      <c r="E73" s="1" t="s">
        <v>1842</v>
      </c>
      <c r="F73" s="1"/>
      <c r="G73" s="1" t="s">
        <v>1843</v>
      </c>
      <c r="H73" s="1" t="s">
        <v>1844</v>
      </c>
      <c r="I73" s="3">
        <v>1</v>
      </c>
      <c r="J73" s="3">
        <v>210.3</v>
      </c>
      <c r="K73" s="12">
        <f>+J73*1.21*I73</f>
        <v>254.46299999999999</v>
      </c>
      <c r="L73" s="23" t="s">
        <v>2101</v>
      </c>
      <c r="M73" s="23" t="s">
        <v>2101</v>
      </c>
      <c r="N73" s="23" t="s">
        <v>2101</v>
      </c>
      <c r="O73" s="3">
        <f>+K73</f>
        <v>254.46299999999999</v>
      </c>
      <c r="P73" s="3"/>
      <c r="Q73" s="3">
        <v>495.85776992479299</v>
      </c>
      <c r="R73" s="12">
        <f>+Q73*1.21</f>
        <v>599.98790160899955</v>
      </c>
      <c r="S73" s="3"/>
      <c r="T73" s="1"/>
      <c r="U73" s="11"/>
      <c r="V73" s="11"/>
      <c r="W73" s="16"/>
      <c r="X73" s="11"/>
      <c r="Y73" s="11"/>
      <c r="Z73" s="11"/>
      <c r="AA73" s="11"/>
      <c r="AB73" s="11"/>
      <c r="AC73" s="11"/>
      <c r="AD73" s="1"/>
      <c r="AE73" s="1"/>
    </row>
    <row r="74" spans="1:31" x14ac:dyDescent="0.25">
      <c r="A74" s="1" t="s">
        <v>1863</v>
      </c>
      <c r="B74" s="1" t="s">
        <v>1864</v>
      </c>
      <c r="C74" s="2">
        <v>44446</v>
      </c>
      <c r="D74" s="1" t="s">
        <v>1865</v>
      </c>
      <c r="E74" s="1" t="s">
        <v>1866</v>
      </c>
      <c r="F74" s="1">
        <v>3619</v>
      </c>
      <c r="G74" s="1" t="s">
        <v>1867</v>
      </c>
      <c r="H74" s="1" t="s">
        <v>1868</v>
      </c>
      <c r="I74" s="3">
        <v>2</v>
      </c>
      <c r="J74" s="3">
        <v>658.36917355371895</v>
      </c>
      <c r="K74" s="12">
        <f>+J74*1.21*I74</f>
        <v>1593.2533999999998</v>
      </c>
      <c r="L74" s="23" t="s">
        <v>2101</v>
      </c>
      <c r="M74" s="23" t="s">
        <v>2101</v>
      </c>
      <c r="N74" s="23" t="s">
        <v>2101</v>
      </c>
      <c r="O74" s="3">
        <f>+K74</f>
        <v>1593.2533999999998</v>
      </c>
      <c r="P74" s="3">
        <f>+SUM(O64:O74)</f>
        <v>4853.305351293503</v>
      </c>
      <c r="Q74" s="3">
        <v>2071.0450766314002</v>
      </c>
      <c r="R74" s="12">
        <f>+Q74*1.21</f>
        <v>2505.9645427239943</v>
      </c>
      <c r="S74" s="3">
        <f>+SUM(R64:R74)</f>
        <v>8821.9414883260033</v>
      </c>
      <c r="T74" s="1">
        <v>8821.9500000000007</v>
      </c>
      <c r="U74" s="29">
        <f>+T74-S74</f>
        <v>8.5116739974182565E-3</v>
      </c>
      <c r="V74" s="11"/>
      <c r="W74" s="16">
        <f>+VLOOKUP(F74,'[1]ventas (7)'!$1:$1048576,38,FALSE)</f>
        <v>16789290821</v>
      </c>
      <c r="X74" s="11"/>
      <c r="Y74" s="11"/>
      <c r="Z74" s="11"/>
      <c r="AA74" s="11"/>
      <c r="AB74" s="11"/>
      <c r="AC74" s="11"/>
      <c r="AD74" s="1"/>
      <c r="AE74" s="1"/>
    </row>
    <row r="75" spans="1:31" x14ac:dyDescent="0.25">
      <c r="A75" s="1" t="s">
        <v>179</v>
      </c>
      <c r="B75" s="1" t="s">
        <v>180</v>
      </c>
      <c r="C75" s="2">
        <v>44447</v>
      </c>
      <c r="D75" s="1" t="s">
        <v>181</v>
      </c>
      <c r="E75" s="1" t="s">
        <v>182</v>
      </c>
      <c r="F75" s="1"/>
      <c r="G75" s="1" t="s">
        <v>183</v>
      </c>
      <c r="H75" s="1" t="s">
        <v>184</v>
      </c>
      <c r="I75" s="3">
        <v>1</v>
      </c>
      <c r="J75" s="3">
        <v>785.17499999999995</v>
      </c>
      <c r="K75" s="12">
        <f>+J75*1.21*I75</f>
        <v>950.06174999999996</v>
      </c>
      <c r="L75" s="23" t="s">
        <v>2101</v>
      </c>
      <c r="M75" s="23" t="s">
        <v>2101</v>
      </c>
      <c r="N75" s="23" t="s">
        <v>2101</v>
      </c>
      <c r="O75" s="3">
        <f>+K75</f>
        <v>950.06174999999996</v>
      </c>
      <c r="P75" s="3"/>
      <c r="Q75" s="3">
        <v>1454.53552826446</v>
      </c>
      <c r="R75" s="12">
        <f>+Q75*1.21</f>
        <v>1759.9879891999965</v>
      </c>
      <c r="S75" s="3"/>
      <c r="T75" s="1"/>
      <c r="U75" s="11"/>
      <c r="V75" s="11"/>
      <c r="W75" s="16"/>
      <c r="X75" s="11"/>
      <c r="Y75" s="11"/>
      <c r="Z75" s="11"/>
      <c r="AA75" s="11"/>
      <c r="AB75" s="11"/>
      <c r="AC75" s="11"/>
      <c r="AD75" s="1"/>
      <c r="AE75" s="1"/>
    </row>
    <row r="76" spans="1:31" x14ac:dyDescent="0.25">
      <c r="A76" s="1" t="s">
        <v>617</v>
      </c>
      <c r="B76" s="1" t="s">
        <v>618</v>
      </c>
      <c r="C76" s="2">
        <v>44447</v>
      </c>
      <c r="D76" s="1" t="s">
        <v>619</v>
      </c>
      <c r="E76" s="1" t="s">
        <v>620</v>
      </c>
      <c r="F76" s="1"/>
      <c r="G76" s="1" t="s">
        <v>621</v>
      </c>
      <c r="H76" s="1" t="s">
        <v>622</v>
      </c>
      <c r="I76" s="3">
        <v>1</v>
      </c>
      <c r="J76" s="3">
        <v>132.24</v>
      </c>
      <c r="K76" s="12">
        <f>+J76*1.21*I76</f>
        <v>160.0104</v>
      </c>
      <c r="L76" s="23" t="s">
        <v>2101</v>
      </c>
      <c r="M76" s="23" t="s">
        <v>2101</v>
      </c>
      <c r="N76" s="23" t="s">
        <v>2101</v>
      </c>
      <c r="O76" s="3">
        <f>+K76</f>
        <v>160.0104</v>
      </c>
      <c r="P76" s="3"/>
      <c r="Q76" s="3">
        <v>247.92875337272699</v>
      </c>
      <c r="R76" s="12">
        <f>+Q76*1.21</f>
        <v>299.99379158099964</v>
      </c>
      <c r="S76" s="3"/>
      <c r="T76" s="1"/>
      <c r="U76" s="11"/>
      <c r="V76" s="11"/>
      <c r="W76" s="16"/>
      <c r="X76" s="11"/>
      <c r="Y76" s="11"/>
      <c r="Z76" s="11"/>
      <c r="AA76" s="11"/>
      <c r="AB76" s="11"/>
      <c r="AC76" s="11"/>
      <c r="AD76" s="1"/>
      <c r="AE76" s="1"/>
    </row>
    <row r="77" spans="1:31" x14ac:dyDescent="0.25">
      <c r="A77" s="1" t="s">
        <v>623</v>
      </c>
      <c r="B77" s="1" t="s">
        <v>624</v>
      </c>
      <c r="C77" s="2">
        <v>44447</v>
      </c>
      <c r="D77" s="1" t="s">
        <v>625</v>
      </c>
      <c r="E77" s="1" t="s">
        <v>626</v>
      </c>
      <c r="F77" s="1"/>
      <c r="G77" s="1" t="s">
        <v>627</v>
      </c>
      <c r="H77" s="1" t="s">
        <v>628</v>
      </c>
      <c r="I77" s="3">
        <v>6</v>
      </c>
      <c r="J77" s="3">
        <v>132.24</v>
      </c>
      <c r="K77" s="12">
        <f>+J77*1.21*I77</f>
        <v>960.06240000000003</v>
      </c>
      <c r="L77" s="23" t="s">
        <v>2101</v>
      </c>
      <c r="M77" s="23" t="s">
        <v>2101</v>
      </c>
      <c r="N77" s="23" t="s">
        <v>2101</v>
      </c>
      <c r="O77" s="3">
        <f>+K77</f>
        <v>960.06240000000003</v>
      </c>
      <c r="P77" s="3"/>
      <c r="Q77" s="3">
        <v>1487.5720554049601</v>
      </c>
      <c r="R77" s="12">
        <f>+Q77*1.21</f>
        <v>1799.9621870400017</v>
      </c>
      <c r="S77" s="3"/>
      <c r="T77" s="1"/>
      <c r="U77" s="11"/>
      <c r="V77" s="11"/>
      <c r="W77" s="16"/>
      <c r="X77" s="11"/>
      <c r="Y77" s="11"/>
      <c r="Z77" s="11"/>
      <c r="AA77" s="11"/>
      <c r="AB77" s="11"/>
      <c r="AC77" s="11"/>
      <c r="AD77" s="1"/>
      <c r="AE77" s="1"/>
    </row>
    <row r="78" spans="1:31" x14ac:dyDescent="0.25">
      <c r="A78" s="1" t="s">
        <v>1479</v>
      </c>
      <c r="B78" s="1" t="s">
        <v>1480</v>
      </c>
      <c r="C78" s="2">
        <v>44447</v>
      </c>
      <c r="D78" s="1" t="s">
        <v>1481</v>
      </c>
      <c r="E78" s="1" t="s">
        <v>1482</v>
      </c>
      <c r="F78" s="1"/>
      <c r="G78" s="1" t="s">
        <v>1483</v>
      </c>
      <c r="H78" s="1" t="s">
        <v>1484</v>
      </c>
      <c r="I78" s="3">
        <v>1</v>
      </c>
      <c r="J78" s="3">
        <v>289.27</v>
      </c>
      <c r="K78" s="12">
        <f>+J78*1.21*I78</f>
        <v>350.01669999999996</v>
      </c>
      <c r="L78" s="23" t="s">
        <v>2101</v>
      </c>
      <c r="M78" s="23" t="s">
        <v>2101</v>
      </c>
      <c r="N78" s="23" t="s">
        <v>2101</v>
      </c>
      <c r="O78" s="3">
        <f>+K78</f>
        <v>350.01669999999996</v>
      </c>
      <c r="P78" s="3"/>
      <c r="Q78" s="3">
        <v>495.85784849999999</v>
      </c>
      <c r="R78" s="12">
        <f>+Q78*1.21</f>
        <v>599.98799668499998</v>
      </c>
      <c r="S78" s="3"/>
      <c r="T78" s="1"/>
      <c r="U78" s="11"/>
      <c r="V78" s="11"/>
      <c r="W78" s="16"/>
      <c r="X78" s="11"/>
      <c r="Y78" s="11"/>
      <c r="Z78" s="11"/>
      <c r="AA78" s="11"/>
      <c r="AB78" s="11"/>
      <c r="AC78" s="11"/>
      <c r="AD78" s="1"/>
      <c r="AE78" s="1"/>
    </row>
    <row r="79" spans="1:31" x14ac:dyDescent="0.25">
      <c r="A79" s="1" t="s">
        <v>1491</v>
      </c>
      <c r="B79" s="1" t="s">
        <v>1492</v>
      </c>
      <c r="C79" s="2">
        <v>44447</v>
      </c>
      <c r="D79" s="1" t="s">
        <v>1493</v>
      </c>
      <c r="E79" s="1" t="s">
        <v>1494</v>
      </c>
      <c r="F79" s="1"/>
      <c r="G79" s="1" t="s">
        <v>1495</v>
      </c>
      <c r="H79" s="1" t="s">
        <v>1496</v>
      </c>
      <c r="I79" s="3">
        <v>1</v>
      </c>
      <c r="J79" s="3">
        <v>289.27</v>
      </c>
      <c r="K79" s="12">
        <f>+J79*1.21*I79</f>
        <v>350.01669999999996</v>
      </c>
      <c r="L79" s="23" t="s">
        <v>2101</v>
      </c>
      <c r="M79" s="23" t="s">
        <v>2101</v>
      </c>
      <c r="N79" s="23" t="s">
        <v>2101</v>
      </c>
      <c r="O79" s="3">
        <f>+K79</f>
        <v>350.01669999999996</v>
      </c>
      <c r="P79" s="3"/>
      <c r="Q79" s="3">
        <v>495.85784849999999</v>
      </c>
      <c r="R79" s="12">
        <f>+Q79*1.21</f>
        <v>599.98799668499998</v>
      </c>
      <c r="S79" s="3"/>
      <c r="T79" s="1"/>
      <c r="U79" s="11"/>
      <c r="V79" s="11"/>
      <c r="W79" s="16"/>
      <c r="X79" s="11"/>
      <c r="Y79" s="11"/>
      <c r="Z79" s="11"/>
      <c r="AA79" s="11"/>
      <c r="AB79" s="11"/>
      <c r="AC79" s="11"/>
      <c r="AD79" s="1"/>
      <c r="AE79" s="1"/>
    </row>
    <row r="80" spans="1:31" x14ac:dyDescent="0.25">
      <c r="A80" s="1" t="s">
        <v>1497</v>
      </c>
      <c r="B80" s="1" t="s">
        <v>1498</v>
      </c>
      <c r="C80" s="2">
        <v>44447</v>
      </c>
      <c r="D80" s="1" t="s">
        <v>1499</v>
      </c>
      <c r="E80" s="1" t="s">
        <v>1500</v>
      </c>
      <c r="F80" s="1"/>
      <c r="G80" s="1" t="s">
        <v>1501</v>
      </c>
      <c r="H80" s="1" t="s">
        <v>1502</v>
      </c>
      <c r="I80" s="3">
        <v>1</v>
      </c>
      <c r="J80" s="3">
        <v>289.27</v>
      </c>
      <c r="K80" s="12">
        <f>+J80*1.21*I80</f>
        <v>350.01669999999996</v>
      </c>
      <c r="L80" s="23" t="s">
        <v>2101</v>
      </c>
      <c r="M80" s="23" t="s">
        <v>2101</v>
      </c>
      <c r="N80" s="23" t="s">
        <v>2101</v>
      </c>
      <c r="O80" s="3">
        <f>+K80</f>
        <v>350.01669999999996</v>
      </c>
      <c r="P80" s="3"/>
      <c r="Q80" s="3">
        <v>495.85784849999999</v>
      </c>
      <c r="R80" s="12">
        <f>+Q80*1.21</f>
        <v>599.98799668499998</v>
      </c>
      <c r="S80" s="3"/>
      <c r="T80" s="1"/>
      <c r="U80" s="11"/>
      <c r="V80" s="11"/>
      <c r="W80" s="16"/>
      <c r="X80" s="11"/>
      <c r="Y80" s="11"/>
      <c r="Z80" s="11"/>
      <c r="AA80" s="11"/>
      <c r="AB80" s="11"/>
      <c r="AC80" s="11"/>
      <c r="AD80" s="1"/>
      <c r="AE80" s="1"/>
    </row>
    <row r="81" spans="1:31" x14ac:dyDescent="0.25">
      <c r="A81" s="1" t="s">
        <v>1509</v>
      </c>
      <c r="B81" s="1" t="s">
        <v>1510</v>
      </c>
      <c r="C81" s="2">
        <v>44447</v>
      </c>
      <c r="D81" s="1" t="s">
        <v>1511</v>
      </c>
      <c r="E81" s="1" t="s">
        <v>1512</v>
      </c>
      <c r="F81" s="1"/>
      <c r="G81" s="1" t="s">
        <v>1513</v>
      </c>
      <c r="H81" s="1" t="s">
        <v>1514</v>
      </c>
      <c r="I81" s="3">
        <v>1</v>
      </c>
      <c r="J81" s="3">
        <v>289.27</v>
      </c>
      <c r="K81" s="12">
        <f>+J81*1.21*I81</f>
        <v>350.01669999999996</v>
      </c>
      <c r="L81" s="23" t="s">
        <v>2101</v>
      </c>
      <c r="M81" s="23" t="s">
        <v>2101</v>
      </c>
      <c r="N81" s="23" t="s">
        <v>2101</v>
      </c>
      <c r="O81" s="3">
        <f>+K81</f>
        <v>350.01669999999996</v>
      </c>
      <c r="P81" s="3"/>
      <c r="Q81" s="3">
        <v>495.85784849999999</v>
      </c>
      <c r="R81" s="12">
        <f>+Q81*1.21</f>
        <v>599.98799668499998</v>
      </c>
      <c r="S81" s="3"/>
      <c r="T81" s="1"/>
      <c r="U81" s="11"/>
      <c r="V81" s="11"/>
      <c r="W81" s="16"/>
      <c r="X81" s="11"/>
      <c r="Y81" s="11"/>
      <c r="Z81" s="11"/>
      <c r="AA81" s="11"/>
      <c r="AB81" s="11"/>
      <c r="AC81" s="11"/>
      <c r="AD81" s="1"/>
      <c r="AE81" s="1"/>
    </row>
    <row r="82" spans="1:31" x14ac:dyDescent="0.25">
      <c r="A82" s="1" t="s">
        <v>1917</v>
      </c>
      <c r="B82" s="1" t="s">
        <v>1918</v>
      </c>
      <c r="C82" s="2">
        <v>44447</v>
      </c>
      <c r="D82" s="1" t="s">
        <v>1919</v>
      </c>
      <c r="E82" s="1" t="s">
        <v>1920</v>
      </c>
      <c r="F82" s="1"/>
      <c r="G82" s="1" t="s">
        <v>1921</v>
      </c>
      <c r="H82" s="1" t="s">
        <v>1922</v>
      </c>
      <c r="I82" s="3">
        <v>1</v>
      </c>
      <c r="J82" s="3">
        <v>785.17</v>
      </c>
      <c r="K82" s="12">
        <f>+J82*1.21*I82</f>
        <v>950.05569999999989</v>
      </c>
      <c r="L82" s="23" t="s">
        <v>2101</v>
      </c>
      <c r="M82" s="23" t="s">
        <v>2101</v>
      </c>
      <c r="N82" s="23" t="s">
        <v>2101</v>
      </c>
      <c r="O82" s="3">
        <f>+K82</f>
        <v>950.05569999999989</v>
      </c>
      <c r="P82" s="3"/>
      <c r="Q82" s="3">
        <v>1454.5366875</v>
      </c>
      <c r="R82" s="12">
        <f>+Q82*1.21</f>
        <v>1759.9893918749999</v>
      </c>
      <c r="S82" s="3"/>
      <c r="T82" s="1"/>
      <c r="U82" s="11"/>
      <c r="V82" s="11"/>
      <c r="W82" s="16"/>
      <c r="X82" s="11"/>
      <c r="Y82" s="11"/>
      <c r="Z82" s="11"/>
      <c r="AA82" s="11"/>
      <c r="AB82" s="11"/>
      <c r="AC82" s="11"/>
      <c r="AD82" s="1"/>
      <c r="AE82" s="1"/>
    </row>
    <row r="83" spans="1:31" x14ac:dyDescent="0.25">
      <c r="A83" s="1" t="s">
        <v>2055</v>
      </c>
      <c r="B83" s="1" t="s">
        <v>2056</v>
      </c>
      <c r="C83" s="2">
        <v>44447</v>
      </c>
      <c r="D83" s="1" t="s">
        <v>2057</v>
      </c>
      <c r="E83" s="1" t="s">
        <v>2058</v>
      </c>
      <c r="F83" s="1">
        <v>3611</v>
      </c>
      <c r="G83" s="1" t="s">
        <v>2059</v>
      </c>
      <c r="H83" s="1" t="s">
        <v>2060</v>
      </c>
      <c r="I83" s="3">
        <v>1</v>
      </c>
      <c r="J83" s="3">
        <v>785.17</v>
      </c>
      <c r="K83" s="12">
        <f>+J83*1.21*I83</f>
        <v>950.05569999999989</v>
      </c>
      <c r="L83" s="23" t="s">
        <v>2101</v>
      </c>
      <c r="M83" s="23" t="s">
        <v>2101</v>
      </c>
      <c r="N83" s="23" t="s">
        <v>2101</v>
      </c>
      <c r="O83" s="3">
        <f>+K83</f>
        <v>950.05569999999989</v>
      </c>
      <c r="P83" s="3">
        <f>+SUM(O75:O83)</f>
        <v>5370.3127500000001</v>
      </c>
      <c r="Q83" s="3">
        <v>1454.5366875</v>
      </c>
      <c r="R83" s="12">
        <f>+Q83*1.21</f>
        <v>1759.9893918749999</v>
      </c>
      <c r="S83" s="3">
        <f>+SUM(R75:R83)</f>
        <v>9779.8747383109985</v>
      </c>
      <c r="T83" s="1">
        <v>10261.950000000001</v>
      </c>
      <c r="U83" s="29">
        <f>+T83-S83</f>
        <v>482.07526168900222</v>
      </c>
      <c r="V83" s="11" t="s">
        <v>2109</v>
      </c>
      <c r="W83" s="16">
        <f>+VLOOKUP(F83,'[1]ventas (7)'!$1:$1048576,38,FALSE)</f>
        <v>16768323539</v>
      </c>
      <c r="X83" s="11"/>
      <c r="Y83" s="11"/>
      <c r="Z83" s="11"/>
      <c r="AA83" s="11"/>
      <c r="AB83" s="11"/>
      <c r="AC83" s="11"/>
      <c r="AD83" s="1"/>
      <c r="AE83" s="1"/>
    </row>
    <row r="84" spans="1:31" x14ac:dyDescent="0.25">
      <c r="A84" s="1" t="s">
        <v>533</v>
      </c>
      <c r="B84" s="1" t="s">
        <v>534</v>
      </c>
      <c r="C84" s="2">
        <v>44447</v>
      </c>
      <c r="D84" s="1" t="s">
        <v>535</v>
      </c>
      <c r="E84" s="1" t="s">
        <v>536</v>
      </c>
      <c r="F84" s="1"/>
      <c r="G84" s="1" t="s">
        <v>537</v>
      </c>
      <c r="H84" s="1" t="s">
        <v>538</v>
      </c>
      <c r="I84" s="3">
        <v>1</v>
      </c>
      <c r="J84" s="3">
        <v>314.07</v>
      </c>
      <c r="K84" s="12">
        <f>+J84*1.21*I84</f>
        <v>380.0247</v>
      </c>
      <c r="L84" s="23" t="s">
        <v>2101</v>
      </c>
      <c r="M84" s="23" t="s">
        <v>2101</v>
      </c>
      <c r="N84" s="23" t="s">
        <v>2101</v>
      </c>
      <c r="O84" s="3">
        <f>+K84</f>
        <v>380.0247</v>
      </c>
      <c r="P84" s="3"/>
      <c r="Q84" s="3">
        <v>628.09603019999997</v>
      </c>
      <c r="R84" s="12">
        <f>+Q84*1.21</f>
        <v>759.99619654199989</v>
      </c>
      <c r="S84" s="3"/>
      <c r="T84" s="1"/>
      <c r="U84" s="11"/>
      <c r="V84" s="11"/>
      <c r="W84" s="16"/>
      <c r="X84" s="11"/>
      <c r="Y84" s="11"/>
      <c r="Z84" s="11"/>
      <c r="AA84" s="11"/>
      <c r="AB84" s="11"/>
      <c r="AC84" s="11"/>
      <c r="AD84" s="1"/>
      <c r="AE84" s="1"/>
    </row>
    <row r="85" spans="1:31" x14ac:dyDescent="0.25">
      <c r="A85" s="1" t="s">
        <v>975</v>
      </c>
      <c r="B85" s="1" t="s">
        <v>976</v>
      </c>
      <c r="C85" s="2">
        <v>44447</v>
      </c>
      <c r="D85" s="1" t="s">
        <v>977</v>
      </c>
      <c r="E85" s="1" t="s">
        <v>978</v>
      </c>
      <c r="F85" s="1">
        <v>3620</v>
      </c>
      <c r="G85" s="1" t="s">
        <v>979</v>
      </c>
      <c r="H85" s="1" t="s">
        <v>980</v>
      </c>
      <c r="I85" s="3">
        <v>1</v>
      </c>
      <c r="J85" s="3">
        <v>314.07</v>
      </c>
      <c r="K85" s="12">
        <f>+J85*1.21*I85</f>
        <v>380.0247</v>
      </c>
      <c r="L85" s="23" t="s">
        <v>2101</v>
      </c>
      <c r="M85" s="23" t="s">
        <v>2101</v>
      </c>
      <c r="N85" s="23" t="s">
        <v>2101</v>
      </c>
      <c r="O85" s="3">
        <f>+K85</f>
        <v>380.0247</v>
      </c>
      <c r="P85" s="3">
        <f>+O85+O84</f>
        <v>760.04939999999999</v>
      </c>
      <c r="Q85" s="3">
        <v>628.09603019999997</v>
      </c>
      <c r="R85" s="12">
        <f>+Q85*1.21</f>
        <v>759.99619654199989</v>
      </c>
      <c r="S85" s="3">
        <f>+R85+R84</f>
        <v>1519.9923930839998</v>
      </c>
      <c r="T85" s="1">
        <v>1933.09</v>
      </c>
      <c r="U85" s="29">
        <f t="shared" ref="U85:U87" si="6">+T85-S85</f>
        <v>413.09760691600013</v>
      </c>
      <c r="V85" s="11" t="s">
        <v>2109</v>
      </c>
      <c r="W85" s="16">
        <f>+VLOOKUP(F85,'[1]ventas (7)'!$1:$1048576,38,FALSE)</f>
        <v>16801269649</v>
      </c>
      <c r="X85" s="11"/>
      <c r="Y85" s="11"/>
      <c r="Z85" s="11"/>
      <c r="AA85" s="11"/>
      <c r="AB85" s="11"/>
      <c r="AC85" s="11"/>
      <c r="AD85" s="1"/>
      <c r="AE85" s="1"/>
    </row>
    <row r="86" spans="1:31" x14ac:dyDescent="0.25">
      <c r="A86" s="1" t="s">
        <v>1569</v>
      </c>
      <c r="B86" s="1" t="s">
        <v>1570</v>
      </c>
      <c r="C86" s="2">
        <v>44447</v>
      </c>
      <c r="D86" s="1" t="s">
        <v>1571</v>
      </c>
      <c r="E86" s="1" t="s">
        <v>1572</v>
      </c>
      <c r="F86" s="1">
        <v>3622</v>
      </c>
      <c r="G86" s="1" t="s">
        <v>1573</v>
      </c>
      <c r="H86" s="1" t="s">
        <v>1574</v>
      </c>
      <c r="I86" s="3">
        <v>1</v>
      </c>
      <c r="J86" s="3">
        <v>314.07</v>
      </c>
      <c r="K86" s="12">
        <f>+J86*1.21*I86</f>
        <v>380.0247</v>
      </c>
      <c r="L86" s="23" t="s">
        <v>2101</v>
      </c>
      <c r="M86" s="23" t="s">
        <v>2101</v>
      </c>
      <c r="N86" s="23" t="s">
        <v>2101</v>
      </c>
      <c r="O86" s="3">
        <f>+K86</f>
        <v>380.0247</v>
      </c>
      <c r="P86" s="3">
        <f>+O86</f>
        <v>380.0247</v>
      </c>
      <c r="Q86" s="3">
        <v>628.09603019999997</v>
      </c>
      <c r="R86" s="12">
        <f>+Q86*1.21</f>
        <v>759.99619654199989</v>
      </c>
      <c r="S86" s="3">
        <f>+R86</f>
        <v>759.99619654199989</v>
      </c>
      <c r="T86" s="1">
        <v>760</v>
      </c>
      <c r="U86" s="29">
        <f t="shared" si="6"/>
        <v>3.8034580001067297E-3</v>
      </c>
      <c r="V86" s="11"/>
      <c r="W86" s="16">
        <f>+VLOOKUP(F86,'[1]ventas (7)'!$1:$1048576,38,FALSE)</f>
        <v>16804230121</v>
      </c>
      <c r="X86" s="11"/>
      <c r="Y86" s="11"/>
      <c r="Z86" s="11"/>
      <c r="AA86" s="11"/>
      <c r="AB86" s="11"/>
      <c r="AC86" s="11"/>
      <c r="AD86" s="1"/>
      <c r="AE86" s="1"/>
    </row>
    <row r="87" spans="1:31" x14ac:dyDescent="0.25">
      <c r="A87" s="1" t="s">
        <v>981</v>
      </c>
      <c r="B87" s="1" t="s">
        <v>982</v>
      </c>
      <c r="C87" s="2">
        <v>44447</v>
      </c>
      <c r="D87" s="1" t="s">
        <v>983</v>
      </c>
      <c r="E87" s="1" t="s">
        <v>984</v>
      </c>
      <c r="F87" s="1">
        <v>3630</v>
      </c>
      <c r="G87" s="1" t="s">
        <v>985</v>
      </c>
      <c r="H87" s="1" t="s">
        <v>986</v>
      </c>
      <c r="I87" s="3">
        <v>2</v>
      </c>
      <c r="J87" s="3">
        <v>314.07</v>
      </c>
      <c r="K87" s="12">
        <f>+J87*1.21*I87</f>
        <v>760.04939999999999</v>
      </c>
      <c r="L87" s="23" t="s">
        <v>2101</v>
      </c>
      <c r="M87" s="23" t="s">
        <v>2101</v>
      </c>
      <c r="N87" s="23" t="s">
        <v>2101</v>
      </c>
      <c r="O87" s="3">
        <f>+K87</f>
        <v>760.04939999999999</v>
      </c>
      <c r="P87" s="3">
        <f>+O87</f>
        <v>760.04939999999999</v>
      </c>
      <c r="Q87" s="3">
        <v>1256.1920603999999</v>
      </c>
      <c r="R87" s="12">
        <f>+Q87*1.21</f>
        <v>1519.9923930839998</v>
      </c>
      <c r="S87" s="3">
        <f>+R87</f>
        <v>1519.9923930839998</v>
      </c>
      <c r="T87" s="1">
        <v>1520</v>
      </c>
      <c r="U87" s="29">
        <f t="shared" si="6"/>
        <v>7.6069160002134595E-3</v>
      </c>
      <c r="V87" s="11"/>
      <c r="W87" s="16">
        <f>+VLOOKUP(F87,'[1]ventas (7)'!$1:$1048576,38,FALSE)</f>
        <v>16823262314</v>
      </c>
      <c r="X87" s="11"/>
      <c r="Y87" s="11"/>
      <c r="Z87" s="11"/>
      <c r="AA87" s="11"/>
      <c r="AB87" s="11"/>
      <c r="AC87" s="11"/>
      <c r="AD87" s="1"/>
      <c r="AE87" s="1"/>
    </row>
    <row r="88" spans="1:31" x14ac:dyDescent="0.25">
      <c r="A88" s="1" t="s">
        <v>611</v>
      </c>
      <c r="B88" s="1" t="s">
        <v>612</v>
      </c>
      <c r="C88" s="2">
        <v>44447</v>
      </c>
      <c r="D88" s="1" t="s">
        <v>613</v>
      </c>
      <c r="E88" s="1" t="s">
        <v>614</v>
      </c>
      <c r="F88" s="1"/>
      <c r="G88" s="1" t="s">
        <v>615</v>
      </c>
      <c r="H88" s="1" t="s">
        <v>616</v>
      </c>
      <c r="I88" s="3">
        <v>1</v>
      </c>
      <c r="J88" s="3">
        <v>132.24</v>
      </c>
      <c r="K88" s="12">
        <f>+J88*1.21*I88</f>
        <v>160.0104</v>
      </c>
      <c r="L88" s="23" t="s">
        <v>2101</v>
      </c>
      <c r="M88" s="23" t="s">
        <v>2101</v>
      </c>
      <c r="N88" s="23" t="s">
        <v>2101</v>
      </c>
      <c r="O88" s="3">
        <f>+K88</f>
        <v>160.0104</v>
      </c>
      <c r="P88" s="3"/>
      <c r="Q88" s="3">
        <v>247.92867590082599</v>
      </c>
      <c r="R88" s="12">
        <f>+Q88*1.21</f>
        <v>299.99369783999947</v>
      </c>
      <c r="S88" s="3"/>
      <c r="T88" s="1"/>
      <c r="U88" s="11"/>
      <c r="V88" s="11"/>
      <c r="W88" s="16"/>
      <c r="X88" s="11"/>
      <c r="Y88" s="11"/>
      <c r="Z88" s="11"/>
      <c r="AA88" s="11"/>
      <c r="AB88" s="11"/>
      <c r="AC88" s="11"/>
      <c r="AD88" s="1"/>
      <c r="AE88" s="1"/>
    </row>
    <row r="89" spans="1:31" x14ac:dyDescent="0.25">
      <c r="A89" s="1" t="s">
        <v>629</v>
      </c>
      <c r="B89" s="1" t="s">
        <v>630</v>
      </c>
      <c r="C89" s="2">
        <v>44447</v>
      </c>
      <c r="D89" s="1" t="s">
        <v>631</v>
      </c>
      <c r="E89" s="1" t="s">
        <v>632</v>
      </c>
      <c r="F89" s="1"/>
      <c r="G89" s="1" t="s">
        <v>633</v>
      </c>
      <c r="H89" s="1" t="s">
        <v>634</v>
      </c>
      <c r="I89" s="3">
        <v>1</v>
      </c>
      <c r="J89" s="3">
        <v>584.98289256198302</v>
      </c>
      <c r="K89" s="12">
        <f>+J89*1.21*I89</f>
        <v>707.82929999999942</v>
      </c>
      <c r="L89" s="23" t="s">
        <v>2101</v>
      </c>
      <c r="M89" s="23" t="s">
        <v>2101</v>
      </c>
      <c r="N89" s="23">
        <f>+K89*0.95</f>
        <v>672.43783499999938</v>
      </c>
      <c r="O89" s="3">
        <f>+N89-(N89*9.09/100)</f>
        <v>611.31323579849948</v>
      </c>
      <c r="P89" s="3"/>
      <c r="Q89" s="3">
        <v>541.31391963223098</v>
      </c>
      <c r="R89" s="12">
        <f>+Q89*1.21</f>
        <v>654.98984275499947</v>
      </c>
      <c r="S89" s="3"/>
      <c r="T89" s="1"/>
      <c r="U89" s="11"/>
      <c r="V89" s="11"/>
      <c r="W89" s="16"/>
      <c r="X89" s="11"/>
      <c r="Y89" s="11"/>
      <c r="Z89" s="11"/>
      <c r="AA89" s="11"/>
      <c r="AB89" s="11"/>
      <c r="AC89" s="11"/>
      <c r="AD89" s="1"/>
      <c r="AE89" s="1"/>
    </row>
    <row r="90" spans="1:31" x14ac:dyDescent="0.25">
      <c r="A90" s="1" t="s">
        <v>649</v>
      </c>
      <c r="B90" s="1" t="s">
        <v>650</v>
      </c>
      <c r="C90" s="2">
        <v>44447</v>
      </c>
      <c r="D90" s="1" t="s">
        <v>651</v>
      </c>
      <c r="E90" s="1" t="s">
        <v>652</v>
      </c>
      <c r="F90" s="1"/>
      <c r="G90" s="1" t="s">
        <v>653</v>
      </c>
      <c r="H90" s="1" t="s">
        <v>654</v>
      </c>
      <c r="I90" s="3">
        <v>1</v>
      </c>
      <c r="J90" s="3">
        <v>516.68578512396698</v>
      </c>
      <c r="K90" s="12">
        <f>+J90*1.21*I90</f>
        <v>625.18979999999999</v>
      </c>
      <c r="L90" s="23" t="s">
        <v>2101</v>
      </c>
      <c r="M90" s="23" t="s">
        <v>2101</v>
      </c>
      <c r="N90" s="23">
        <f>+K90*0.95</f>
        <v>593.93030999999996</v>
      </c>
      <c r="O90" s="3">
        <f>+N90-(N90*9.09/100)</f>
        <v>539.94204482099997</v>
      </c>
      <c r="P90" s="3"/>
      <c r="Q90" s="3">
        <v>478.50270560330603</v>
      </c>
      <c r="R90" s="12">
        <f>+Q90*1.21</f>
        <v>578.98827378000033</v>
      </c>
      <c r="S90" s="3"/>
      <c r="T90" s="1"/>
      <c r="U90" s="11"/>
      <c r="V90" s="11"/>
      <c r="W90" s="16"/>
      <c r="X90" s="11"/>
      <c r="Y90" s="11"/>
      <c r="Z90" s="11"/>
      <c r="AA90" s="11"/>
      <c r="AB90" s="11"/>
      <c r="AC90" s="11"/>
      <c r="AD90" s="1"/>
      <c r="AE90" s="1"/>
    </row>
    <row r="91" spans="1:31" x14ac:dyDescent="0.25">
      <c r="A91" s="1" t="s">
        <v>723</v>
      </c>
      <c r="B91" s="1" t="s">
        <v>724</v>
      </c>
      <c r="C91" s="2">
        <v>44447</v>
      </c>
      <c r="D91" s="1" t="s">
        <v>725</v>
      </c>
      <c r="E91" s="1" t="s">
        <v>726</v>
      </c>
      <c r="F91" s="1">
        <v>3626</v>
      </c>
      <c r="G91" s="1" t="s">
        <v>727</v>
      </c>
      <c r="H91" s="1" t="s">
        <v>728</v>
      </c>
      <c r="I91" s="3">
        <v>1</v>
      </c>
      <c r="J91" s="3">
        <v>584.97049586776905</v>
      </c>
      <c r="K91" s="12">
        <f>+J91*1.21*I91</f>
        <v>707.81430000000057</v>
      </c>
      <c r="L91" s="23" t="s">
        <v>2101</v>
      </c>
      <c r="M91" s="23" t="s">
        <v>2101</v>
      </c>
      <c r="N91" s="23">
        <f>+K91*0.95</f>
        <v>672.42358500000046</v>
      </c>
      <c r="O91" s="3">
        <f>+N91-(N91*9.09/100)</f>
        <v>611.30028112350044</v>
      </c>
      <c r="P91" s="3">
        <f>+O91+O90+O89+O88</f>
        <v>1922.5659617430001</v>
      </c>
      <c r="Q91" s="3">
        <v>347.10979283801697</v>
      </c>
      <c r="R91" s="12">
        <f>+Q91*1.21</f>
        <v>420.00284933400053</v>
      </c>
      <c r="S91" s="3">
        <f>+R91+R90+R89+R88</f>
        <v>1953.9746637089997</v>
      </c>
      <c r="T91" s="1">
        <v>2623.38</v>
      </c>
      <c r="U91" s="29">
        <f>+T91-S91</f>
        <v>669.40533629100037</v>
      </c>
      <c r="V91" s="11" t="s">
        <v>2109</v>
      </c>
      <c r="W91" s="16">
        <f>+VLOOKUP(F91,'[1]ventas (7)'!$1:$1048576,38,FALSE)</f>
        <v>16811897195</v>
      </c>
      <c r="X91" s="11"/>
      <c r="Y91" s="11"/>
      <c r="Z91" s="11"/>
      <c r="AA91" s="11"/>
      <c r="AB91" s="11"/>
      <c r="AC91" s="11"/>
      <c r="AD91" s="1"/>
      <c r="AE91" s="1"/>
    </row>
    <row r="92" spans="1:31" x14ac:dyDescent="0.25">
      <c r="A92" s="1" t="s">
        <v>149</v>
      </c>
      <c r="B92" s="1" t="s">
        <v>150</v>
      </c>
      <c r="C92" s="2">
        <v>44447</v>
      </c>
      <c r="D92" s="1" t="s">
        <v>151</v>
      </c>
      <c r="E92" s="1" t="s">
        <v>152</v>
      </c>
      <c r="F92" s="1"/>
      <c r="G92" s="1" t="s">
        <v>153</v>
      </c>
      <c r="H92" s="1" t="s">
        <v>154</v>
      </c>
      <c r="I92" s="3">
        <v>1</v>
      </c>
      <c r="J92" s="3">
        <v>785.17499999999995</v>
      </c>
      <c r="K92" s="12">
        <f>+J92*1.21*I92</f>
        <v>950.06174999999996</v>
      </c>
      <c r="L92" s="23" t="s">
        <v>2101</v>
      </c>
      <c r="M92" s="23" t="s">
        <v>2101</v>
      </c>
      <c r="N92" s="23" t="s">
        <v>2101</v>
      </c>
      <c r="O92" s="3">
        <f>+K92</f>
        <v>950.06174999999996</v>
      </c>
      <c r="P92" s="3"/>
      <c r="Q92" s="3">
        <v>1454.53552826446</v>
      </c>
      <c r="R92" s="12">
        <f>+Q92*1.21</f>
        <v>1759.9879891999965</v>
      </c>
      <c r="S92" s="3"/>
      <c r="T92" s="1"/>
      <c r="U92" s="11"/>
      <c r="V92" s="11"/>
      <c r="W92" s="16"/>
      <c r="X92" s="11"/>
      <c r="Y92" s="11"/>
      <c r="Z92" s="11"/>
      <c r="AA92" s="11"/>
      <c r="AB92" s="11"/>
      <c r="AC92" s="11"/>
      <c r="AD92" s="1"/>
      <c r="AE92" s="1"/>
    </row>
    <row r="93" spans="1:31" x14ac:dyDescent="0.25">
      <c r="A93" s="1" t="s">
        <v>1503</v>
      </c>
      <c r="B93" s="1" t="s">
        <v>1504</v>
      </c>
      <c r="C93" s="2">
        <v>44447</v>
      </c>
      <c r="D93" s="1" t="s">
        <v>1505</v>
      </c>
      <c r="E93" s="1" t="s">
        <v>1506</v>
      </c>
      <c r="F93" s="1">
        <v>3627</v>
      </c>
      <c r="G93" s="1" t="s">
        <v>1507</v>
      </c>
      <c r="H93" s="1" t="s">
        <v>1508</v>
      </c>
      <c r="I93" s="3">
        <v>1</v>
      </c>
      <c r="J93" s="3">
        <v>289.27</v>
      </c>
      <c r="K93" s="12">
        <f>+J93*1.21*I93</f>
        <v>350.01669999999996</v>
      </c>
      <c r="L93" s="23" t="s">
        <v>2101</v>
      </c>
      <c r="M93" s="23" t="s">
        <v>2101</v>
      </c>
      <c r="N93" s="23" t="s">
        <v>2101</v>
      </c>
      <c r="O93" s="3">
        <f>+K93</f>
        <v>350.01669999999996</v>
      </c>
      <c r="P93" s="3">
        <f>+O93+O92</f>
        <v>1300.07845</v>
      </c>
      <c r="Q93" s="3">
        <v>495.85784849999999</v>
      </c>
      <c r="R93" s="12">
        <f>+Q93*1.21</f>
        <v>599.98799668499998</v>
      </c>
      <c r="S93" s="3">
        <f>+R93+R92</f>
        <v>2359.9759858849966</v>
      </c>
      <c r="T93" s="1">
        <v>2773.07</v>
      </c>
      <c r="U93" s="29">
        <f t="shared" ref="U93:U94" si="7">+T93-S93</f>
        <v>413.09401411500357</v>
      </c>
      <c r="V93" s="11" t="s">
        <v>2109</v>
      </c>
      <c r="W93" s="16">
        <f>+VLOOKUP(F93,'[1]ventas (7)'!$1:$1048576,38,FALSE)</f>
        <v>16814094938</v>
      </c>
      <c r="X93" s="11"/>
      <c r="Y93" s="11"/>
      <c r="Z93" s="11"/>
      <c r="AA93" s="11"/>
      <c r="AB93" s="11"/>
      <c r="AC93" s="11"/>
      <c r="AD93" s="1"/>
      <c r="AE93" s="1"/>
    </row>
    <row r="94" spans="1:31" s="17" customFormat="1" x14ac:dyDescent="0.25">
      <c r="A94" s="1" t="s">
        <v>1575</v>
      </c>
      <c r="B94" s="1" t="s">
        <v>1576</v>
      </c>
      <c r="C94" s="2">
        <v>44448</v>
      </c>
      <c r="D94" s="1" t="s">
        <v>1577</v>
      </c>
      <c r="E94" s="1" t="s">
        <v>1578</v>
      </c>
      <c r="F94" s="1">
        <v>3624</v>
      </c>
      <c r="G94" s="1" t="s">
        <v>1579</v>
      </c>
      <c r="H94" s="1" t="s">
        <v>1580</v>
      </c>
      <c r="I94" s="3">
        <v>1</v>
      </c>
      <c r="J94" s="3">
        <v>377.443223140496</v>
      </c>
      <c r="K94" s="12">
        <f>+J94*1.21*I94</f>
        <v>456.70630000000017</v>
      </c>
      <c r="L94" s="23" t="s">
        <v>2101</v>
      </c>
      <c r="M94" s="23">
        <f>+K94*0.9</f>
        <v>411.03567000000015</v>
      </c>
      <c r="N94" s="23">
        <f>+M94*0.95</f>
        <v>390.48388650000015</v>
      </c>
      <c r="O94" s="3">
        <f>+N94-(N94*9.09/100)</f>
        <v>354.98890121715016</v>
      </c>
      <c r="P94" s="3">
        <f>+O94</f>
        <v>354.98890121715016</v>
      </c>
      <c r="Q94" s="3">
        <v>542.14434799008302</v>
      </c>
      <c r="R94" s="12">
        <f>+Q94*1.21</f>
        <v>655.99466106800048</v>
      </c>
      <c r="S94" s="3">
        <f>+R94</f>
        <v>655.99466106800048</v>
      </c>
      <c r="T94" s="1">
        <v>656</v>
      </c>
      <c r="U94" s="29">
        <f t="shared" si="7"/>
        <v>5.3389319995176265E-3</v>
      </c>
      <c r="V94" s="11"/>
      <c r="W94" s="16">
        <f>+VLOOKUP(F94,'[1]ventas (7)'!$1:$1048576,38,FALSE)</f>
        <v>3215293010</v>
      </c>
      <c r="X94" s="11"/>
      <c r="Y94" s="11"/>
      <c r="Z94" s="11"/>
      <c r="AA94" s="11"/>
      <c r="AB94" s="11"/>
      <c r="AC94" s="11"/>
      <c r="AD94" s="1"/>
      <c r="AE94" s="1"/>
    </row>
    <row r="95" spans="1:31" x14ac:dyDescent="0.25">
      <c r="A95" s="1" t="s">
        <v>503</v>
      </c>
      <c r="B95" s="1" t="s">
        <v>504</v>
      </c>
      <c r="C95" s="2">
        <v>44448</v>
      </c>
      <c r="D95" s="1" t="s">
        <v>505</v>
      </c>
      <c r="E95" s="1" t="s">
        <v>506</v>
      </c>
      <c r="F95" s="1"/>
      <c r="G95" s="1" t="s">
        <v>507</v>
      </c>
      <c r="H95" s="1" t="s">
        <v>508</v>
      </c>
      <c r="I95" s="3">
        <v>1</v>
      </c>
      <c r="J95" s="3">
        <v>231.42</v>
      </c>
      <c r="K95" s="12">
        <f>+J95*1.21*I95</f>
        <v>280.01819999999998</v>
      </c>
      <c r="L95" s="23" t="s">
        <v>2101</v>
      </c>
      <c r="M95" s="23" t="s">
        <v>2101</v>
      </c>
      <c r="N95" s="23" t="s">
        <v>2101</v>
      </c>
      <c r="O95" s="3">
        <f>+K95</f>
        <v>280.01819999999998</v>
      </c>
      <c r="P95" s="3"/>
      <c r="Q95" s="3">
        <v>462.802972082645</v>
      </c>
      <c r="R95" s="12">
        <f>+Q95*1.21</f>
        <v>559.99159622000047</v>
      </c>
      <c r="S95" s="3"/>
      <c r="T95" s="1"/>
      <c r="U95" s="11"/>
      <c r="V95" s="11"/>
      <c r="W95" s="16"/>
      <c r="X95" s="11"/>
      <c r="Y95" s="11"/>
      <c r="Z95" s="11"/>
      <c r="AA95" s="11"/>
      <c r="AB95" s="11"/>
      <c r="AC95" s="11"/>
      <c r="AD95" s="1"/>
      <c r="AE95" s="1"/>
    </row>
    <row r="96" spans="1:31" x14ac:dyDescent="0.25">
      <c r="A96" s="1" t="s">
        <v>509</v>
      </c>
      <c r="B96" s="1" t="s">
        <v>510</v>
      </c>
      <c r="C96" s="2">
        <v>44448</v>
      </c>
      <c r="D96" s="1" t="s">
        <v>511</v>
      </c>
      <c r="E96" s="1" t="s">
        <v>512</v>
      </c>
      <c r="F96" s="1"/>
      <c r="G96" s="1" t="s">
        <v>513</v>
      </c>
      <c r="H96" s="1" t="s">
        <v>514</v>
      </c>
      <c r="I96" s="3">
        <v>1</v>
      </c>
      <c r="J96" s="3">
        <v>314.07</v>
      </c>
      <c r="K96" s="12">
        <f>+J96*1.21*I96</f>
        <v>380.0247</v>
      </c>
      <c r="L96" s="23" t="s">
        <v>2101</v>
      </c>
      <c r="M96" s="23" t="s">
        <v>2101</v>
      </c>
      <c r="N96" s="23" t="s">
        <v>2101</v>
      </c>
      <c r="O96" s="3">
        <f>+K96</f>
        <v>380.0247</v>
      </c>
      <c r="P96" s="3"/>
      <c r="Q96" s="3">
        <v>628.08974782644702</v>
      </c>
      <c r="R96" s="12">
        <f>+Q96*1.21</f>
        <v>759.98859487000084</v>
      </c>
      <c r="S96" s="3"/>
      <c r="T96" s="1"/>
      <c r="U96" s="11"/>
      <c r="V96" s="11"/>
      <c r="W96" s="16"/>
      <c r="X96" s="11"/>
      <c r="Y96" s="11"/>
      <c r="Z96" s="11"/>
      <c r="AA96" s="11"/>
      <c r="AB96" s="11"/>
      <c r="AC96" s="11"/>
      <c r="AD96" s="1"/>
      <c r="AE96" s="1"/>
    </row>
    <row r="97" spans="1:31" x14ac:dyDescent="0.25">
      <c r="A97" s="1" t="s">
        <v>515</v>
      </c>
      <c r="B97" s="1" t="s">
        <v>516</v>
      </c>
      <c r="C97" s="2">
        <v>44448</v>
      </c>
      <c r="D97" s="1" t="s">
        <v>517</v>
      </c>
      <c r="E97" s="1" t="s">
        <v>518</v>
      </c>
      <c r="F97" s="1"/>
      <c r="G97" s="1" t="s">
        <v>519</v>
      </c>
      <c r="H97" s="1" t="s">
        <v>520</v>
      </c>
      <c r="I97" s="3">
        <v>1</v>
      </c>
      <c r="J97" s="3">
        <v>231.42</v>
      </c>
      <c r="K97" s="12">
        <f>+J97*1.21*I97</f>
        <v>280.01819999999998</v>
      </c>
      <c r="L97" s="23" t="s">
        <v>2101</v>
      </c>
      <c r="M97" s="23" t="s">
        <v>2101</v>
      </c>
      <c r="N97" s="23" t="s">
        <v>2101</v>
      </c>
      <c r="O97" s="3">
        <f>+K97</f>
        <v>280.01819999999998</v>
      </c>
      <c r="P97" s="3"/>
      <c r="Q97" s="3">
        <v>462.81222897520701</v>
      </c>
      <c r="R97" s="12">
        <f>+Q97*1.21</f>
        <v>560.00279706000049</v>
      </c>
      <c r="S97" s="3"/>
      <c r="T97" s="1"/>
      <c r="U97" s="11"/>
      <c r="V97" s="11"/>
      <c r="W97" s="16"/>
      <c r="X97" s="11"/>
      <c r="Y97" s="11"/>
      <c r="Z97" s="11"/>
      <c r="AA97" s="11"/>
      <c r="AB97" s="11"/>
      <c r="AC97" s="11"/>
      <c r="AD97" s="1"/>
      <c r="AE97" s="1"/>
    </row>
    <row r="98" spans="1:31" x14ac:dyDescent="0.25">
      <c r="A98" s="1" t="s">
        <v>521</v>
      </c>
      <c r="B98" s="1" t="s">
        <v>522</v>
      </c>
      <c r="C98" s="2">
        <v>44448</v>
      </c>
      <c r="D98" s="1" t="s">
        <v>523</v>
      </c>
      <c r="E98" s="1" t="s">
        <v>524</v>
      </c>
      <c r="F98" s="1"/>
      <c r="G98" s="1" t="s">
        <v>525</v>
      </c>
      <c r="H98" s="1" t="s">
        <v>526</v>
      </c>
      <c r="I98" s="3">
        <v>1</v>
      </c>
      <c r="J98" s="3">
        <v>314.07</v>
      </c>
      <c r="K98" s="12">
        <f>+J98*1.21*I98</f>
        <v>380.0247</v>
      </c>
      <c r="L98" s="23" t="s">
        <v>2101</v>
      </c>
      <c r="M98" s="23" t="s">
        <v>2101</v>
      </c>
      <c r="N98" s="23" t="s">
        <v>2101</v>
      </c>
      <c r="O98" s="3">
        <f>+K98</f>
        <v>380.0247</v>
      </c>
      <c r="P98" s="3"/>
      <c r="Q98" s="3">
        <v>628.08974782644702</v>
      </c>
      <c r="R98" s="12">
        <f>+Q98*1.21</f>
        <v>759.98859487000084</v>
      </c>
      <c r="S98" s="3"/>
      <c r="T98" s="1"/>
      <c r="U98" s="11"/>
      <c r="V98" s="11"/>
      <c r="W98" s="16"/>
      <c r="X98" s="11"/>
      <c r="Y98" s="11"/>
      <c r="Z98" s="11"/>
      <c r="AA98" s="11"/>
      <c r="AB98" s="11"/>
      <c r="AC98" s="11"/>
      <c r="AD98" s="1"/>
      <c r="AE98" s="1"/>
    </row>
    <row r="99" spans="1:31" x14ac:dyDescent="0.25">
      <c r="A99" s="1" t="s">
        <v>527</v>
      </c>
      <c r="B99" s="1" t="s">
        <v>528</v>
      </c>
      <c r="C99" s="2">
        <v>44448</v>
      </c>
      <c r="D99" s="1" t="s">
        <v>529</v>
      </c>
      <c r="E99" s="1" t="s">
        <v>530</v>
      </c>
      <c r="F99" s="1"/>
      <c r="G99" s="1" t="s">
        <v>531</v>
      </c>
      <c r="H99" s="1" t="s">
        <v>532</v>
      </c>
      <c r="I99" s="3">
        <v>1</v>
      </c>
      <c r="J99" s="3">
        <v>231.42</v>
      </c>
      <c r="K99" s="12">
        <f>+J99*1.21*I99</f>
        <v>280.01819999999998</v>
      </c>
      <c r="L99" s="23" t="s">
        <v>2101</v>
      </c>
      <c r="M99" s="23" t="s">
        <v>2101</v>
      </c>
      <c r="N99" s="23" t="s">
        <v>2101</v>
      </c>
      <c r="O99" s="3">
        <f>+K99</f>
        <v>280.01819999999998</v>
      </c>
      <c r="P99" s="3"/>
      <c r="Q99" s="3">
        <v>462.802972082645</v>
      </c>
      <c r="R99" s="12">
        <f>+Q99*1.21</f>
        <v>559.99159622000047</v>
      </c>
      <c r="S99" s="3"/>
      <c r="T99" s="1"/>
      <c r="U99" s="11"/>
      <c r="V99" s="11"/>
      <c r="W99" s="16"/>
      <c r="X99" s="11"/>
      <c r="Y99" s="11"/>
      <c r="Z99" s="11"/>
      <c r="AA99" s="11"/>
      <c r="AB99" s="11"/>
      <c r="AC99" s="11"/>
      <c r="AD99" s="1"/>
      <c r="AE99" s="1"/>
    </row>
    <row r="100" spans="1:31" x14ac:dyDescent="0.25">
      <c r="A100" s="1" t="s">
        <v>1485</v>
      </c>
      <c r="B100" s="1" t="s">
        <v>1486</v>
      </c>
      <c r="C100" s="2">
        <v>44448</v>
      </c>
      <c r="D100" s="1" t="s">
        <v>1487</v>
      </c>
      <c r="E100" s="1" t="s">
        <v>1488</v>
      </c>
      <c r="F100" s="1">
        <v>3623</v>
      </c>
      <c r="G100" s="1" t="s">
        <v>1489</v>
      </c>
      <c r="H100" s="1" t="s">
        <v>1490</v>
      </c>
      <c r="I100" s="3">
        <v>2</v>
      </c>
      <c r="J100" s="3">
        <v>289.27</v>
      </c>
      <c r="K100" s="12">
        <f>+J100*1.21*I100</f>
        <v>700.03339999999992</v>
      </c>
      <c r="L100" s="23" t="s">
        <v>2101</v>
      </c>
      <c r="M100" s="23" t="s">
        <v>2101</v>
      </c>
      <c r="N100" s="23" t="s">
        <v>2101</v>
      </c>
      <c r="O100" s="3">
        <f>+K100</f>
        <v>700.03339999999992</v>
      </c>
      <c r="P100" s="3">
        <f>+O100+O99+O98+O97+O96+O95</f>
        <v>2300.1373999999996</v>
      </c>
      <c r="Q100" s="3">
        <v>991.71569699999998</v>
      </c>
      <c r="R100" s="12">
        <f>+Q100*1.21</f>
        <v>1199.97599337</v>
      </c>
      <c r="S100" s="3">
        <f>+R100+R99+R98+R97+R96+R95</f>
        <v>4399.939172610003</v>
      </c>
      <c r="T100" s="1">
        <v>4399.9399999999996</v>
      </c>
      <c r="U100" s="29">
        <f>+T100-S100</f>
        <v>8.273899966297904E-4</v>
      </c>
      <c r="V100" s="11"/>
      <c r="W100" s="16">
        <f>+VLOOKUP(F100,'[1]ventas (7)'!$1:$1048576,38,FALSE)</f>
        <v>0</v>
      </c>
      <c r="X100" s="11"/>
      <c r="Y100" s="11"/>
      <c r="Z100" s="11"/>
      <c r="AA100" s="11"/>
      <c r="AB100" s="11"/>
      <c r="AC100" s="31" t="s">
        <v>2114</v>
      </c>
      <c r="AD100" s="1"/>
      <c r="AE100" s="1"/>
    </row>
    <row r="101" spans="1:31" x14ac:dyDescent="0.25">
      <c r="A101" s="1" t="s">
        <v>395</v>
      </c>
      <c r="B101" s="1" t="s">
        <v>396</v>
      </c>
      <c r="C101" s="2">
        <v>44449</v>
      </c>
      <c r="D101" s="1" t="s">
        <v>397</v>
      </c>
      <c r="E101" s="1" t="s">
        <v>398</v>
      </c>
      <c r="F101" s="1"/>
      <c r="G101" s="1" t="s">
        <v>399</v>
      </c>
      <c r="H101" s="1" t="s">
        <v>400</v>
      </c>
      <c r="I101" s="3">
        <v>1</v>
      </c>
      <c r="J101" s="3">
        <v>271.04140495867802</v>
      </c>
      <c r="K101" s="12">
        <f>+J101*1.21*I101</f>
        <v>327.96010000000041</v>
      </c>
      <c r="L101" s="23" t="s">
        <v>2101</v>
      </c>
      <c r="M101" s="23" t="s">
        <v>2101</v>
      </c>
      <c r="N101" s="23">
        <f>+K101*0.95</f>
        <v>311.5620950000004</v>
      </c>
      <c r="O101" s="3">
        <f>+N101-(N101*9.09/100)</f>
        <v>283.24110056450036</v>
      </c>
      <c r="P101" s="3"/>
      <c r="Q101" s="3">
        <v>501.64343229752097</v>
      </c>
      <c r="R101" s="12">
        <f>+Q101*1.21</f>
        <v>606.98855308000032</v>
      </c>
      <c r="S101" s="3"/>
      <c r="T101" s="1"/>
      <c r="U101" s="11"/>
      <c r="V101" s="11"/>
      <c r="W101" s="16"/>
      <c r="X101" s="11"/>
      <c r="Y101" s="11"/>
      <c r="Z101" s="11"/>
      <c r="AA101" s="11"/>
      <c r="AB101" s="11"/>
      <c r="AC101" s="11"/>
      <c r="AD101" s="1"/>
      <c r="AE101" s="1"/>
    </row>
    <row r="102" spans="1:31" x14ac:dyDescent="0.25">
      <c r="A102" s="1" t="s">
        <v>831</v>
      </c>
      <c r="B102" s="1" t="s">
        <v>832</v>
      </c>
      <c r="C102" s="2">
        <v>44449</v>
      </c>
      <c r="D102" s="1" t="s">
        <v>833</v>
      </c>
      <c r="E102" s="1" t="s">
        <v>834</v>
      </c>
      <c r="F102" s="1"/>
      <c r="G102" s="1" t="s">
        <v>835</v>
      </c>
      <c r="H102" s="1" t="s">
        <v>836</v>
      </c>
      <c r="I102" s="3">
        <v>1</v>
      </c>
      <c r="J102" s="3">
        <v>654.5136</v>
      </c>
      <c r="K102" s="12">
        <f>+J102*1.21*I102</f>
        <v>791.961456</v>
      </c>
      <c r="L102" s="23" t="s">
        <v>2101</v>
      </c>
      <c r="M102" s="23" t="s">
        <v>2101</v>
      </c>
      <c r="N102" s="23" t="s">
        <v>2101</v>
      </c>
      <c r="O102" s="3">
        <f>+K102</f>
        <v>791.961456</v>
      </c>
      <c r="P102" s="3"/>
      <c r="Q102" s="3">
        <v>1210.7321552752101</v>
      </c>
      <c r="R102" s="12">
        <f>+Q102*1.21</f>
        <v>1464.9859078830041</v>
      </c>
      <c r="S102" s="3"/>
      <c r="T102" s="1"/>
      <c r="U102" s="11"/>
      <c r="V102" s="11"/>
      <c r="W102" s="16"/>
      <c r="X102" s="11"/>
      <c r="Y102" s="11"/>
      <c r="Z102" s="11"/>
      <c r="AA102" s="11"/>
      <c r="AB102" s="11"/>
      <c r="AC102" s="11"/>
      <c r="AD102" s="1"/>
      <c r="AE102" s="1"/>
    </row>
    <row r="103" spans="1:31" x14ac:dyDescent="0.25">
      <c r="A103" s="1" t="s">
        <v>939</v>
      </c>
      <c r="B103" s="1" t="s">
        <v>940</v>
      </c>
      <c r="C103" s="2">
        <v>44449</v>
      </c>
      <c r="D103" s="1" t="s">
        <v>941</v>
      </c>
      <c r="E103" s="1" t="s">
        <v>942</v>
      </c>
      <c r="F103" s="1">
        <v>3631</v>
      </c>
      <c r="G103" s="1" t="s">
        <v>943</v>
      </c>
      <c r="H103" s="1" t="s">
        <v>944</v>
      </c>
      <c r="I103" s="3">
        <v>1</v>
      </c>
      <c r="J103" s="3">
        <v>204.48</v>
      </c>
      <c r="K103" s="12">
        <f>+J103*1.21*I103</f>
        <v>247.42079999999999</v>
      </c>
      <c r="L103" s="23" t="s">
        <v>2101</v>
      </c>
      <c r="M103" s="23" t="s">
        <v>2101</v>
      </c>
      <c r="N103" s="23" t="s">
        <v>2101</v>
      </c>
      <c r="O103" s="3">
        <f>+K103</f>
        <v>247.42079999999999</v>
      </c>
      <c r="P103" s="3">
        <f>+O103+O102+O101</f>
        <v>1322.6233565645002</v>
      </c>
      <c r="Q103" s="3">
        <v>378.50321547520599</v>
      </c>
      <c r="R103" s="12">
        <f>+Q103*1.21</f>
        <v>457.98889072499924</v>
      </c>
      <c r="S103" s="3">
        <f>+R103+R102+R101</f>
        <v>2529.9633516880035</v>
      </c>
      <c r="T103" s="1">
        <v>2529.9699999999998</v>
      </c>
      <c r="U103" s="29">
        <f>+T103-S103</f>
        <v>6.6483119962867931E-3</v>
      </c>
      <c r="V103" s="11"/>
      <c r="W103" s="16">
        <f>+VLOOKUP(F103,'[1]ventas (7)'!$1:$1048576,38,FALSE)</f>
        <v>16826304018</v>
      </c>
      <c r="X103" s="11"/>
      <c r="Y103" s="11"/>
      <c r="Z103" s="11"/>
      <c r="AA103" s="11"/>
      <c r="AB103" s="11"/>
      <c r="AC103" s="11"/>
      <c r="AD103" s="1"/>
      <c r="AE103" s="1"/>
    </row>
    <row r="104" spans="1:31" x14ac:dyDescent="0.25">
      <c r="A104" s="1" t="s">
        <v>1131</v>
      </c>
      <c r="B104" s="1" t="s">
        <v>1132</v>
      </c>
      <c r="C104" s="2">
        <v>44449</v>
      </c>
      <c r="D104" s="1" t="s">
        <v>1133</v>
      </c>
      <c r="E104" s="1" t="s">
        <v>1134</v>
      </c>
      <c r="F104" s="1"/>
      <c r="G104" s="1" t="s">
        <v>1135</v>
      </c>
      <c r="H104" s="1" t="s">
        <v>1136</v>
      </c>
      <c r="I104" s="3">
        <v>1</v>
      </c>
      <c r="J104" s="3">
        <v>1291.0806611570199</v>
      </c>
      <c r="K104" s="12">
        <f>+J104*1.21*I104</f>
        <v>1562.207599999994</v>
      </c>
      <c r="L104" s="23">
        <f>+K104*0.5</f>
        <v>781.10379999999702</v>
      </c>
      <c r="M104" s="23" t="s">
        <v>2101</v>
      </c>
      <c r="N104" s="23">
        <f>+L104*0.95</f>
        <v>742.0486099999971</v>
      </c>
      <c r="O104" s="3">
        <f>+N104-(N104*9.09/100)</f>
        <v>674.59639135099735</v>
      </c>
      <c r="P104" s="3"/>
      <c r="Q104" s="3">
        <v>1157.0148453024699</v>
      </c>
      <c r="R104" s="12">
        <f>+Q104*1.21</f>
        <v>1399.9879628159886</v>
      </c>
      <c r="S104" s="3"/>
      <c r="T104" s="1"/>
      <c r="U104" s="11"/>
      <c r="V104" s="11"/>
      <c r="W104" s="16"/>
      <c r="X104" s="11"/>
      <c r="Y104" s="11"/>
      <c r="Z104" s="11"/>
      <c r="AA104" s="11"/>
      <c r="AB104" s="11"/>
      <c r="AC104" s="11"/>
      <c r="AD104" s="1"/>
      <c r="AE104" s="1"/>
    </row>
    <row r="105" spans="1:31" x14ac:dyDescent="0.25">
      <c r="A105" s="1" t="s">
        <v>1449</v>
      </c>
      <c r="B105" s="1" t="s">
        <v>1450</v>
      </c>
      <c r="C105" s="2">
        <v>44449</v>
      </c>
      <c r="D105" s="1" t="s">
        <v>1451</v>
      </c>
      <c r="E105" s="1" t="s">
        <v>1452</v>
      </c>
      <c r="F105" s="1">
        <v>3629</v>
      </c>
      <c r="G105" s="1" t="s">
        <v>1453</v>
      </c>
      <c r="H105" s="1" t="s">
        <v>1454</v>
      </c>
      <c r="I105" s="3">
        <v>8</v>
      </c>
      <c r="J105" s="3">
        <v>132.24</v>
      </c>
      <c r="K105" s="12">
        <f>+J105*1.21*I105</f>
        <v>1280.0832</v>
      </c>
      <c r="L105" s="23" t="s">
        <v>2101</v>
      </c>
      <c r="M105" s="23" t="s">
        <v>2101</v>
      </c>
      <c r="N105" s="23" t="s">
        <v>2101</v>
      </c>
      <c r="O105" s="3">
        <f>+K105</f>
        <v>1280.0832</v>
      </c>
      <c r="P105" s="3">
        <f>+O105+O104</f>
        <v>1954.6795913509973</v>
      </c>
      <c r="Q105" s="3">
        <v>1983.4095744000001</v>
      </c>
      <c r="R105" s="12">
        <f>+Q105*1.21</f>
        <v>2399.9255850240002</v>
      </c>
      <c r="S105" s="3">
        <f>+R105+R104</f>
        <v>3799.9135478399885</v>
      </c>
      <c r="T105" s="1">
        <v>3799.91</v>
      </c>
      <c r="U105" s="29">
        <f>+T105-S105</f>
        <v>-3.5478399886414991E-3</v>
      </c>
      <c r="V105" s="11"/>
      <c r="W105" s="16">
        <f>+VLOOKUP(F105,'[1]ventas (7)'!$1:$1048576,38,FALSE)</f>
        <v>16822633445</v>
      </c>
      <c r="X105" s="11"/>
      <c r="Y105" s="11"/>
      <c r="Z105" s="11"/>
      <c r="AA105" s="11"/>
      <c r="AB105" s="11"/>
      <c r="AC105" s="11"/>
      <c r="AD105" s="1"/>
      <c r="AE105" s="1"/>
    </row>
    <row r="106" spans="1:31" x14ac:dyDescent="0.25">
      <c r="A106" s="1" t="s">
        <v>855</v>
      </c>
      <c r="B106" s="1" t="s">
        <v>856</v>
      </c>
      <c r="C106" s="2">
        <v>44449</v>
      </c>
      <c r="D106" s="1" t="s">
        <v>857</v>
      </c>
      <c r="E106" s="1" t="s">
        <v>858</v>
      </c>
      <c r="F106" s="1"/>
      <c r="G106" s="1" t="s">
        <v>859</v>
      </c>
      <c r="H106" s="1" t="s">
        <v>860</v>
      </c>
      <c r="I106" s="3">
        <v>4</v>
      </c>
      <c r="J106" s="3">
        <v>245.39609999999999</v>
      </c>
      <c r="K106" s="12">
        <f>+J106*1.21*I106</f>
        <v>1187.717124</v>
      </c>
      <c r="L106" s="23" t="s">
        <v>2101</v>
      </c>
      <c r="M106" s="23" t="s">
        <v>2101</v>
      </c>
      <c r="N106" s="23" t="s">
        <v>2101</v>
      </c>
      <c r="O106" s="3">
        <f>+K106</f>
        <v>1187.717124</v>
      </c>
      <c r="P106" s="3"/>
      <c r="Q106" s="3">
        <v>1818.14590165289</v>
      </c>
      <c r="R106" s="12">
        <f>+Q106*1.21</f>
        <v>2199.9565409999968</v>
      </c>
      <c r="S106" s="3"/>
      <c r="T106" s="1"/>
      <c r="U106" s="11"/>
      <c r="V106" s="11"/>
      <c r="W106" s="16"/>
      <c r="X106" s="11"/>
      <c r="Y106" s="11"/>
      <c r="Z106" s="11"/>
      <c r="AA106" s="11"/>
      <c r="AB106" s="11"/>
      <c r="AC106" s="11"/>
      <c r="AD106" s="1"/>
      <c r="AE106" s="1"/>
    </row>
    <row r="107" spans="1:31" x14ac:dyDescent="0.25">
      <c r="A107" s="1" t="s">
        <v>1893</v>
      </c>
      <c r="B107" s="1" t="s">
        <v>1894</v>
      </c>
      <c r="C107" s="2">
        <v>44449</v>
      </c>
      <c r="D107" s="1" t="s">
        <v>1895</v>
      </c>
      <c r="E107" s="1" t="s">
        <v>1896</v>
      </c>
      <c r="F107" s="1"/>
      <c r="G107" s="1" t="s">
        <v>1897</v>
      </c>
      <c r="H107" s="1" t="s">
        <v>1898</v>
      </c>
      <c r="I107" s="3">
        <v>1</v>
      </c>
      <c r="J107" s="3">
        <v>276.00272727272699</v>
      </c>
      <c r="K107" s="12">
        <f>+J107*1.21*I107</f>
        <v>333.96329999999966</v>
      </c>
      <c r="L107" s="23" t="s">
        <v>2101</v>
      </c>
      <c r="M107" s="23" t="s">
        <v>2101</v>
      </c>
      <c r="N107" s="23">
        <f>+K107*0.95</f>
        <v>317.26513499999965</v>
      </c>
      <c r="O107" s="3">
        <f>+N107-(N107*9.09/100)</f>
        <v>288.42573422849966</v>
      </c>
      <c r="P107" s="3"/>
      <c r="Q107" s="3">
        <v>444.63211355454501</v>
      </c>
      <c r="R107" s="12">
        <f>+Q107*1.21</f>
        <v>538.00485740099941</v>
      </c>
      <c r="S107" s="3"/>
      <c r="T107" s="1"/>
      <c r="U107" s="11"/>
      <c r="V107" s="11"/>
      <c r="W107" s="16"/>
      <c r="X107" s="11"/>
      <c r="Y107" s="11"/>
      <c r="Z107" s="11"/>
      <c r="AA107" s="11"/>
      <c r="AB107" s="11"/>
      <c r="AC107" s="11"/>
      <c r="AD107" s="1"/>
      <c r="AE107" s="1"/>
    </row>
    <row r="108" spans="1:31" x14ac:dyDescent="0.25">
      <c r="A108" s="1" t="s">
        <v>2031</v>
      </c>
      <c r="B108" s="1" t="s">
        <v>2032</v>
      </c>
      <c r="C108" s="2">
        <v>44449</v>
      </c>
      <c r="D108" s="1" t="s">
        <v>2033</v>
      </c>
      <c r="E108" s="1" t="s">
        <v>2034</v>
      </c>
      <c r="F108" s="1">
        <v>3632</v>
      </c>
      <c r="G108" s="1" t="s">
        <v>2035</v>
      </c>
      <c r="H108" s="1" t="s">
        <v>2036</v>
      </c>
      <c r="I108" s="3">
        <v>1</v>
      </c>
      <c r="J108" s="3">
        <v>244.51041322314001</v>
      </c>
      <c r="K108" s="12">
        <f>+J108*1.21*I108</f>
        <v>295.85759999999942</v>
      </c>
      <c r="L108" s="23" t="s">
        <v>2101</v>
      </c>
      <c r="M108" s="23">
        <f>+J108*0.85</f>
        <v>207.833851239669</v>
      </c>
      <c r="N108" s="23">
        <f>+M108*0.95</f>
        <v>197.44215867768554</v>
      </c>
      <c r="O108" s="3">
        <f>+N108-(N108*9.09/100)</f>
        <v>179.49466645388392</v>
      </c>
      <c r="P108" s="3">
        <f>+O108+O107+O106</f>
        <v>1655.6375246823836</v>
      </c>
      <c r="Q108" s="3">
        <v>452.88952268429699</v>
      </c>
      <c r="R108" s="12">
        <f>+Q108*1.21</f>
        <v>547.99632244799932</v>
      </c>
      <c r="S108" s="3">
        <f>+R108+R107+R106</f>
        <v>3285.9577208489955</v>
      </c>
      <c r="T108" s="1">
        <v>3285.96</v>
      </c>
      <c r="U108" s="29">
        <f>+T108-S108</f>
        <v>2.2791510045863106E-3</v>
      </c>
      <c r="V108" s="11"/>
      <c r="W108" s="16">
        <f>+VLOOKUP(F108,'[1]ventas (7)'!$1:$1048576,38,FALSE)</f>
        <v>0</v>
      </c>
      <c r="X108" s="11"/>
      <c r="Y108" s="11"/>
      <c r="Z108" s="11"/>
      <c r="AA108" s="11"/>
      <c r="AB108" s="11"/>
      <c r="AC108" s="31" t="s">
        <v>2114</v>
      </c>
      <c r="AD108" s="1"/>
      <c r="AE108" s="1"/>
    </row>
    <row r="109" spans="1:31" x14ac:dyDescent="0.25">
      <c r="A109" s="1" t="s">
        <v>1743</v>
      </c>
      <c r="B109" s="1" t="s">
        <v>1744</v>
      </c>
      <c r="C109" s="2">
        <v>44449</v>
      </c>
      <c r="D109" s="1" t="s">
        <v>1745</v>
      </c>
      <c r="E109" s="1" t="s">
        <v>1746</v>
      </c>
      <c r="F109" s="1"/>
      <c r="G109" s="1" t="s">
        <v>1747</v>
      </c>
      <c r="H109" s="1" t="s">
        <v>1748</v>
      </c>
      <c r="I109" s="3">
        <v>1</v>
      </c>
      <c r="J109" s="3">
        <v>314.98</v>
      </c>
      <c r="K109" s="12">
        <f>+J109*1.21*I109</f>
        <v>381.12580000000003</v>
      </c>
      <c r="L109" s="23">
        <f>+K109*0.91</f>
        <v>346.82447800000006</v>
      </c>
      <c r="M109" s="23" t="s">
        <v>2101</v>
      </c>
      <c r="N109" s="23">
        <f>+L109*0.95</f>
        <v>329.48325410000001</v>
      </c>
      <c r="O109" s="3">
        <f>+N109-(N109*9.09/100)</f>
        <v>299.53322630231003</v>
      </c>
      <c r="P109" s="3"/>
      <c r="Q109" s="3">
        <v>578.4985676</v>
      </c>
      <c r="R109" s="12">
        <f>+Q109*1.21</f>
        <v>699.98326679599995</v>
      </c>
      <c r="S109" s="3"/>
      <c r="T109" s="1"/>
      <c r="U109" s="11"/>
      <c r="V109" s="11"/>
      <c r="W109" s="16"/>
      <c r="X109" s="11"/>
      <c r="Y109" s="11"/>
      <c r="Z109" s="11"/>
      <c r="AA109" s="11"/>
      <c r="AB109" s="11"/>
      <c r="AC109" s="11"/>
      <c r="AD109" s="1"/>
      <c r="AE109" s="1"/>
    </row>
    <row r="110" spans="1:31" x14ac:dyDescent="0.25">
      <c r="A110" s="1" t="s">
        <v>1749</v>
      </c>
      <c r="B110" s="1" t="s">
        <v>1750</v>
      </c>
      <c r="C110" s="2">
        <v>44449</v>
      </c>
      <c r="D110" s="1" t="s">
        <v>1751</v>
      </c>
      <c r="E110" s="1" t="s">
        <v>1752</v>
      </c>
      <c r="F110" s="1"/>
      <c r="G110" s="1" t="s">
        <v>1753</v>
      </c>
      <c r="H110" s="1" t="s">
        <v>1754</v>
      </c>
      <c r="I110" s="3">
        <v>1</v>
      </c>
      <c r="J110" s="3">
        <v>338.60347107438002</v>
      </c>
      <c r="K110" s="12">
        <f>+J110*1.21*I110</f>
        <v>409.71019999999982</v>
      </c>
      <c r="L110" s="23">
        <f>+K110*0.91</f>
        <v>372.83628199999987</v>
      </c>
      <c r="M110" s="23" t="s">
        <v>2101</v>
      </c>
      <c r="N110" s="23">
        <f>+L110*0.95</f>
        <v>354.19446789999984</v>
      </c>
      <c r="O110" s="3">
        <f>+N110-(N110*9.09/100)</f>
        <v>321.99819076788987</v>
      </c>
      <c r="P110" s="3"/>
      <c r="Q110" s="3">
        <v>578.50403033057796</v>
      </c>
      <c r="R110" s="12">
        <f>+Q110*1.21</f>
        <v>699.98987669999929</v>
      </c>
      <c r="S110" s="3"/>
      <c r="T110" s="1"/>
      <c r="U110" s="11"/>
      <c r="V110" s="11"/>
      <c r="W110" s="16"/>
      <c r="X110" s="11"/>
      <c r="Y110" s="11"/>
      <c r="Z110" s="11"/>
      <c r="AA110" s="11"/>
      <c r="AB110" s="11"/>
      <c r="AC110" s="11"/>
      <c r="AD110" s="1"/>
      <c r="AE110" s="1"/>
    </row>
    <row r="111" spans="1:31" x14ac:dyDescent="0.25">
      <c r="A111" s="1" t="s">
        <v>1761</v>
      </c>
      <c r="B111" s="1" t="s">
        <v>1762</v>
      </c>
      <c r="C111" s="2">
        <v>44449</v>
      </c>
      <c r="D111" s="1" t="s">
        <v>1763</v>
      </c>
      <c r="E111" s="1" t="s">
        <v>1764</v>
      </c>
      <c r="F111" s="1"/>
      <c r="G111" s="1" t="s">
        <v>1765</v>
      </c>
      <c r="H111" s="1" t="s">
        <v>1766</v>
      </c>
      <c r="I111" s="3">
        <v>1</v>
      </c>
      <c r="J111" s="3">
        <v>377.976033057851</v>
      </c>
      <c r="K111" s="12">
        <f>+J111*1.21*I111</f>
        <v>457.35099999999971</v>
      </c>
      <c r="L111" s="23">
        <f>+K111*0.91</f>
        <v>416.18940999999978</v>
      </c>
      <c r="M111" s="23" t="s">
        <v>2101</v>
      </c>
      <c r="N111" s="23">
        <f>+L111*0.95</f>
        <v>395.37993949999975</v>
      </c>
      <c r="O111" s="3">
        <f>+N111-(N111*9.09/100)</f>
        <v>359.43990299944977</v>
      </c>
      <c r="P111" s="3"/>
      <c r="Q111" s="3">
        <v>702.47223719834699</v>
      </c>
      <c r="R111" s="12">
        <f>+Q111*1.21</f>
        <v>849.99140700999988</v>
      </c>
      <c r="S111" s="3"/>
      <c r="T111" s="1"/>
      <c r="U111" s="11"/>
      <c r="V111" s="11"/>
      <c r="W111" s="16"/>
      <c r="X111" s="11"/>
      <c r="Y111" s="11"/>
      <c r="Z111" s="11"/>
      <c r="AA111" s="11"/>
      <c r="AB111" s="11"/>
      <c r="AC111" s="11"/>
      <c r="AD111" s="1"/>
      <c r="AE111" s="1"/>
    </row>
    <row r="112" spans="1:31" x14ac:dyDescent="0.25">
      <c r="A112" s="14" t="s">
        <v>1779</v>
      </c>
      <c r="B112" s="14" t="s">
        <v>1780</v>
      </c>
      <c r="C112" s="15">
        <v>44449</v>
      </c>
      <c r="D112" s="14" t="s">
        <v>1781</v>
      </c>
      <c r="E112" s="14" t="s">
        <v>1782</v>
      </c>
      <c r="F112" s="14">
        <v>3635</v>
      </c>
      <c r="G112" s="14" t="s">
        <v>1783</v>
      </c>
      <c r="H112" s="14" t="s">
        <v>1784</v>
      </c>
      <c r="I112" s="12">
        <v>1</v>
      </c>
      <c r="J112" s="12">
        <v>327.10669999999999</v>
      </c>
      <c r="K112" s="12">
        <f>+J112*1.21*I112</f>
        <v>395.79910699999999</v>
      </c>
      <c r="L112" s="23">
        <f>+K112*0.91</f>
        <v>360.17718737000001</v>
      </c>
      <c r="M112" s="23" t="s">
        <v>2101</v>
      </c>
      <c r="N112" s="23">
        <f>+L112*0.95</f>
        <v>342.16832800150002</v>
      </c>
      <c r="O112" s="3">
        <f>+N112-(N112*9.09/100)</f>
        <v>311.06522698616368</v>
      </c>
      <c r="P112" s="12">
        <f>+O112+O111+O110+O109</f>
        <v>1292.0365470558131</v>
      </c>
      <c r="Q112" s="12">
        <v>702.47141367272695</v>
      </c>
      <c r="R112" s="12">
        <f>+Q112*1.21</f>
        <v>849.99041054399959</v>
      </c>
      <c r="S112" s="12">
        <f>+R112+R111+R110+R109</f>
        <v>3099.9549610499989</v>
      </c>
      <c r="T112" s="1">
        <v>3099.96</v>
      </c>
      <c r="U112" s="29">
        <f>+T112-S112</f>
        <v>5.0389500011078781E-3</v>
      </c>
      <c r="V112" s="16"/>
      <c r="W112" s="16">
        <f>+VLOOKUP(F112,'[1]ventas (7)'!$1:$1048576,38,FALSE)</f>
        <v>16841006500</v>
      </c>
      <c r="X112" s="16"/>
      <c r="Y112" s="16"/>
      <c r="Z112" s="16"/>
      <c r="AA112" s="16"/>
      <c r="AB112" s="16"/>
      <c r="AC112" s="16"/>
      <c r="AD112" s="14"/>
      <c r="AE112" s="14"/>
    </row>
    <row r="113" spans="1:31" x14ac:dyDescent="0.25">
      <c r="A113" s="1" t="s">
        <v>897</v>
      </c>
      <c r="B113" s="1" t="s">
        <v>898</v>
      </c>
      <c r="C113" s="2">
        <v>44449</v>
      </c>
      <c r="D113" s="1" t="s">
        <v>899</v>
      </c>
      <c r="E113" s="1" t="s">
        <v>900</v>
      </c>
      <c r="F113" s="1"/>
      <c r="G113" s="1" t="s">
        <v>901</v>
      </c>
      <c r="H113" s="1" t="s">
        <v>902</v>
      </c>
      <c r="I113" s="3">
        <v>1</v>
      </c>
      <c r="J113" s="3">
        <v>621.77</v>
      </c>
      <c r="K113" s="12">
        <f>+J113*1.21*I113</f>
        <v>752.34169999999995</v>
      </c>
      <c r="L113" s="23" t="s">
        <v>2101</v>
      </c>
      <c r="M113" s="23" t="s">
        <v>2101</v>
      </c>
      <c r="N113" s="23" t="s">
        <v>2101</v>
      </c>
      <c r="O113" s="3">
        <f>+K113</f>
        <v>752.34169999999995</v>
      </c>
      <c r="P113" s="3"/>
      <c r="Q113" s="3">
        <v>1045.44591586776</v>
      </c>
      <c r="R113" s="12">
        <f>+Q113*1.21</f>
        <v>1264.9895581999897</v>
      </c>
      <c r="S113" s="3"/>
      <c r="T113" s="1"/>
      <c r="U113" s="11"/>
      <c r="V113" s="11"/>
      <c r="W113" s="16"/>
      <c r="X113" s="11"/>
      <c r="Y113" s="11"/>
      <c r="Z113" s="11"/>
      <c r="AA113" s="11"/>
      <c r="AB113" s="11"/>
      <c r="AC113" s="11"/>
      <c r="AD113" s="1"/>
      <c r="AE113" s="1"/>
    </row>
    <row r="114" spans="1:31" x14ac:dyDescent="0.25">
      <c r="A114" s="1" t="s">
        <v>1623</v>
      </c>
      <c r="B114" s="1" t="s">
        <v>1624</v>
      </c>
      <c r="C114" s="2">
        <v>44449</v>
      </c>
      <c r="D114" s="1" t="s">
        <v>1625</v>
      </c>
      <c r="E114" s="1" t="s">
        <v>1626</v>
      </c>
      <c r="F114" s="1">
        <v>3628</v>
      </c>
      <c r="G114" s="1" t="s">
        <v>1627</v>
      </c>
      <c r="H114" s="1" t="s">
        <v>1628</v>
      </c>
      <c r="I114" s="3">
        <v>1</v>
      </c>
      <c r="J114" s="3">
        <v>242.352892561983</v>
      </c>
      <c r="K114" s="12">
        <f>+J114*1.21*I114</f>
        <v>293.24699999999945</v>
      </c>
      <c r="L114" s="23">
        <f>+K114*0.7</f>
        <v>205.27289999999959</v>
      </c>
      <c r="M114" s="23" t="s">
        <v>2101</v>
      </c>
      <c r="N114" s="23">
        <f>+L114*0.95</f>
        <v>195.0092549999996</v>
      </c>
      <c r="O114" s="3">
        <f>+N114-(N114*9.09/100)</f>
        <v>177.28291372049964</v>
      </c>
      <c r="P114" s="3">
        <f>+O114+O113</f>
        <v>929.62461372049961</v>
      </c>
      <c r="Q114" s="3">
        <v>247.92216203305699</v>
      </c>
      <c r="R114" s="12">
        <f>+Q114*1.21</f>
        <v>299.98581605999897</v>
      </c>
      <c r="S114" s="3">
        <f>+R114+R113</f>
        <v>1564.9753742599887</v>
      </c>
      <c r="T114" s="1">
        <v>1564.98</v>
      </c>
      <c r="U114" s="29">
        <f>+T114-S114</f>
        <v>4.6257400113063341E-3</v>
      </c>
      <c r="V114" s="11"/>
      <c r="W114" s="16">
        <f>+VLOOKUP(F114,'[1]ventas (7)'!$1:$1048576,38,FALSE)</f>
        <v>16818967692</v>
      </c>
      <c r="X114" s="11"/>
      <c r="Y114" s="11"/>
      <c r="Z114" s="11"/>
      <c r="AA114" s="11"/>
      <c r="AB114" s="11"/>
      <c r="AC114" s="11"/>
      <c r="AD114" s="1"/>
      <c r="AE114" s="1"/>
    </row>
    <row r="115" spans="1:31" x14ac:dyDescent="0.25">
      <c r="A115" s="1" t="s">
        <v>1695</v>
      </c>
      <c r="B115" s="1" t="s">
        <v>1696</v>
      </c>
      <c r="C115" s="2">
        <v>44449</v>
      </c>
      <c r="D115" s="1" t="s">
        <v>1697</v>
      </c>
      <c r="E115" s="1" t="s">
        <v>1698</v>
      </c>
      <c r="F115" s="1"/>
      <c r="G115" s="1" t="s">
        <v>1699</v>
      </c>
      <c r="H115" s="1" t="s">
        <v>1700</v>
      </c>
      <c r="I115" s="3">
        <v>1</v>
      </c>
      <c r="J115" s="3">
        <v>346.47801652892599</v>
      </c>
      <c r="K115" s="12">
        <f>+J115*1.21*I115</f>
        <v>419.23840000000041</v>
      </c>
      <c r="L115" s="23">
        <f>+K115*0.91</f>
        <v>381.50694400000037</v>
      </c>
      <c r="M115" s="23" t="s">
        <v>2101</v>
      </c>
      <c r="N115" s="23">
        <f>+L115*0.95</f>
        <v>362.43159680000036</v>
      </c>
      <c r="O115" s="3">
        <f>+N115-(N115*9.09/100)</f>
        <v>329.48656465088033</v>
      </c>
      <c r="P115" s="3"/>
      <c r="Q115" s="3">
        <v>578.50048507768702</v>
      </c>
      <c r="R115" s="12">
        <f>+Q115*1.21</f>
        <v>699.98558694400128</v>
      </c>
      <c r="S115" s="3"/>
      <c r="T115" s="1"/>
      <c r="U115" s="11"/>
      <c r="V115" s="11"/>
      <c r="W115" s="16"/>
      <c r="X115" s="11"/>
      <c r="Y115" s="11"/>
      <c r="Z115" s="11"/>
      <c r="AA115" s="11"/>
      <c r="AB115" s="11"/>
      <c r="AC115" s="11"/>
      <c r="AD115" s="1"/>
      <c r="AE115" s="1"/>
    </row>
    <row r="116" spans="1:31" x14ac:dyDescent="0.25">
      <c r="A116" s="1" t="s">
        <v>1707</v>
      </c>
      <c r="B116" s="1" t="s">
        <v>1708</v>
      </c>
      <c r="C116" s="2">
        <v>44449</v>
      </c>
      <c r="D116" s="1" t="s">
        <v>1709</v>
      </c>
      <c r="E116" s="1" t="s">
        <v>1710</v>
      </c>
      <c r="F116" s="1"/>
      <c r="G116" s="1" t="s">
        <v>1711</v>
      </c>
      <c r="H116" s="1" t="s">
        <v>1712</v>
      </c>
      <c r="I116" s="3">
        <v>1</v>
      </c>
      <c r="J116" s="3">
        <v>372.46388429752102</v>
      </c>
      <c r="K116" s="12">
        <f>+J116*1.21*I116</f>
        <v>450.68130000000042</v>
      </c>
      <c r="L116" s="23">
        <f>+K116*0.91</f>
        <v>410.11998300000039</v>
      </c>
      <c r="M116" s="23" t="s">
        <v>2101</v>
      </c>
      <c r="N116" s="23">
        <f>+L116*0.95</f>
        <v>389.61398385000035</v>
      </c>
      <c r="O116" s="3">
        <f>+N116-(N116*9.09/100)</f>
        <v>354.19807271803529</v>
      </c>
      <c r="P116" s="3"/>
      <c r="Q116" s="3">
        <v>578.50718045206702</v>
      </c>
      <c r="R116" s="12">
        <f>+Q116*1.21</f>
        <v>699.99368834700113</v>
      </c>
      <c r="S116" s="3"/>
      <c r="T116" s="1"/>
      <c r="U116" s="11"/>
      <c r="V116" s="11"/>
      <c r="W116" s="16"/>
      <c r="X116" s="11"/>
      <c r="Y116" s="11"/>
      <c r="Z116" s="11"/>
      <c r="AA116" s="11"/>
      <c r="AB116" s="11"/>
      <c r="AC116" s="11"/>
      <c r="AD116" s="1"/>
      <c r="AE116" s="1"/>
    </row>
    <row r="117" spans="1:31" x14ac:dyDescent="0.25">
      <c r="A117" s="1" t="s">
        <v>1719</v>
      </c>
      <c r="B117" s="1" t="s">
        <v>1720</v>
      </c>
      <c r="C117" s="2">
        <v>44449</v>
      </c>
      <c r="D117" s="1" t="s">
        <v>1721</v>
      </c>
      <c r="E117" s="1" t="s">
        <v>1722</v>
      </c>
      <c r="F117" s="1"/>
      <c r="G117" s="1" t="s">
        <v>1723</v>
      </c>
      <c r="H117" s="1" t="s">
        <v>1724</v>
      </c>
      <c r="I117" s="3">
        <v>1</v>
      </c>
      <c r="J117" s="3">
        <v>415.773636363636</v>
      </c>
      <c r="K117" s="12">
        <f>+J117*1.21*I117</f>
        <v>503.08609999999953</v>
      </c>
      <c r="L117" s="23">
        <f>+K117*0.91</f>
        <v>457.80835099999962</v>
      </c>
      <c r="M117" s="23" t="s">
        <v>2101</v>
      </c>
      <c r="N117" s="23">
        <f>+L117*0.95</f>
        <v>434.91793344999962</v>
      </c>
      <c r="O117" s="3">
        <f>+N117-(N117*9.09/100)</f>
        <v>395.38389329939469</v>
      </c>
      <c r="P117" s="3"/>
      <c r="Q117" s="3">
        <v>702.46618958181796</v>
      </c>
      <c r="R117" s="12">
        <f>+Q117*1.21</f>
        <v>849.98408939399974</v>
      </c>
      <c r="S117" s="3"/>
      <c r="T117" s="1"/>
      <c r="U117" s="11"/>
      <c r="V117" s="11"/>
      <c r="W117" s="16"/>
      <c r="X117" s="11"/>
      <c r="Y117" s="11"/>
      <c r="Z117" s="11"/>
      <c r="AA117" s="11"/>
      <c r="AB117" s="11"/>
      <c r="AC117" s="11"/>
      <c r="AD117" s="1"/>
      <c r="AE117" s="1"/>
    </row>
    <row r="118" spans="1:31" x14ac:dyDescent="0.25">
      <c r="A118" s="1" t="s">
        <v>1725</v>
      </c>
      <c r="B118" s="1" t="s">
        <v>1726</v>
      </c>
      <c r="C118" s="2">
        <v>44449</v>
      </c>
      <c r="D118" s="1" t="s">
        <v>1727</v>
      </c>
      <c r="E118" s="1" t="s">
        <v>1728</v>
      </c>
      <c r="F118" s="1">
        <v>3636</v>
      </c>
      <c r="G118" s="1" t="s">
        <v>1729</v>
      </c>
      <c r="H118" s="1" t="s">
        <v>1730</v>
      </c>
      <c r="I118" s="3">
        <v>1</v>
      </c>
      <c r="J118" s="3">
        <v>359.81735537190099</v>
      </c>
      <c r="K118" s="12">
        <f>+J118*1.21*I118</f>
        <v>435.37900000000019</v>
      </c>
      <c r="L118" s="23">
        <f>+K118*0.91</f>
        <v>396.19489000000021</v>
      </c>
      <c r="M118" s="23" t="s">
        <v>2101</v>
      </c>
      <c r="N118" s="23">
        <f>+L118*0.95</f>
        <v>376.38514550000019</v>
      </c>
      <c r="O118" s="3">
        <f>+N118-(N118*9.09/100)</f>
        <v>342.17173577405015</v>
      </c>
      <c r="P118" s="3">
        <f>+O118+O117+O116+O115</f>
        <v>1421.2402664423605</v>
      </c>
      <c r="Q118" s="3">
        <v>702.46782471900895</v>
      </c>
      <c r="R118" s="12">
        <f>+Q118*1.21</f>
        <v>849.98606791000077</v>
      </c>
      <c r="S118" s="3">
        <f>+R118+R117+R116+R115</f>
        <v>3099.9494325950031</v>
      </c>
      <c r="T118" s="1">
        <v>3099.96</v>
      </c>
      <c r="U118" s="29">
        <f>+T118-S118</f>
        <v>1.0567404996891128E-2</v>
      </c>
      <c r="V118" s="11"/>
      <c r="W118" s="16">
        <f>+VLOOKUP(F118,'[1]ventas (7)'!$1:$1048576,38,FALSE)</f>
        <v>16856785629</v>
      </c>
      <c r="X118" s="11"/>
      <c r="Y118" s="11"/>
      <c r="Z118" s="11"/>
      <c r="AA118" s="11"/>
      <c r="AB118" s="11"/>
      <c r="AC118" s="11"/>
      <c r="AD118" s="1"/>
      <c r="AE118" s="1"/>
    </row>
    <row r="119" spans="1:31" x14ac:dyDescent="0.25">
      <c r="A119" s="1" t="s">
        <v>22</v>
      </c>
      <c r="B119" s="1" t="s">
        <v>23</v>
      </c>
      <c r="C119" s="2">
        <v>44452</v>
      </c>
      <c r="D119" s="1" t="s">
        <v>24</v>
      </c>
      <c r="E119" s="1" t="s">
        <v>25</v>
      </c>
      <c r="F119" s="1"/>
      <c r="G119" s="1" t="s">
        <v>26</v>
      </c>
      <c r="H119" s="1" t="s">
        <v>27</v>
      </c>
      <c r="I119" s="3">
        <v>1</v>
      </c>
      <c r="J119" s="3">
        <v>677.73</v>
      </c>
      <c r="K119" s="12">
        <f>+J119*1.21*I119</f>
        <v>820.05330000000004</v>
      </c>
      <c r="L119" s="23" t="s">
        <v>2101</v>
      </c>
      <c r="M119" s="23" t="s">
        <v>2101</v>
      </c>
      <c r="N119" s="23" t="s">
        <v>2101</v>
      </c>
      <c r="O119" s="3">
        <f>+K119</f>
        <v>820.05330000000004</v>
      </c>
      <c r="P119" s="3"/>
      <c r="Q119" s="3">
        <v>1256.19859405289</v>
      </c>
      <c r="R119" s="12">
        <f>+Q119*1.21</f>
        <v>1520.0002988039969</v>
      </c>
      <c r="S119" s="3"/>
      <c r="T119" s="1"/>
      <c r="U119" s="11"/>
      <c r="V119" s="11"/>
      <c r="W119" s="16"/>
      <c r="X119" s="11"/>
      <c r="Y119" s="11"/>
      <c r="Z119" s="11"/>
      <c r="AA119" s="11"/>
      <c r="AB119" s="11"/>
      <c r="AC119" s="11"/>
      <c r="AD119" s="1"/>
      <c r="AE119" s="1"/>
    </row>
    <row r="120" spans="1:31" x14ac:dyDescent="0.25">
      <c r="A120" s="1" t="s">
        <v>125</v>
      </c>
      <c r="B120" s="1" t="s">
        <v>126</v>
      </c>
      <c r="C120" s="2">
        <v>44452</v>
      </c>
      <c r="D120" s="1" t="s">
        <v>127</v>
      </c>
      <c r="E120" s="1" t="s">
        <v>128</v>
      </c>
      <c r="F120" s="1"/>
      <c r="G120" s="1" t="s">
        <v>129</v>
      </c>
      <c r="H120" s="1" t="s">
        <v>130</v>
      </c>
      <c r="I120" s="3">
        <v>1</v>
      </c>
      <c r="J120" s="3">
        <v>677.73</v>
      </c>
      <c r="K120" s="12">
        <f>+J120*1.21*I120</f>
        <v>820.05330000000004</v>
      </c>
      <c r="L120" s="23" t="s">
        <v>2101</v>
      </c>
      <c r="M120" s="23" t="s">
        <v>2101</v>
      </c>
      <c r="N120" s="23" t="s">
        <v>2101</v>
      </c>
      <c r="O120" s="3">
        <f>+K120</f>
        <v>820.05330000000004</v>
      </c>
      <c r="P120" s="3"/>
      <c r="Q120" s="3">
        <v>1256.19859405289</v>
      </c>
      <c r="R120" s="12">
        <f>+Q120*1.21</f>
        <v>1520.0002988039969</v>
      </c>
      <c r="S120" s="3"/>
      <c r="T120" s="1"/>
      <c r="U120" s="11"/>
      <c r="V120" s="11"/>
      <c r="W120" s="16"/>
      <c r="X120" s="11"/>
      <c r="Y120" s="11"/>
      <c r="Z120" s="11"/>
      <c r="AA120" s="11"/>
      <c r="AB120" s="11"/>
      <c r="AC120" s="11"/>
      <c r="AD120" s="1"/>
      <c r="AE120" s="1"/>
    </row>
    <row r="121" spans="1:31" x14ac:dyDescent="0.25">
      <c r="A121" s="1" t="s">
        <v>131</v>
      </c>
      <c r="B121" s="1" t="s">
        <v>132</v>
      </c>
      <c r="C121" s="2">
        <v>44452</v>
      </c>
      <c r="D121" s="1" t="s">
        <v>133</v>
      </c>
      <c r="E121" s="1" t="s">
        <v>134</v>
      </c>
      <c r="F121" s="1"/>
      <c r="G121" s="1" t="s">
        <v>135</v>
      </c>
      <c r="H121" s="1" t="s">
        <v>136</v>
      </c>
      <c r="I121" s="3">
        <v>1</v>
      </c>
      <c r="J121" s="3">
        <v>677.73</v>
      </c>
      <c r="K121" s="12">
        <f>+J121*1.21*I121</f>
        <v>820.05330000000004</v>
      </c>
      <c r="L121" s="23" t="s">
        <v>2101</v>
      </c>
      <c r="M121" s="23" t="s">
        <v>2101</v>
      </c>
      <c r="N121" s="23" t="s">
        <v>2101</v>
      </c>
      <c r="O121" s="3">
        <f>+K121</f>
        <v>820.05330000000004</v>
      </c>
      <c r="P121" s="3"/>
      <c r="Q121" s="3">
        <v>1256.19859405289</v>
      </c>
      <c r="R121" s="12">
        <f>+Q121*1.21</f>
        <v>1520.0002988039969</v>
      </c>
      <c r="S121" s="3"/>
      <c r="T121" s="1"/>
      <c r="U121" s="11"/>
      <c r="V121" s="11"/>
      <c r="W121" s="16"/>
      <c r="X121" s="11"/>
      <c r="Y121" s="11"/>
      <c r="Z121" s="11"/>
      <c r="AA121" s="11"/>
      <c r="AB121" s="11"/>
      <c r="AC121" s="11"/>
      <c r="AD121" s="1"/>
      <c r="AE121" s="1"/>
    </row>
    <row r="122" spans="1:31" x14ac:dyDescent="0.25">
      <c r="A122" s="1" t="s">
        <v>137</v>
      </c>
      <c r="B122" s="1" t="s">
        <v>138</v>
      </c>
      <c r="C122" s="2">
        <v>44452</v>
      </c>
      <c r="D122" s="1" t="s">
        <v>139</v>
      </c>
      <c r="E122" s="1" t="s">
        <v>140</v>
      </c>
      <c r="F122" s="1"/>
      <c r="G122" s="1" t="s">
        <v>141</v>
      </c>
      <c r="H122" s="1" t="s">
        <v>142</v>
      </c>
      <c r="I122" s="3">
        <v>1</v>
      </c>
      <c r="J122" s="3">
        <v>677.73</v>
      </c>
      <c r="K122" s="12">
        <f>+J122*1.21*I122</f>
        <v>820.05330000000004</v>
      </c>
      <c r="L122" s="23" t="s">
        <v>2101</v>
      </c>
      <c r="M122" s="23" t="s">
        <v>2101</v>
      </c>
      <c r="N122" s="23" t="s">
        <v>2101</v>
      </c>
      <c r="O122" s="3">
        <f>+K122</f>
        <v>820.05330000000004</v>
      </c>
      <c r="P122" s="3"/>
      <c r="Q122" s="3">
        <v>1256.19859405289</v>
      </c>
      <c r="R122" s="12">
        <f>+Q122*1.21</f>
        <v>1520.0002988039969</v>
      </c>
      <c r="S122" s="3"/>
      <c r="T122" s="1"/>
      <c r="U122" s="11"/>
      <c r="V122" s="11"/>
      <c r="W122" s="16"/>
      <c r="X122" s="11"/>
      <c r="Y122" s="11"/>
      <c r="Z122" s="11"/>
      <c r="AA122" s="11"/>
      <c r="AB122" s="11"/>
      <c r="AC122" s="11"/>
      <c r="AD122" s="1"/>
      <c r="AE122" s="1"/>
    </row>
    <row r="123" spans="1:31" x14ac:dyDescent="0.25">
      <c r="A123" s="1" t="s">
        <v>251</v>
      </c>
      <c r="B123" s="1" t="s">
        <v>252</v>
      </c>
      <c r="C123" s="2">
        <v>44452</v>
      </c>
      <c r="D123" s="1" t="s">
        <v>253</v>
      </c>
      <c r="E123" s="1" t="s">
        <v>254</v>
      </c>
      <c r="F123" s="1"/>
      <c r="G123" s="1" t="s">
        <v>255</v>
      </c>
      <c r="H123" s="1" t="s">
        <v>256</v>
      </c>
      <c r="I123" s="3">
        <v>1</v>
      </c>
      <c r="J123" s="3">
        <v>290.04199999999997</v>
      </c>
      <c r="K123" s="12">
        <f>+J123*1.21*I123</f>
        <v>350.95081999999996</v>
      </c>
      <c r="L123" s="23" t="s">
        <v>2101</v>
      </c>
      <c r="M123" s="23" t="s">
        <v>2101</v>
      </c>
      <c r="N123" s="23" t="s">
        <v>2101</v>
      </c>
      <c r="O123" s="3">
        <f>+K123</f>
        <v>350.95081999999996</v>
      </c>
      <c r="P123" s="3"/>
      <c r="Q123" s="3">
        <v>487.60459112727301</v>
      </c>
      <c r="R123" s="12">
        <f>+Q123*1.21</f>
        <v>590.00155526400033</v>
      </c>
      <c r="S123" s="3"/>
      <c r="T123" s="1"/>
      <c r="U123" s="11"/>
      <c r="V123" s="11"/>
      <c r="W123" s="16"/>
      <c r="X123" s="11"/>
      <c r="Y123" s="11"/>
      <c r="Z123" s="11"/>
      <c r="AA123" s="11"/>
      <c r="AB123" s="11"/>
      <c r="AC123" s="11"/>
      <c r="AD123" s="1"/>
      <c r="AE123" s="1"/>
    </row>
    <row r="124" spans="1:31" x14ac:dyDescent="0.25">
      <c r="A124" s="1" t="s">
        <v>1359</v>
      </c>
      <c r="B124" s="1" t="s">
        <v>1360</v>
      </c>
      <c r="C124" s="2">
        <v>44452</v>
      </c>
      <c r="D124" s="1" t="s">
        <v>1361</v>
      </c>
      <c r="E124" s="1" t="s">
        <v>1362</v>
      </c>
      <c r="F124" s="1"/>
      <c r="G124" s="1" t="s">
        <v>1363</v>
      </c>
      <c r="H124" s="1" t="s">
        <v>1364</v>
      </c>
      <c r="I124" s="3">
        <v>1</v>
      </c>
      <c r="J124" s="3">
        <v>876.67</v>
      </c>
      <c r="K124" s="12">
        <f>+J124*1.21*I124</f>
        <v>1060.7706999999998</v>
      </c>
      <c r="L124" s="23" t="s">
        <v>2101</v>
      </c>
      <c r="M124" s="23" t="s">
        <v>2101</v>
      </c>
      <c r="N124" s="23" t="s">
        <v>2101</v>
      </c>
      <c r="O124" s="3">
        <f>+K124</f>
        <v>1060.7706999999998</v>
      </c>
      <c r="P124" s="3"/>
      <c r="Q124" s="3">
        <v>727.25870023140601</v>
      </c>
      <c r="R124" s="12">
        <f>+Q124*1.21</f>
        <v>879.98302728000124</v>
      </c>
      <c r="S124" s="3"/>
      <c r="T124" s="1"/>
      <c r="U124" s="11"/>
      <c r="V124" s="11"/>
      <c r="W124" s="16"/>
      <c r="X124" s="11"/>
      <c r="Y124" s="11"/>
      <c r="Z124" s="11"/>
      <c r="AA124" s="11"/>
      <c r="AB124" s="11"/>
      <c r="AC124" s="11"/>
      <c r="AD124" s="1"/>
      <c r="AE124" s="1"/>
    </row>
    <row r="125" spans="1:31" x14ac:dyDescent="0.25">
      <c r="A125" s="1" t="s">
        <v>1365</v>
      </c>
      <c r="B125" s="1" t="s">
        <v>1366</v>
      </c>
      <c r="C125" s="2">
        <v>44452</v>
      </c>
      <c r="D125" s="1" t="s">
        <v>1367</v>
      </c>
      <c r="E125" s="1" t="s">
        <v>1368</v>
      </c>
      <c r="F125" s="1"/>
      <c r="G125" s="1" t="s">
        <v>1369</v>
      </c>
      <c r="H125" s="1" t="s">
        <v>1370</v>
      </c>
      <c r="I125" s="3">
        <v>1</v>
      </c>
      <c r="J125" s="3">
        <v>876.67</v>
      </c>
      <c r="K125" s="12">
        <f>+J125*1.21*I125</f>
        <v>1060.7706999999998</v>
      </c>
      <c r="L125" s="23" t="s">
        <v>2101</v>
      </c>
      <c r="M125" s="23" t="s">
        <v>2101</v>
      </c>
      <c r="N125" s="23" t="s">
        <v>2101</v>
      </c>
      <c r="O125" s="3">
        <f>+K125</f>
        <v>1060.7706999999998</v>
      </c>
      <c r="P125" s="3"/>
      <c r="Q125" s="3">
        <v>727.25870023140601</v>
      </c>
      <c r="R125" s="12">
        <f>+Q125*1.21</f>
        <v>879.98302728000124</v>
      </c>
      <c r="S125" s="3"/>
      <c r="T125" s="1"/>
      <c r="U125" s="11"/>
      <c r="V125" s="11"/>
      <c r="W125" s="16"/>
      <c r="X125" s="11"/>
      <c r="Y125" s="11"/>
      <c r="Z125" s="11"/>
      <c r="AA125" s="11"/>
      <c r="AB125" s="11"/>
      <c r="AC125" s="11"/>
      <c r="AD125" s="1"/>
      <c r="AE125" s="1"/>
    </row>
    <row r="126" spans="1:31" x14ac:dyDescent="0.25">
      <c r="A126" s="1" t="s">
        <v>1581</v>
      </c>
      <c r="B126" s="1" t="s">
        <v>1582</v>
      </c>
      <c r="C126" s="2">
        <v>44452</v>
      </c>
      <c r="D126" s="1" t="s">
        <v>1583</v>
      </c>
      <c r="E126" s="1" t="s">
        <v>1584</v>
      </c>
      <c r="F126" s="1">
        <v>3659</v>
      </c>
      <c r="G126" s="1" t="s">
        <v>1585</v>
      </c>
      <c r="H126" s="1" t="s">
        <v>1586</v>
      </c>
      <c r="I126" s="3">
        <v>1</v>
      </c>
      <c r="J126" s="3">
        <v>120.579421487603</v>
      </c>
      <c r="K126" s="12">
        <f>+J126*1.21*I126</f>
        <v>145.90109999999962</v>
      </c>
      <c r="L126" s="23" t="s">
        <v>2101</v>
      </c>
      <c r="M126" s="23" t="s">
        <v>2101</v>
      </c>
      <c r="N126" s="23">
        <f>+K126*0.95</f>
        <v>138.60604499999963</v>
      </c>
      <c r="O126" s="3">
        <f>+N126-(N126*9.09/100)</f>
        <v>126.00675550949965</v>
      </c>
      <c r="P126" s="3">
        <f>+SUM(O119:O126)</f>
        <v>5878.7121755094995</v>
      </c>
      <c r="Q126" s="3">
        <v>206.61283871900801</v>
      </c>
      <c r="R126" s="12">
        <f>+Q126*1.21</f>
        <v>250.00153484999967</v>
      </c>
      <c r="S126" s="3">
        <f>+SUM(R119:R126)</f>
        <v>8679.970339889991</v>
      </c>
      <c r="T126" s="1">
        <v>8679.94</v>
      </c>
      <c r="U126" s="29">
        <f>+T126-S126</f>
        <v>-3.0339889990500524E-2</v>
      </c>
      <c r="V126" s="11"/>
      <c r="W126" s="16">
        <f>+VLOOKUP(F126,'[1]ventas (7)'!$1:$1048576,38,FALSE)</f>
        <v>3249828965</v>
      </c>
      <c r="X126" s="11"/>
      <c r="Y126" s="11"/>
      <c r="Z126" s="11"/>
      <c r="AA126" s="11"/>
      <c r="AB126" s="11"/>
      <c r="AC126" s="11"/>
      <c r="AD126" s="1"/>
      <c r="AE126" s="1"/>
    </row>
    <row r="127" spans="1:31" x14ac:dyDescent="0.25">
      <c r="A127" s="1" t="s">
        <v>1251</v>
      </c>
      <c r="B127" s="1" t="s">
        <v>1252</v>
      </c>
      <c r="C127" s="2">
        <v>44452</v>
      </c>
      <c r="D127" s="1" t="s">
        <v>1253</v>
      </c>
      <c r="E127" s="1" t="s">
        <v>1254</v>
      </c>
      <c r="F127" s="1"/>
      <c r="G127" s="1" t="s">
        <v>1255</v>
      </c>
      <c r="H127" s="1" t="s">
        <v>1256</v>
      </c>
      <c r="I127" s="3">
        <v>1</v>
      </c>
      <c r="J127" s="3">
        <v>106.471983471074</v>
      </c>
      <c r="K127" s="12">
        <f>+J127*1.21*I127</f>
        <v>128.83109999999954</v>
      </c>
      <c r="L127" s="23" t="s">
        <v>2101</v>
      </c>
      <c r="M127" s="23">
        <f>+K127*0.085</f>
        <v>10.950643499999961</v>
      </c>
      <c r="N127" s="23">
        <f>+M127*0.95</f>
        <v>10.403111324999962</v>
      </c>
      <c r="O127" s="3">
        <f>+N127-(N127*9.09/100)</f>
        <v>9.4574685055574648</v>
      </c>
      <c r="P127" s="3"/>
      <c r="Q127" s="3">
        <v>181.82007673388401</v>
      </c>
      <c r="R127" s="12">
        <f>+Q127*1.21</f>
        <v>220.00229284799966</v>
      </c>
      <c r="S127" s="3"/>
      <c r="T127" s="1"/>
      <c r="U127" s="11"/>
      <c r="V127" s="11"/>
      <c r="W127" s="16"/>
      <c r="X127" s="11"/>
      <c r="Y127" s="11"/>
      <c r="Z127" s="11"/>
      <c r="AA127" s="11"/>
      <c r="AB127" s="11"/>
      <c r="AC127" s="11"/>
      <c r="AD127" s="1"/>
      <c r="AE127" s="1"/>
    </row>
    <row r="128" spans="1:31" x14ac:dyDescent="0.25">
      <c r="A128" s="1" t="s">
        <v>1527</v>
      </c>
      <c r="B128" s="1" t="s">
        <v>1528</v>
      </c>
      <c r="C128" s="2">
        <v>44452</v>
      </c>
      <c r="D128" s="1" t="s">
        <v>1529</v>
      </c>
      <c r="E128" s="1" t="s">
        <v>1530</v>
      </c>
      <c r="F128" s="1"/>
      <c r="G128" s="1" t="s">
        <v>1531</v>
      </c>
      <c r="H128" s="1" t="s">
        <v>1532</v>
      </c>
      <c r="I128" s="3">
        <v>15</v>
      </c>
      <c r="J128" s="3">
        <v>78.621487603305795</v>
      </c>
      <c r="K128" s="12">
        <f>+J128*1.21*I128</f>
        <v>1426.98</v>
      </c>
      <c r="L128" s="23" t="s">
        <v>2101</v>
      </c>
      <c r="M128" s="23">
        <f>+K128*0.9</f>
        <v>1284.2820000000002</v>
      </c>
      <c r="N128" s="23">
        <f>+M128*0.95</f>
        <v>1220.0679</v>
      </c>
      <c r="O128" s="3">
        <f>+N128-(N128*9.09/100)</f>
        <v>1109.16372789</v>
      </c>
      <c r="P128" s="3"/>
      <c r="Q128" s="3">
        <v>1822.2298735537199</v>
      </c>
      <c r="R128" s="12">
        <f>+Q128*1.21</f>
        <v>2204.8981470000012</v>
      </c>
      <c r="S128" s="3"/>
      <c r="T128" s="1"/>
      <c r="U128" s="11"/>
      <c r="V128" s="11"/>
      <c r="W128" s="16"/>
      <c r="X128" s="11"/>
      <c r="Y128" s="11"/>
      <c r="Z128" s="11"/>
      <c r="AA128" s="11"/>
      <c r="AB128" s="11"/>
      <c r="AC128" s="11"/>
      <c r="AD128" s="1"/>
      <c r="AE128" s="1"/>
    </row>
    <row r="129" spans="1:31" x14ac:dyDescent="0.25">
      <c r="A129" s="1" t="s">
        <v>1629</v>
      </c>
      <c r="B129" s="1" t="s">
        <v>1630</v>
      </c>
      <c r="C129" s="2">
        <v>44452</v>
      </c>
      <c r="D129" s="1" t="s">
        <v>1631</v>
      </c>
      <c r="E129" s="1" t="s">
        <v>1632</v>
      </c>
      <c r="F129" s="1">
        <v>3651</v>
      </c>
      <c r="G129" s="1" t="s">
        <v>1633</v>
      </c>
      <c r="H129" s="1" t="s">
        <v>1634</v>
      </c>
      <c r="I129" s="3">
        <v>1</v>
      </c>
      <c r="J129" s="3">
        <v>79.168512396694197</v>
      </c>
      <c r="K129" s="12">
        <f>+J129*1.21*I129</f>
        <v>95.793899999999979</v>
      </c>
      <c r="L129" s="23" t="s">
        <v>2101</v>
      </c>
      <c r="M129" s="23" t="s">
        <v>2101</v>
      </c>
      <c r="N129" s="23">
        <f>+K129*0.95</f>
        <v>91.00420499999997</v>
      </c>
      <c r="O129" s="3">
        <f>+N129-(N129*9.09/100)</f>
        <v>82.731922765499974</v>
      </c>
      <c r="P129" s="3">
        <f>+O129+O128+O127</f>
        <v>1201.3531191610575</v>
      </c>
      <c r="Q129" s="3">
        <v>147.10538793966899</v>
      </c>
      <c r="R129" s="12">
        <f>+Q129*1.21</f>
        <v>177.99751940699946</v>
      </c>
      <c r="S129" s="3">
        <f>+R129+R128+R127</f>
        <v>2602.8979592550004</v>
      </c>
      <c r="T129" s="1">
        <v>2602.84</v>
      </c>
      <c r="U129" s="29">
        <f>+T129-S129</f>
        <v>-5.7959255000241683E-2</v>
      </c>
      <c r="V129" s="11"/>
      <c r="W129" s="16">
        <f>+VLOOKUP(F129,'[1]ventas (7)'!$1:$1048576,38,FALSE)</f>
        <v>16911390087</v>
      </c>
      <c r="X129" s="11"/>
      <c r="Y129" s="11"/>
      <c r="Z129" s="11"/>
      <c r="AA129" s="11"/>
      <c r="AB129" s="11"/>
      <c r="AC129" s="11"/>
      <c r="AD129" s="1"/>
      <c r="AE129" s="1"/>
    </row>
    <row r="130" spans="1:31" x14ac:dyDescent="0.25">
      <c r="A130" s="1" t="s">
        <v>287</v>
      </c>
      <c r="B130" s="1" t="s">
        <v>288</v>
      </c>
      <c r="C130" s="2">
        <v>44452</v>
      </c>
      <c r="D130" s="1" t="s">
        <v>289</v>
      </c>
      <c r="E130" s="1" t="s">
        <v>290</v>
      </c>
      <c r="F130" s="1"/>
      <c r="G130" s="1" t="s">
        <v>291</v>
      </c>
      <c r="H130" s="1" t="s">
        <v>292</v>
      </c>
      <c r="I130" s="3">
        <v>1</v>
      </c>
      <c r="J130" s="3">
        <v>149.30198347107401</v>
      </c>
      <c r="K130" s="12">
        <f>+J130*1.21*I130</f>
        <v>180.65539999999956</v>
      </c>
      <c r="L130" s="23" t="s">
        <v>2101</v>
      </c>
      <c r="M130" s="23" t="s">
        <v>2101</v>
      </c>
      <c r="N130" s="23">
        <f>+K130*0.95</f>
        <v>171.62262999999956</v>
      </c>
      <c r="O130" s="3">
        <f>+N130-(N130*9.09/100)</f>
        <v>156.0221329329996</v>
      </c>
      <c r="P130" s="3"/>
      <c r="Q130" s="3">
        <v>220.910200783471</v>
      </c>
      <c r="R130" s="12">
        <f>+Q130*1.21</f>
        <v>267.3013429479999</v>
      </c>
      <c r="S130" s="3"/>
      <c r="T130" s="1"/>
      <c r="U130" s="11"/>
      <c r="V130" s="11"/>
      <c r="W130" s="16"/>
      <c r="X130" s="11"/>
      <c r="Y130" s="11"/>
      <c r="Z130" s="11"/>
      <c r="AA130" s="11"/>
      <c r="AB130" s="11"/>
      <c r="AC130" s="11"/>
      <c r="AD130" s="1"/>
      <c r="AE130" s="1"/>
    </row>
    <row r="131" spans="1:31" x14ac:dyDescent="0.25">
      <c r="A131" s="1" t="s">
        <v>335</v>
      </c>
      <c r="B131" s="1" t="s">
        <v>336</v>
      </c>
      <c r="C131" s="2">
        <v>44452</v>
      </c>
      <c r="D131" s="1" t="s">
        <v>337</v>
      </c>
      <c r="E131" s="1" t="s">
        <v>338</v>
      </c>
      <c r="F131" s="1"/>
      <c r="G131" s="1" t="s">
        <v>339</v>
      </c>
      <c r="H131" s="1" t="s">
        <v>340</v>
      </c>
      <c r="I131" s="3">
        <v>1</v>
      </c>
      <c r="J131" s="3">
        <v>259.97710743801701</v>
      </c>
      <c r="K131" s="12">
        <f>+J131*1.21*I131</f>
        <v>314.57230000000055</v>
      </c>
      <c r="L131" s="23" t="s">
        <v>2101</v>
      </c>
      <c r="M131" s="23" t="s">
        <v>2101</v>
      </c>
      <c r="N131" s="23">
        <f>+K131*0.95</f>
        <v>298.84368500000051</v>
      </c>
      <c r="O131" s="3">
        <f>+N131-(N131*9.09/100)</f>
        <v>271.67879403350048</v>
      </c>
      <c r="P131" s="3"/>
      <c r="Q131" s="3">
        <v>384.66732770743897</v>
      </c>
      <c r="R131" s="12">
        <f>+Q131*1.21</f>
        <v>465.44746652600116</v>
      </c>
      <c r="S131" s="3"/>
      <c r="T131" s="1"/>
      <c r="U131" s="11"/>
      <c r="V131" s="11"/>
      <c r="W131" s="16"/>
      <c r="X131" s="11"/>
      <c r="Y131" s="11"/>
      <c r="Z131" s="11"/>
      <c r="AA131" s="11"/>
      <c r="AB131" s="11"/>
      <c r="AC131" s="11"/>
      <c r="AD131" s="1"/>
      <c r="AE131" s="1"/>
    </row>
    <row r="132" spans="1:31" x14ac:dyDescent="0.25">
      <c r="A132" s="1" t="s">
        <v>455</v>
      </c>
      <c r="B132" s="1" t="s">
        <v>456</v>
      </c>
      <c r="C132" s="2">
        <v>44452</v>
      </c>
      <c r="D132" s="1" t="s">
        <v>457</v>
      </c>
      <c r="E132" s="1" t="s">
        <v>458</v>
      </c>
      <c r="F132" s="1"/>
      <c r="G132" s="1" t="s">
        <v>459</v>
      </c>
      <c r="H132" s="1" t="s">
        <v>460</v>
      </c>
      <c r="I132" s="3">
        <v>1</v>
      </c>
      <c r="J132" s="3">
        <v>214.688925619835</v>
      </c>
      <c r="K132" s="12">
        <f>+J132*1.21*I132</f>
        <v>259.77360000000033</v>
      </c>
      <c r="L132" s="23" t="s">
        <v>2101</v>
      </c>
      <c r="M132" s="23" t="s">
        <v>2101</v>
      </c>
      <c r="N132" s="23">
        <f>+K132*0.95</f>
        <v>246.78492000000031</v>
      </c>
      <c r="O132" s="3">
        <f>+N132-(N132*9.09/100)</f>
        <v>224.35217077200028</v>
      </c>
      <c r="P132" s="3"/>
      <c r="Q132" s="3">
        <v>317.65802812561998</v>
      </c>
      <c r="R132" s="12">
        <f>+Q132*1.21</f>
        <v>384.36621403200019</v>
      </c>
      <c r="S132" s="3"/>
      <c r="T132" s="1"/>
      <c r="U132" s="11"/>
      <c r="V132" s="11"/>
      <c r="W132" s="16"/>
      <c r="X132" s="11"/>
      <c r="Y132" s="11"/>
      <c r="Z132" s="11"/>
      <c r="AA132" s="11"/>
      <c r="AB132" s="11"/>
      <c r="AC132" s="11"/>
      <c r="AD132" s="1"/>
      <c r="AE132" s="1"/>
    </row>
    <row r="133" spans="1:31" x14ac:dyDescent="0.25">
      <c r="A133" s="1" t="s">
        <v>1107</v>
      </c>
      <c r="B133" s="1" t="s">
        <v>1108</v>
      </c>
      <c r="C133" s="2">
        <v>44452</v>
      </c>
      <c r="D133" s="1" t="s">
        <v>1109</v>
      </c>
      <c r="E133" s="1" t="s">
        <v>1110</v>
      </c>
      <c r="F133" s="1"/>
      <c r="G133" s="1" t="s">
        <v>1111</v>
      </c>
      <c r="H133" s="1" t="s">
        <v>1112</v>
      </c>
      <c r="I133" s="3">
        <v>1</v>
      </c>
      <c r="J133" s="3">
        <v>907.49909090909102</v>
      </c>
      <c r="K133" s="12">
        <f>+J133*1.21*I133</f>
        <v>1098.0739000000001</v>
      </c>
      <c r="L133" s="23" t="s">
        <v>2101</v>
      </c>
      <c r="M133" s="23">
        <f>+K133*0.085</f>
        <v>93.336281500000013</v>
      </c>
      <c r="N133" s="23">
        <f>+M133*0.95</f>
        <v>88.669467425000008</v>
      </c>
      <c r="O133" s="3">
        <f>+N133-(N133*9.09/100)</f>
        <v>80.609412836067506</v>
      </c>
      <c r="P133" s="3"/>
      <c r="Q133" s="3">
        <v>1427.2691952272701</v>
      </c>
      <c r="R133" s="12">
        <f>+Q133*1.21</f>
        <v>1726.9957262249968</v>
      </c>
      <c r="S133" s="3"/>
      <c r="T133" s="1"/>
      <c r="U133" s="11"/>
      <c r="V133" s="11"/>
      <c r="W133" s="16"/>
      <c r="X133" s="11"/>
      <c r="Y133" s="11"/>
      <c r="Z133" s="11"/>
      <c r="AA133" s="11"/>
      <c r="AB133" s="11"/>
      <c r="AC133" s="11"/>
      <c r="AD133" s="1"/>
      <c r="AE133" s="1"/>
    </row>
    <row r="134" spans="1:31" x14ac:dyDescent="0.25">
      <c r="A134" s="1" t="s">
        <v>1113</v>
      </c>
      <c r="B134" s="1" t="s">
        <v>1114</v>
      </c>
      <c r="C134" s="2">
        <v>44452</v>
      </c>
      <c r="D134" s="1" t="s">
        <v>1115</v>
      </c>
      <c r="E134" s="1" t="s">
        <v>1116</v>
      </c>
      <c r="F134" s="1">
        <v>3657</v>
      </c>
      <c r="G134" s="1" t="s">
        <v>1117</v>
      </c>
      <c r="H134" s="1" t="s">
        <v>1118</v>
      </c>
      <c r="I134" s="3">
        <v>1</v>
      </c>
      <c r="J134" s="3">
        <v>274.99462809917401</v>
      </c>
      <c r="K134" s="12">
        <f>+J134*1.21*I134</f>
        <v>332.74350000000055</v>
      </c>
      <c r="L134" s="23" t="s">
        <v>2101</v>
      </c>
      <c r="M134" s="23">
        <f>+K134*0.085</f>
        <v>28.28319750000005</v>
      </c>
      <c r="N134" s="23">
        <f>+M134*0.95</f>
        <v>26.869037625000047</v>
      </c>
      <c r="O134" s="3">
        <f>+N134-(N134*9.09/100)</f>
        <v>24.426642104887542</v>
      </c>
      <c r="P134" s="3">
        <f>+O134+O133+O132+O131+O130</f>
        <v>757.08915267945542</v>
      </c>
      <c r="Q134" s="3">
        <v>433.05329049173599</v>
      </c>
      <c r="R134" s="12">
        <f>+Q134*1.21</f>
        <v>523.99448149500051</v>
      </c>
      <c r="S134" s="3">
        <f>+R134+R133+R132+R131+R130</f>
        <v>3368.1052312259985</v>
      </c>
      <c r="T134" s="1">
        <v>3368.09</v>
      </c>
      <c r="U134" s="29">
        <f>+T134-S134</f>
        <v>-1.523122599837734E-2</v>
      </c>
      <c r="V134" s="11"/>
      <c r="W134" s="16">
        <f>+VLOOKUP(F134,'[1]ventas (7)'!$1:$1048576,38,FALSE)</f>
        <v>16926402996</v>
      </c>
      <c r="X134" s="11"/>
      <c r="Y134" s="11"/>
      <c r="Z134" s="11"/>
      <c r="AA134" s="11"/>
      <c r="AB134" s="11"/>
      <c r="AC134" s="11"/>
      <c r="AD134" s="1"/>
      <c r="AE134" s="1"/>
    </row>
    <row r="135" spans="1:31" x14ac:dyDescent="0.25">
      <c r="A135" s="1" t="s">
        <v>48</v>
      </c>
      <c r="B135" s="1" t="s">
        <v>49</v>
      </c>
      <c r="C135" s="2">
        <v>44452</v>
      </c>
      <c r="D135" s="1" t="s">
        <v>50</v>
      </c>
      <c r="E135" s="1" t="s">
        <v>51</v>
      </c>
      <c r="F135" s="1"/>
      <c r="G135" s="1" t="s">
        <v>52</v>
      </c>
      <c r="H135" s="1" t="s">
        <v>53</v>
      </c>
      <c r="I135" s="3">
        <v>-1</v>
      </c>
      <c r="J135" s="3">
        <v>4559.8760330578498</v>
      </c>
      <c r="K135" s="12">
        <f>+J135*1.21*I135</f>
        <v>-5517.449999999998</v>
      </c>
      <c r="L135" s="23" t="s">
        <v>2101</v>
      </c>
      <c r="M135" s="23" t="s">
        <v>2101</v>
      </c>
      <c r="N135" s="23" t="s">
        <v>2101</v>
      </c>
      <c r="O135" s="3">
        <v>0</v>
      </c>
      <c r="P135" s="3"/>
      <c r="Q135" s="3">
        <v>-4559.8760330578498</v>
      </c>
      <c r="R135" s="12">
        <f>+Q135*1.21</f>
        <v>-5517.449999999998</v>
      </c>
      <c r="S135" s="3"/>
      <c r="T135" s="1"/>
      <c r="U135" s="11"/>
      <c r="V135" s="11"/>
      <c r="W135" s="16"/>
      <c r="X135" s="11"/>
      <c r="Y135" s="11"/>
      <c r="Z135" s="11"/>
      <c r="AA135" s="11"/>
      <c r="AB135" s="11"/>
      <c r="AC135" s="11"/>
      <c r="AD135" s="1" t="s">
        <v>40</v>
      </c>
      <c r="AE135" s="1" t="s">
        <v>41</v>
      </c>
    </row>
    <row r="136" spans="1:31" x14ac:dyDescent="0.25">
      <c r="A136" s="1" t="s">
        <v>575</v>
      </c>
      <c r="B136" s="1" t="s">
        <v>576</v>
      </c>
      <c r="C136" s="2">
        <v>44452</v>
      </c>
      <c r="D136" s="1" t="s">
        <v>577</v>
      </c>
      <c r="E136" s="1" t="s">
        <v>578</v>
      </c>
      <c r="F136" s="1"/>
      <c r="G136" s="1" t="s">
        <v>579</v>
      </c>
      <c r="H136" s="1" t="s">
        <v>580</v>
      </c>
      <c r="I136" s="3">
        <v>3</v>
      </c>
      <c r="J136" s="3">
        <v>656.9366</v>
      </c>
      <c r="K136" s="12">
        <f>+J136*1.21*I136</f>
        <v>2384.679858</v>
      </c>
      <c r="L136" s="23" t="s">
        <v>2101</v>
      </c>
      <c r="M136" s="23" t="s">
        <v>2101</v>
      </c>
      <c r="N136" s="23" t="s">
        <v>2101</v>
      </c>
      <c r="O136" s="3">
        <f>+K136</f>
        <v>2384.679858</v>
      </c>
      <c r="P136" s="3"/>
      <c r="Q136" s="3">
        <v>3171.0488403942099</v>
      </c>
      <c r="R136" s="12">
        <f>+Q136*1.21</f>
        <v>3836.9690968769937</v>
      </c>
      <c r="S136" s="3"/>
      <c r="T136" s="1"/>
      <c r="U136" s="11"/>
      <c r="V136" s="11"/>
      <c r="W136" s="16"/>
      <c r="X136" s="11"/>
      <c r="Y136" s="11"/>
      <c r="Z136" s="11"/>
      <c r="AA136" s="11"/>
      <c r="AB136" s="11"/>
      <c r="AC136" s="11"/>
      <c r="AD136" s="1" t="s">
        <v>40</v>
      </c>
      <c r="AE136" s="1" t="s">
        <v>41</v>
      </c>
    </row>
    <row r="137" spans="1:31" x14ac:dyDescent="0.25">
      <c r="A137" s="1" t="s">
        <v>825</v>
      </c>
      <c r="B137" s="1" t="s">
        <v>826</v>
      </c>
      <c r="C137" s="2">
        <v>44452</v>
      </c>
      <c r="D137" s="1" t="s">
        <v>827</v>
      </c>
      <c r="E137" s="1" t="s">
        <v>828</v>
      </c>
      <c r="F137" s="1"/>
      <c r="G137" s="1" t="s">
        <v>829</v>
      </c>
      <c r="H137" s="1" t="s">
        <v>830</v>
      </c>
      <c r="I137" s="3">
        <v>3</v>
      </c>
      <c r="J137" s="3">
        <v>386.7276</v>
      </c>
      <c r="K137" s="12">
        <f>+J137*1.21*I137</f>
        <v>1403.8211879999999</v>
      </c>
      <c r="L137" s="23" t="s">
        <v>2101</v>
      </c>
      <c r="M137" s="23" t="s">
        <v>2101</v>
      </c>
      <c r="N137" s="23" t="s">
        <v>2101</v>
      </c>
      <c r="O137" s="3">
        <f>+K137</f>
        <v>1403.8211879999999</v>
      </c>
      <c r="P137" s="3"/>
      <c r="Q137" s="3">
        <v>2144.6098380694202</v>
      </c>
      <c r="R137" s="12">
        <f>+Q137*1.21</f>
        <v>2594.9779040639983</v>
      </c>
      <c r="S137" s="3"/>
      <c r="T137" s="1"/>
      <c r="U137" s="11"/>
      <c r="V137" s="11"/>
      <c r="W137" s="16"/>
      <c r="X137" s="11"/>
      <c r="Y137" s="11"/>
      <c r="Z137" s="11"/>
      <c r="AA137" s="11"/>
      <c r="AB137" s="11"/>
      <c r="AC137" s="11"/>
      <c r="AD137" s="1" t="s">
        <v>40</v>
      </c>
      <c r="AE137" s="1" t="s">
        <v>41</v>
      </c>
    </row>
    <row r="138" spans="1:31" x14ac:dyDescent="0.25">
      <c r="A138" s="1" t="s">
        <v>885</v>
      </c>
      <c r="B138" s="1" t="s">
        <v>886</v>
      </c>
      <c r="C138" s="2">
        <v>44452</v>
      </c>
      <c r="D138" s="1" t="s">
        <v>887</v>
      </c>
      <c r="E138" s="1" t="s">
        <v>888</v>
      </c>
      <c r="F138" s="1"/>
      <c r="G138" s="1" t="s">
        <v>889</v>
      </c>
      <c r="H138" s="1" t="s">
        <v>890</v>
      </c>
      <c r="I138" s="3">
        <v>1</v>
      </c>
      <c r="J138" s="3">
        <v>539.21</v>
      </c>
      <c r="K138" s="12">
        <f>+J138*1.21*I138</f>
        <v>652.44410000000005</v>
      </c>
      <c r="L138" s="23" t="s">
        <v>2101</v>
      </c>
      <c r="M138" s="23" t="s">
        <v>2101</v>
      </c>
      <c r="N138" s="23" t="s">
        <v>2101</v>
      </c>
      <c r="O138" s="3">
        <f>+K138</f>
        <v>652.44410000000005</v>
      </c>
      <c r="P138" s="3"/>
      <c r="Q138" s="3">
        <v>997.51649651239597</v>
      </c>
      <c r="R138" s="12">
        <f>+Q138*1.21</f>
        <v>1206.994960779999</v>
      </c>
      <c r="S138" s="3"/>
      <c r="T138" s="1"/>
      <c r="U138" s="11"/>
      <c r="V138" s="11"/>
      <c r="W138" s="16"/>
      <c r="X138" s="11"/>
      <c r="Y138" s="11"/>
      <c r="Z138" s="11"/>
      <c r="AA138" s="11"/>
      <c r="AB138" s="11"/>
      <c r="AC138" s="11"/>
      <c r="AD138" s="1" t="s">
        <v>40</v>
      </c>
      <c r="AE138" s="1" t="s">
        <v>41</v>
      </c>
    </row>
    <row r="139" spans="1:31" x14ac:dyDescent="0.25">
      <c r="A139" s="1" t="s">
        <v>891</v>
      </c>
      <c r="B139" s="1" t="s">
        <v>892</v>
      </c>
      <c r="C139" s="2">
        <v>44452</v>
      </c>
      <c r="D139" s="1" t="s">
        <v>893</v>
      </c>
      <c r="E139" s="1" t="s">
        <v>894</v>
      </c>
      <c r="F139" s="1"/>
      <c r="G139" s="1" t="s">
        <v>895</v>
      </c>
      <c r="H139" s="1" t="s">
        <v>896</v>
      </c>
      <c r="I139" s="3">
        <v>1</v>
      </c>
      <c r="J139" s="3">
        <v>423.92</v>
      </c>
      <c r="K139" s="12">
        <f>+J139*1.21*I139</f>
        <v>512.94320000000005</v>
      </c>
      <c r="L139" s="23" t="s">
        <v>2101</v>
      </c>
      <c r="M139" s="23" t="s">
        <v>2101</v>
      </c>
      <c r="N139" s="23" t="s">
        <v>2101</v>
      </c>
      <c r="O139" s="3">
        <f>+K139</f>
        <v>512.94320000000005</v>
      </c>
      <c r="P139" s="3"/>
      <c r="Q139" s="3">
        <v>785.11735250578499</v>
      </c>
      <c r="R139" s="12">
        <f>+Q139*1.21</f>
        <v>949.9919965319998</v>
      </c>
      <c r="S139" s="3"/>
      <c r="T139" s="1"/>
      <c r="U139" s="11"/>
      <c r="V139" s="11"/>
      <c r="W139" s="16"/>
      <c r="X139" s="11"/>
      <c r="Y139" s="11"/>
      <c r="Z139" s="11"/>
      <c r="AA139" s="11"/>
      <c r="AB139" s="11"/>
      <c r="AC139" s="11"/>
      <c r="AD139" s="1" t="s">
        <v>40</v>
      </c>
      <c r="AE139" s="1" t="s">
        <v>41</v>
      </c>
    </row>
    <row r="140" spans="1:31" x14ac:dyDescent="0.25">
      <c r="A140" s="1" t="s">
        <v>933</v>
      </c>
      <c r="B140" s="1" t="s">
        <v>934</v>
      </c>
      <c r="C140" s="2">
        <v>44452</v>
      </c>
      <c r="D140" s="1" t="s">
        <v>935</v>
      </c>
      <c r="E140" s="1" t="s">
        <v>936</v>
      </c>
      <c r="F140" s="1"/>
      <c r="G140" s="1" t="s">
        <v>937</v>
      </c>
      <c r="H140" s="1" t="s">
        <v>938</v>
      </c>
      <c r="I140" s="3">
        <v>2</v>
      </c>
      <c r="J140" s="3">
        <v>237.21</v>
      </c>
      <c r="K140" s="12">
        <f>+J140*1.21*I140</f>
        <v>574.04819999999995</v>
      </c>
      <c r="L140" s="23" t="s">
        <v>2101</v>
      </c>
      <c r="M140" s="23" t="s">
        <v>2101</v>
      </c>
      <c r="N140" s="23" t="s">
        <v>2101</v>
      </c>
      <c r="O140" s="3">
        <f>+K140</f>
        <v>574.04819999999995</v>
      </c>
      <c r="P140" s="3"/>
      <c r="Q140" s="3">
        <v>975.19313636363597</v>
      </c>
      <c r="R140" s="12">
        <f>+Q140*1.21</f>
        <v>1179.9836949999994</v>
      </c>
      <c r="S140" s="3"/>
      <c r="T140" s="1"/>
      <c r="U140" s="11"/>
      <c r="V140" s="11"/>
      <c r="W140" s="16"/>
      <c r="X140" s="11"/>
      <c r="Y140" s="11"/>
      <c r="Z140" s="11"/>
      <c r="AA140" s="11"/>
      <c r="AB140" s="11"/>
      <c r="AC140" s="11"/>
      <c r="AD140" s="1" t="s">
        <v>40</v>
      </c>
      <c r="AE140" s="1" t="s">
        <v>41</v>
      </c>
    </row>
    <row r="141" spans="1:31" s="17" customFormat="1" x14ac:dyDescent="0.25">
      <c r="A141" s="1" t="s">
        <v>945</v>
      </c>
      <c r="B141" s="1" t="s">
        <v>946</v>
      </c>
      <c r="C141" s="2">
        <v>44452</v>
      </c>
      <c r="D141" s="1" t="s">
        <v>947</v>
      </c>
      <c r="E141" s="1" t="s">
        <v>948</v>
      </c>
      <c r="F141" s="1"/>
      <c r="G141" s="1" t="s">
        <v>949</v>
      </c>
      <c r="H141" s="1" t="s">
        <v>950</v>
      </c>
      <c r="I141" s="3">
        <v>2</v>
      </c>
      <c r="J141" s="3">
        <v>163.57</v>
      </c>
      <c r="K141" s="12">
        <f>+J141*1.21*I141</f>
        <v>395.83939999999996</v>
      </c>
      <c r="L141" s="23" t="s">
        <v>2101</v>
      </c>
      <c r="M141" s="23" t="s">
        <v>2101</v>
      </c>
      <c r="N141" s="23" t="s">
        <v>2101</v>
      </c>
      <c r="O141" s="3">
        <f>+K141</f>
        <v>395.83939999999996</v>
      </c>
      <c r="P141" s="3"/>
      <c r="Q141" s="3">
        <v>604.93729240000005</v>
      </c>
      <c r="R141" s="12">
        <f>+Q141*1.21</f>
        <v>731.97412380399999</v>
      </c>
      <c r="S141" s="3"/>
      <c r="T141" s="1"/>
      <c r="U141" s="11"/>
      <c r="V141" s="11"/>
      <c r="W141" s="16"/>
      <c r="X141" s="11"/>
      <c r="Y141" s="11"/>
      <c r="Z141" s="11"/>
      <c r="AA141" s="11"/>
      <c r="AB141" s="11"/>
      <c r="AC141" s="11"/>
      <c r="AD141" s="1" t="s">
        <v>40</v>
      </c>
      <c r="AE141" s="1" t="s">
        <v>41</v>
      </c>
    </row>
    <row r="142" spans="1:31" x14ac:dyDescent="0.25">
      <c r="A142" s="1" t="s">
        <v>1077</v>
      </c>
      <c r="B142" s="1" t="s">
        <v>1078</v>
      </c>
      <c r="C142" s="2">
        <v>44452</v>
      </c>
      <c r="D142" s="1" t="s">
        <v>1079</v>
      </c>
      <c r="E142" s="1" t="s">
        <v>1080</v>
      </c>
      <c r="F142" s="1"/>
      <c r="G142" s="1" t="s">
        <v>1081</v>
      </c>
      <c r="H142" s="1" t="s">
        <v>1082</v>
      </c>
      <c r="I142" s="3">
        <v>1</v>
      </c>
      <c r="J142" s="3">
        <v>499.40975206611603</v>
      </c>
      <c r="K142" s="12">
        <f>+J142*1.21*I142</f>
        <v>604.28580000000034</v>
      </c>
      <c r="L142" s="23" t="s">
        <v>2101</v>
      </c>
      <c r="M142" s="23">
        <f>+K142*0.085</f>
        <v>51.364293000000032</v>
      </c>
      <c r="N142" s="23">
        <f>+M142*0.95</f>
        <v>48.79607835000003</v>
      </c>
      <c r="O142" s="3">
        <f>+N142-(N142*9.09/100)</f>
        <v>44.360514827985028</v>
      </c>
      <c r="P142" s="3"/>
      <c r="Q142" s="3">
        <v>713.21206102314102</v>
      </c>
      <c r="R142" s="12">
        <f>+Q142*1.21</f>
        <v>862.98659383800066</v>
      </c>
      <c r="S142" s="3"/>
      <c r="T142" s="1"/>
      <c r="U142" s="11"/>
      <c r="V142" s="11"/>
      <c r="W142" s="16"/>
      <c r="X142" s="11"/>
      <c r="Y142" s="11"/>
      <c r="Z142" s="11"/>
      <c r="AA142" s="11"/>
      <c r="AB142" s="11"/>
      <c r="AC142" s="11"/>
      <c r="AD142" s="1" t="s">
        <v>40</v>
      </c>
      <c r="AE142" s="1" t="s">
        <v>41</v>
      </c>
    </row>
    <row r="143" spans="1:31" s="17" customFormat="1" x14ac:dyDescent="0.25">
      <c r="A143" s="1" t="s">
        <v>1215</v>
      </c>
      <c r="B143" s="1" t="s">
        <v>1216</v>
      </c>
      <c r="C143" s="2">
        <v>44452</v>
      </c>
      <c r="D143" s="1" t="s">
        <v>1217</v>
      </c>
      <c r="E143" s="1" t="s">
        <v>1218</v>
      </c>
      <c r="F143" s="1"/>
      <c r="G143" s="1" t="s">
        <v>1219</v>
      </c>
      <c r="H143" s="1" t="s">
        <v>1220</v>
      </c>
      <c r="I143" s="3">
        <v>1</v>
      </c>
      <c r="J143" s="3">
        <v>250.856694214876</v>
      </c>
      <c r="K143" s="12">
        <f>+J143*1.21*I143</f>
        <v>303.53659999999996</v>
      </c>
      <c r="L143" s="23">
        <f>+K143*0.6</f>
        <v>182.12195999999997</v>
      </c>
      <c r="M143" s="23" t="s">
        <v>2101</v>
      </c>
      <c r="N143" s="23">
        <f>+L143*0.95</f>
        <v>173.01586199999997</v>
      </c>
      <c r="O143" s="3">
        <f>+N143-(N143*9.09/100)</f>
        <v>157.28872014419997</v>
      </c>
      <c r="P143" s="3"/>
      <c r="Q143" s="3">
        <v>329.74861597851202</v>
      </c>
      <c r="R143" s="12">
        <f>+Q143*1.21</f>
        <v>398.99582533399951</v>
      </c>
      <c r="S143" s="3"/>
      <c r="T143" s="1"/>
      <c r="U143" s="11"/>
      <c r="V143" s="11"/>
      <c r="W143" s="16"/>
      <c r="X143" s="11"/>
      <c r="Y143" s="11"/>
      <c r="Z143" s="11"/>
      <c r="AA143" s="11"/>
      <c r="AB143" s="11"/>
      <c r="AC143" s="11"/>
      <c r="AD143" s="1" t="s">
        <v>40</v>
      </c>
      <c r="AE143" s="1" t="s">
        <v>41</v>
      </c>
    </row>
    <row r="144" spans="1:31" x14ac:dyDescent="0.25">
      <c r="A144" s="1" t="s">
        <v>1233</v>
      </c>
      <c r="B144" s="1" t="s">
        <v>1234</v>
      </c>
      <c r="C144" s="2">
        <v>44452</v>
      </c>
      <c r="D144" s="1" t="s">
        <v>1235</v>
      </c>
      <c r="E144" s="1" t="s">
        <v>1236</v>
      </c>
      <c r="F144" s="1"/>
      <c r="G144" s="1" t="s">
        <v>1237</v>
      </c>
      <c r="H144" s="1" t="s">
        <v>1238</v>
      </c>
      <c r="I144" s="3">
        <v>1</v>
      </c>
      <c r="J144" s="3">
        <v>279.13859504132199</v>
      </c>
      <c r="K144" s="12">
        <f>+J144*1.21*I144</f>
        <v>337.7576999999996</v>
      </c>
      <c r="L144" s="23">
        <f>+K144*0.6</f>
        <v>202.65461999999977</v>
      </c>
      <c r="M144" s="23" t="s">
        <v>2101</v>
      </c>
      <c r="N144" s="23">
        <f>+L144*0.95</f>
        <v>192.52188899999976</v>
      </c>
      <c r="O144" s="3">
        <f>+N144-(N144*9.09/100)</f>
        <v>175.02164928989978</v>
      </c>
      <c r="P144" s="3"/>
      <c r="Q144" s="3">
        <v>329.74921370826399</v>
      </c>
      <c r="R144" s="12">
        <f>+Q144*1.21</f>
        <v>398.99654858699944</v>
      </c>
      <c r="S144" s="3"/>
      <c r="T144" s="1"/>
      <c r="U144" s="11"/>
      <c r="V144" s="11"/>
      <c r="W144" s="16"/>
      <c r="X144" s="11"/>
      <c r="Y144" s="11"/>
      <c r="Z144" s="11"/>
      <c r="AA144" s="11"/>
      <c r="AB144" s="11"/>
      <c r="AC144" s="11"/>
      <c r="AD144" s="1" t="s">
        <v>40</v>
      </c>
      <c r="AE144" s="1" t="s">
        <v>41</v>
      </c>
    </row>
    <row r="145" spans="1:31" x14ac:dyDescent="0.25">
      <c r="A145" s="1" t="s">
        <v>1239</v>
      </c>
      <c r="B145" s="1" t="s">
        <v>1240</v>
      </c>
      <c r="C145" s="2">
        <v>44452</v>
      </c>
      <c r="D145" s="1" t="s">
        <v>1241</v>
      </c>
      <c r="E145" s="1" t="s">
        <v>1242</v>
      </c>
      <c r="F145" s="1"/>
      <c r="G145" s="1" t="s">
        <v>1243</v>
      </c>
      <c r="H145" s="1" t="s">
        <v>1244</v>
      </c>
      <c r="I145" s="3">
        <v>1</v>
      </c>
      <c r="J145" s="3">
        <v>279.13859504132199</v>
      </c>
      <c r="K145" s="12">
        <f>+J145*1.21*I145</f>
        <v>337.7576999999996</v>
      </c>
      <c r="L145" s="23">
        <f>+K145*0.6</f>
        <v>202.65461999999977</v>
      </c>
      <c r="M145" s="23" t="s">
        <v>2101</v>
      </c>
      <c r="N145" s="23">
        <f>+L145*0.95</f>
        <v>192.52188899999976</v>
      </c>
      <c r="O145" s="3">
        <f>+N145-(N145*9.09/100)</f>
        <v>175.02164928989978</v>
      </c>
      <c r="P145" s="3"/>
      <c r="Q145" s="3">
        <v>329.74921370826399</v>
      </c>
      <c r="R145" s="12">
        <f>+Q145*1.21</f>
        <v>398.99654858699944</v>
      </c>
      <c r="S145" s="3"/>
      <c r="T145" s="1"/>
      <c r="U145" s="11"/>
      <c r="V145" s="11"/>
      <c r="W145" s="16"/>
      <c r="X145" s="11"/>
      <c r="Y145" s="11"/>
      <c r="Z145" s="11"/>
      <c r="AA145" s="11"/>
      <c r="AB145" s="11"/>
      <c r="AC145" s="11"/>
      <c r="AD145" s="1" t="s">
        <v>40</v>
      </c>
      <c r="AE145" s="1" t="s">
        <v>41</v>
      </c>
    </row>
    <row r="146" spans="1:31" x14ac:dyDescent="0.25">
      <c r="A146" s="1" t="s">
        <v>1275</v>
      </c>
      <c r="B146" s="1" t="s">
        <v>1276</v>
      </c>
      <c r="C146" s="2">
        <v>44452</v>
      </c>
      <c r="D146" s="1" t="s">
        <v>1277</v>
      </c>
      <c r="E146" s="1" t="s">
        <v>1278</v>
      </c>
      <c r="F146" s="1"/>
      <c r="G146" s="1" t="s">
        <v>1279</v>
      </c>
      <c r="H146" s="1" t="s">
        <v>1280</v>
      </c>
      <c r="I146" s="3">
        <v>2</v>
      </c>
      <c r="J146" s="3">
        <v>192.81355371900801</v>
      </c>
      <c r="K146" s="12">
        <f>+J146*1.21*I146</f>
        <v>466.60879999999941</v>
      </c>
      <c r="L146" s="23" t="s">
        <v>2101</v>
      </c>
      <c r="M146" s="23">
        <f>+K146*0.085</f>
        <v>39.661747999999953</v>
      </c>
      <c r="N146" s="23">
        <f>+M146*0.95</f>
        <v>37.678660599999951</v>
      </c>
      <c r="O146" s="3">
        <f>+N146-(N146*9.09/100)</f>
        <v>34.253670351459952</v>
      </c>
      <c r="P146" s="3"/>
      <c r="Q146" s="3">
        <v>648.77133301156903</v>
      </c>
      <c r="R146" s="12">
        <f>+Q146*1.21</f>
        <v>785.01331294399847</v>
      </c>
      <c r="S146" s="3"/>
      <c r="T146" s="1"/>
      <c r="U146" s="11"/>
      <c r="V146" s="11"/>
      <c r="W146" s="16"/>
      <c r="X146" s="11"/>
      <c r="Y146" s="11"/>
      <c r="Z146" s="11"/>
      <c r="AA146" s="11"/>
      <c r="AB146" s="11"/>
      <c r="AC146" s="11"/>
      <c r="AD146" s="1" t="s">
        <v>40</v>
      </c>
      <c r="AE146" s="1" t="s">
        <v>41</v>
      </c>
    </row>
    <row r="147" spans="1:31" x14ac:dyDescent="0.25">
      <c r="A147" s="1" t="s">
        <v>1281</v>
      </c>
      <c r="B147" s="1" t="s">
        <v>1282</v>
      </c>
      <c r="C147" s="2">
        <v>44452</v>
      </c>
      <c r="D147" s="1" t="s">
        <v>1283</v>
      </c>
      <c r="E147" s="1" t="s">
        <v>1284</v>
      </c>
      <c r="F147" s="1"/>
      <c r="G147" s="1" t="s">
        <v>1285</v>
      </c>
      <c r="H147" s="1" t="s">
        <v>1286</v>
      </c>
      <c r="I147" s="3">
        <v>2</v>
      </c>
      <c r="J147" s="3">
        <v>200.853223140496</v>
      </c>
      <c r="K147" s="12">
        <f>+J147*1.21*I147</f>
        <v>486.06480000000028</v>
      </c>
      <c r="L147" s="23" t="s">
        <v>2101</v>
      </c>
      <c r="M147" s="23">
        <f>+K147*0.085</f>
        <v>41.31550800000003</v>
      </c>
      <c r="N147" s="23">
        <f>+M147*0.95</f>
        <v>39.249732600000023</v>
      </c>
      <c r="O147" s="3">
        <f>+N147-(N147*9.09/100)</f>
        <v>35.681931906660019</v>
      </c>
      <c r="P147" s="3"/>
      <c r="Q147" s="3">
        <v>676.03981257520695</v>
      </c>
      <c r="R147" s="12">
        <f>+Q147*1.21</f>
        <v>818.00817321600039</v>
      </c>
      <c r="S147" s="3"/>
      <c r="T147" s="1"/>
      <c r="U147" s="11"/>
      <c r="V147" s="11"/>
      <c r="W147" s="16"/>
      <c r="X147" s="11"/>
      <c r="Y147" s="11"/>
      <c r="Z147" s="11"/>
      <c r="AA147" s="11"/>
      <c r="AB147" s="11"/>
      <c r="AC147" s="11"/>
      <c r="AD147" s="1" t="s">
        <v>40</v>
      </c>
      <c r="AE147" s="1" t="s">
        <v>41</v>
      </c>
    </row>
    <row r="148" spans="1:31" x14ac:dyDescent="0.25">
      <c r="A148" s="1" t="s">
        <v>1287</v>
      </c>
      <c r="B148" s="1" t="s">
        <v>1288</v>
      </c>
      <c r="C148" s="2">
        <v>44452</v>
      </c>
      <c r="D148" s="1" t="s">
        <v>1289</v>
      </c>
      <c r="E148" s="1" t="s">
        <v>1290</v>
      </c>
      <c r="F148" s="1"/>
      <c r="G148" s="1" t="s">
        <v>1291</v>
      </c>
      <c r="H148" s="1" t="s">
        <v>1292</v>
      </c>
      <c r="I148" s="3">
        <v>2</v>
      </c>
      <c r="J148" s="3">
        <v>182.592314049587</v>
      </c>
      <c r="K148" s="12">
        <f>+J148*1.21*I148</f>
        <v>441.87340000000052</v>
      </c>
      <c r="L148" s="23" t="s">
        <v>2101</v>
      </c>
      <c r="M148" s="23">
        <f>+K148*0.085</f>
        <v>37.559239000000048</v>
      </c>
      <c r="N148" s="23">
        <f>+M148*0.95</f>
        <v>35.681277050000041</v>
      </c>
      <c r="O148" s="3">
        <f>+N148-(N148*9.09/100)</f>
        <v>32.437848966155038</v>
      </c>
      <c r="P148" s="3"/>
      <c r="Q148" s="3">
        <v>614.15655199834805</v>
      </c>
      <c r="R148" s="12">
        <f>+Q148*1.21</f>
        <v>743.12942791800117</v>
      </c>
      <c r="S148" s="3"/>
      <c r="T148" s="1"/>
      <c r="U148" s="11"/>
      <c r="V148" s="11"/>
      <c r="W148" s="16"/>
      <c r="X148" s="11"/>
      <c r="Y148" s="11"/>
      <c r="Z148" s="11"/>
      <c r="AA148" s="11"/>
      <c r="AB148" s="11"/>
      <c r="AC148" s="11"/>
      <c r="AD148" s="1" t="s">
        <v>40</v>
      </c>
      <c r="AE148" s="1" t="s">
        <v>41</v>
      </c>
    </row>
    <row r="149" spans="1:31" x14ac:dyDescent="0.25">
      <c r="A149" s="1" t="s">
        <v>1293</v>
      </c>
      <c r="B149" s="1" t="s">
        <v>1294</v>
      </c>
      <c r="C149" s="2">
        <v>44452</v>
      </c>
      <c r="D149" s="1" t="s">
        <v>1295</v>
      </c>
      <c r="E149" s="1" t="s">
        <v>1296</v>
      </c>
      <c r="F149" s="1"/>
      <c r="G149" s="1" t="s">
        <v>1297</v>
      </c>
      <c r="H149" s="1" t="s">
        <v>1298</v>
      </c>
      <c r="I149" s="3">
        <v>2</v>
      </c>
      <c r="J149" s="3">
        <v>193.54859504132199</v>
      </c>
      <c r="K149" s="12">
        <f>+J149*1.21*I149</f>
        <v>468.38759999999922</v>
      </c>
      <c r="L149" s="23" t="s">
        <v>2101</v>
      </c>
      <c r="M149" s="23">
        <f>+K149*0.085</f>
        <v>39.81294599999994</v>
      </c>
      <c r="N149" s="23">
        <f>+M149*0.95</f>
        <v>37.822298699999941</v>
      </c>
      <c r="O149" s="3">
        <f>+N149-(N149*9.09/100)</f>
        <v>34.384251748169945</v>
      </c>
      <c r="P149" s="3"/>
      <c r="Q149" s="3">
        <v>651.03553816859403</v>
      </c>
      <c r="R149" s="12">
        <f>+Q149*1.21</f>
        <v>787.75300118399878</v>
      </c>
      <c r="S149" s="3"/>
      <c r="T149" s="1"/>
      <c r="U149" s="11"/>
      <c r="V149" s="11"/>
      <c r="W149" s="16"/>
      <c r="X149" s="11"/>
      <c r="Y149" s="11"/>
      <c r="Z149" s="11"/>
      <c r="AA149" s="11"/>
      <c r="AB149" s="11"/>
      <c r="AC149" s="11"/>
      <c r="AD149" s="1" t="s">
        <v>40</v>
      </c>
      <c r="AE149" s="1" t="s">
        <v>41</v>
      </c>
    </row>
    <row r="150" spans="1:31" x14ac:dyDescent="0.25">
      <c r="A150" s="1" t="s">
        <v>1305</v>
      </c>
      <c r="B150" s="1" t="s">
        <v>1306</v>
      </c>
      <c r="C150" s="2">
        <v>44452</v>
      </c>
      <c r="D150" s="1" t="s">
        <v>1307</v>
      </c>
      <c r="E150" s="1" t="s">
        <v>1308</v>
      </c>
      <c r="F150" s="1"/>
      <c r="G150" s="1" t="s">
        <v>1309</v>
      </c>
      <c r="H150" s="1" t="s">
        <v>1310</v>
      </c>
      <c r="I150" s="3">
        <v>2</v>
      </c>
      <c r="J150" s="3">
        <v>396.70545454545498</v>
      </c>
      <c r="K150" s="12">
        <f>+J150*1.21*I150</f>
        <v>960.02720000000102</v>
      </c>
      <c r="L150" s="23" t="s">
        <v>2101</v>
      </c>
      <c r="M150" s="23" t="s">
        <v>2101</v>
      </c>
      <c r="N150" s="23">
        <f>+K150*0.95</f>
        <v>912.02584000000093</v>
      </c>
      <c r="O150" s="3">
        <f>+N150-(N150*9.09/100)</f>
        <v>829.12269114400078</v>
      </c>
      <c r="P150" s="3"/>
      <c r="Q150" s="3">
        <v>751.05070065454595</v>
      </c>
      <c r="R150" s="12">
        <f>+Q150*1.21</f>
        <v>908.7713477920006</v>
      </c>
      <c r="S150" s="3"/>
      <c r="T150" s="1"/>
      <c r="U150" s="11"/>
      <c r="V150" s="11"/>
      <c r="W150" s="16"/>
      <c r="X150" s="11"/>
      <c r="Y150" s="11"/>
      <c r="Z150" s="11"/>
      <c r="AA150" s="11"/>
      <c r="AB150" s="11"/>
      <c r="AC150" s="11"/>
      <c r="AD150" s="1" t="s">
        <v>40</v>
      </c>
      <c r="AE150" s="1" t="s">
        <v>41</v>
      </c>
    </row>
    <row r="151" spans="1:31" x14ac:dyDescent="0.25">
      <c r="A151" s="1" t="s">
        <v>1821</v>
      </c>
      <c r="B151" s="1" t="s">
        <v>1822</v>
      </c>
      <c r="C151" s="2">
        <v>44452</v>
      </c>
      <c r="D151" s="1" t="s">
        <v>1823</v>
      </c>
      <c r="E151" s="1" t="s">
        <v>1824</v>
      </c>
      <c r="F151" s="1"/>
      <c r="G151" s="1" t="s">
        <v>1825</v>
      </c>
      <c r="H151" s="1" t="s">
        <v>1826</v>
      </c>
      <c r="I151" s="3">
        <v>2</v>
      </c>
      <c r="J151" s="3">
        <v>532.552479338843</v>
      </c>
      <c r="K151" s="12">
        <f>+J151*1.21*I151</f>
        <v>1288.777</v>
      </c>
      <c r="L151" s="23">
        <f>+K151*0.75</f>
        <v>966.58275000000003</v>
      </c>
      <c r="M151" s="23" t="s">
        <v>2101</v>
      </c>
      <c r="N151" s="23">
        <f>+L151*0.95</f>
        <v>918.25361250000003</v>
      </c>
      <c r="O151" s="3">
        <f>+N151-(N151*9.09/100)</f>
        <v>834.78435912375005</v>
      </c>
      <c r="P151" s="3"/>
      <c r="Q151" s="3">
        <v>1477.6840154710701</v>
      </c>
      <c r="R151" s="12">
        <f>+Q151*1.21</f>
        <v>1787.9976587199947</v>
      </c>
      <c r="S151" s="3"/>
      <c r="T151" s="1"/>
      <c r="U151" s="11"/>
      <c r="V151" s="11"/>
      <c r="W151" s="16"/>
      <c r="X151" s="11"/>
      <c r="Y151" s="11"/>
      <c r="Z151" s="11"/>
      <c r="AA151" s="11"/>
      <c r="AB151" s="11"/>
      <c r="AC151" s="11"/>
      <c r="AD151" s="1" t="s">
        <v>40</v>
      </c>
      <c r="AE151" s="1" t="s">
        <v>41</v>
      </c>
    </row>
    <row r="152" spans="1:31" x14ac:dyDescent="0.25">
      <c r="A152" s="1" t="s">
        <v>1221</v>
      </c>
      <c r="B152" s="1" t="s">
        <v>1222</v>
      </c>
      <c r="C152" s="2">
        <v>44456</v>
      </c>
      <c r="D152" s="1" t="s">
        <v>1223</v>
      </c>
      <c r="E152" s="1" t="s">
        <v>1224</v>
      </c>
      <c r="F152" s="1"/>
      <c r="G152" s="1" t="s">
        <v>1225</v>
      </c>
      <c r="H152" s="1" t="s">
        <v>1226</v>
      </c>
      <c r="I152" s="3">
        <v>1</v>
      </c>
      <c r="J152" s="3">
        <v>250.856694214876</v>
      </c>
      <c r="K152" s="12">
        <f>+J152*1.21*I152</f>
        <v>303.53659999999996</v>
      </c>
      <c r="L152" s="23">
        <f>+K152*0.6</f>
        <v>182.12195999999997</v>
      </c>
      <c r="M152" s="23" t="s">
        <v>2101</v>
      </c>
      <c r="N152" s="23">
        <f>+L152*0.95</f>
        <v>173.01586199999997</v>
      </c>
      <c r="O152" s="3">
        <f>+N152-(N152*9.09/100)</f>
        <v>157.28872014419997</v>
      </c>
      <c r="P152" s="3"/>
      <c r="Q152" s="3">
        <v>329.75112454545501</v>
      </c>
      <c r="R152" s="12">
        <f>+Q152*1.21</f>
        <v>398.99886070000053</v>
      </c>
      <c r="S152" s="3"/>
      <c r="T152" s="1"/>
      <c r="U152" s="11"/>
      <c r="V152" s="11"/>
      <c r="W152" s="16"/>
      <c r="X152" s="11"/>
      <c r="Y152" s="11"/>
      <c r="Z152" s="11"/>
      <c r="AA152" s="11"/>
      <c r="AB152" s="11"/>
      <c r="AC152" s="11"/>
      <c r="AD152" s="1" t="s">
        <v>647</v>
      </c>
      <c r="AE152" s="1" t="s">
        <v>648</v>
      </c>
    </row>
    <row r="153" spans="1:31" x14ac:dyDescent="0.25">
      <c r="A153" s="1" t="s">
        <v>1245</v>
      </c>
      <c r="B153" s="1" t="s">
        <v>1246</v>
      </c>
      <c r="C153" s="2">
        <v>44456</v>
      </c>
      <c r="D153" s="1" t="s">
        <v>1247</v>
      </c>
      <c r="E153" s="1" t="s">
        <v>1248</v>
      </c>
      <c r="F153" s="1">
        <v>3643</v>
      </c>
      <c r="G153" s="1" t="s">
        <v>1249</v>
      </c>
      <c r="H153" s="1" t="s">
        <v>1250</v>
      </c>
      <c r="I153" s="3">
        <v>-1</v>
      </c>
      <c r="J153" s="3">
        <v>279.13859504132199</v>
      </c>
      <c r="K153" s="12">
        <f>+J153*1.21*I153</f>
        <v>-337.7576999999996</v>
      </c>
      <c r="L153" s="23">
        <f>+K153*0.6</f>
        <v>-202.65461999999977</v>
      </c>
      <c r="M153" s="23" t="s">
        <v>2101</v>
      </c>
      <c r="N153" s="23">
        <f>+L153*0.95</f>
        <v>-192.52188899999976</v>
      </c>
      <c r="O153" s="3">
        <f>+N153-(N153*9.09/100)</f>
        <v>-175.02164928989978</v>
      </c>
      <c r="P153" s="3">
        <f>+SUM(O135:O153)</f>
        <v>8258.4003036464801</v>
      </c>
      <c r="Q153" s="3">
        <v>-329.74921370826399</v>
      </c>
      <c r="R153" s="12">
        <f>+Q153*1.21</f>
        <v>-398.99654858699944</v>
      </c>
      <c r="S153" s="3">
        <f>+SUM(R135:R153)</f>
        <v>12874.092527289988</v>
      </c>
      <c r="T153" s="1">
        <v>13577.35</v>
      </c>
      <c r="U153" s="29">
        <f t="shared" ref="U153:U155" si="8">+T153-S153</f>
        <v>703.25747271001273</v>
      </c>
      <c r="V153" s="11" t="s">
        <v>2109</v>
      </c>
      <c r="W153" s="16">
        <f>+VLOOKUP(F153,'[1]ventas (7)'!$1:$1048576,38,FALSE)</f>
        <v>0</v>
      </c>
      <c r="X153" s="11"/>
      <c r="Y153" s="11"/>
      <c r="Z153" s="11"/>
      <c r="AA153" s="11"/>
      <c r="AB153" s="11"/>
      <c r="AC153" s="31" t="s">
        <v>2114</v>
      </c>
      <c r="AD153" s="1" t="s">
        <v>647</v>
      </c>
      <c r="AE153" s="1" t="s">
        <v>648</v>
      </c>
    </row>
    <row r="154" spans="1:31" s="17" customFormat="1" x14ac:dyDescent="0.25">
      <c r="A154" s="1" t="s">
        <v>1923</v>
      </c>
      <c r="B154" s="1" t="s">
        <v>1924</v>
      </c>
      <c r="C154" s="2">
        <v>44452</v>
      </c>
      <c r="D154" s="1" t="s">
        <v>1925</v>
      </c>
      <c r="E154" s="1" t="s">
        <v>1926</v>
      </c>
      <c r="F154" s="1">
        <v>3637</v>
      </c>
      <c r="G154" s="1" t="s">
        <v>1927</v>
      </c>
      <c r="H154" s="1" t="s">
        <v>1928</v>
      </c>
      <c r="I154" s="3">
        <v>1</v>
      </c>
      <c r="J154" s="3">
        <v>785.17</v>
      </c>
      <c r="K154" s="12">
        <f>+J154*1.21*I154</f>
        <v>950.05569999999989</v>
      </c>
      <c r="L154" s="23" t="s">
        <v>2101</v>
      </c>
      <c r="M154" s="23" t="s">
        <v>2101</v>
      </c>
      <c r="N154" s="23" t="s">
        <v>2101</v>
      </c>
      <c r="O154" s="3">
        <f>+K154</f>
        <v>950.05569999999989</v>
      </c>
      <c r="P154" s="3">
        <f>+O154</f>
        <v>950.05569999999989</v>
      </c>
      <c r="Q154" s="3">
        <v>1454.5366875</v>
      </c>
      <c r="R154" s="12">
        <f>+Q154*1.21</f>
        <v>1759.9893918749999</v>
      </c>
      <c r="S154" s="3">
        <f>+R154</f>
        <v>1759.9893918749999</v>
      </c>
      <c r="T154" s="1">
        <v>1759.99</v>
      </c>
      <c r="U154" s="29">
        <f t="shared" si="8"/>
        <v>6.0812500009888026E-4</v>
      </c>
      <c r="V154" s="11"/>
      <c r="W154" s="16">
        <f>+VLOOKUP(F154,'[1]ventas (7)'!$1:$1048576,38,FALSE)</f>
        <v>16856937733</v>
      </c>
      <c r="X154" s="11"/>
      <c r="Y154" s="11"/>
      <c r="Z154" s="11"/>
      <c r="AA154" s="11"/>
      <c r="AB154" s="11"/>
      <c r="AC154" s="11"/>
      <c r="AD154" s="1"/>
      <c r="AE154" s="1"/>
    </row>
    <row r="155" spans="1:31" x14ac:dyDescent="0.25">
      <c r="A155" s="1" t="s">
        <v>2061</v>
      </c>
      <c r="B155" s="1" t="s">
        <v>2062</v>
      </c>
      <c r="C155" s="2">
        <v>44452</v>
      </c>
      <c r="D155" s="1" t="s">
        <v>2063</v>
      </c>
      <c r="E155" s="1" t="s">
        <v>2064</v>
      </c>
      <c r="F155" s="1">
        <v>3638</v>
      </c>
      <c r="G155" s="1" t="s">
        <v>2065</v>
      </c>
      <c r="H155" s="1" t="s">
        <v>2066</v>
      </c>
      <c r="I155" s="3">
        <v>1</v>
      </c>
      <c r="J155" s="3">
        <v>785.17</v>
      </c>
      <c r="K155" s="12">
        <f>+J155*1.21*I155</f>
        <v>950.05569999999989</v>
      </c>
      <c r="L155" s="23" t="s">
        <v>2101</v>
      </c>
      <c r="M155" s="23" t="s">
        <v>2101</v>
      </c>
      <c r="N155" s="23" t="s">
        <v>2101</v>
      </c>
      <c r="O155" s="3">
        <f>+K155</f>
        <v>950.05569999999989</v>
      </c>
      <c r="P155" s="3">
        <f>+O155</f>
        <v>950.05569999999989</v>
      </c>
      <c r="Q155" s="3">
        <v>1454.5366875</v>
      </c>
      <c r="R155" s="12">
        <f>+Q155*1.21</f>
        <v>1759.9893918749999</v>
      </c>
      <c r="S155" s="3">
        <f>+R155</f>
        <v>1759.9893918749999</v>
      </c>
      <c r="T155" s="1">
        <v>2173.08</v>
      </c>
      <c r="U155" s="29">
        <f t="shared" si="8"/>
        <v>413.09060812500002</v>
      </c>
      <c r="V155" s="11" t="s">
        <v>2109</v>
      </c>
      <c r="W155" s="16">
        <f>+VLOOKUP(F155,'[1]ventas (7)'!$1:$1048576,38,FALSE)</f>
        <v>16858554736</v>
      </c>
      <c r="X155" s="11"/>
      <c r="Y155" s="11"/>
      <c r="Z155" s="11"/>
      <c r="AA155" s="11"/>
      <c r="AB155" s="11"/>
      <c r="AC155" s="11"/>
      <c r="AD155" s="1"/>
      <c r="AE155" s="1"/>
    </row>
    <row r="156" spans="1:31" x14ac:dyDescent="0.25">
      <c r="A156" s="1" t="s">
        <v>777</v>
      </c>
      <c r="B156" s="1" t="s">
        <v>778</v>
      </c>
      <c r="C156" s="2">
        <v>44452</v>
      </c>
      <c r="D156" s="1" t="s">
        <v>779</v>
      </c>
      <c r="E156" s="1" t="s">
        <v>780</v>
      </c>
      <c r="F156" s="1"/>
      <c r="G156" s="1" t="s">
        <v>781</v>
      </c>
      <c r="H156" s="1" t="s">
        <v>782</v>
      </c>
      <c r="I156" s="3">
        <v>1</v>
      </c>
      <c r="J156" s="3">
        <v>386.72</v>
      </c>
      <c r="K156" s="12">
        <f>+J156*1.21*I156</f>
        <v>467.93120000000005</v>
      </c>
      <c r="L156" s="23" t="s">
        <v>2101</v>
      </c>
      <c r="M156" s="23" t="s">
        <v>2101</v>
      </c>
      <c r="N156" s="23" t="s">
        <v>2101</v>
      </c>
      <c r="O156" s="3">
        <f>+K156</f>
        <v>467.93120000000005</v>
      </c>
      <c r="P156" s="3"/>
      <c r="Q156" s="3">
        <v>714.86994602313996</v>
      </c>
      <c r="R156" s="12">
        <f>+Q156*1.21</f>
        <v>864.99263468799927</v>
      </c>
      <c r="S156" s="3"/>
      <c r="T156" s="1"/>
      <c r="U156" s="11"/>
      <c r="V156" s="11"/>
      <c r="W156" s="16"/>
      <c r="X156" s="11"/>
      <c r="Y156" s="11"/>
      <c r="Z156" s="11"/>
      <c r="AA156" s="11"/>
      <c r="AB156" s="11"/>
      <c r="AC156" s="11"/>
      <c r="AD156" s="1"/>
      <c r="AE156" s="1"/>
    </row>
    <row r="157" spans="1:31" x14ac:dyDescent="0.25">
      <c r="A157" s="1" t="s">
        <v>783</v>
      </c>
      <c r="B157" s="1" t="s">
        <v>784</v>
      </c>
      <c r="C157" s="2">
        <v>44452</v>
      </c>
      <c r="D157" s="1" t="s">
        <v>785</v>
      </c>
      <c r="E157" s="1" t="s">
        <v>786</v>
      </c>
      <c r="F157" s="1"/>
      <c r="G157" s="1" t="s">
        <v>787</v>
      </c>
      <c r="H157" s="1" t="s">
        <v>788</v>
      </c>
      <c r="I157" s="3">
        <v>1</v>
      </c>
      <c r="J157" s="3">
        <v>386.72</v>
      </c>
      <c r="K157" s="12">
        <f>+J157*1.21*I157</f>
        <v>467.93120000000005</v>
      </c>
      <c r="L157" s="23" t="s">
        <v>2101</v>
      </c>
      <c r="M157" s="23" t="s">
        <v>2101</v>
      </c>
      <c r="N157" s="23" t="s">
        <v>2101</v>
      </c>
      <c r="O157" s="3">
        <f>+K157</f>
        <v>467.93120000000005</v>
      </c>
      <c r="P157" s="3"/>
      <c r="Q157" s="3">
        <v>714.86994602313996</v>
      </c>
      <c r="R157" s="12">
        <f>+Q157*1.21</f>
        <v>864.99263468799927</v>
      </c>
      <c r="S157" s="3"/>
      <c r="T157" s="1"/>
      <c r="U157" s="11"/>
      <c r="V157" s="11"/>
      <c r="W157" s="16"/>
      <c r="X157" s="11"/>
      <c r="Y157" s="11"/>
      <c r="Z157" s="11"/>
      <c r="AA157" s="11"/>
      <c r="AB157" s="11"/>
      <c r="AC157" s="11"/>
      <c r="AD157" s="1"/>
      <c r="AE157" s="1"/>
    </row>
    <row r="158" spans="1:31" x14ac:dyDescent="0.25">
      <c r="A158" s="1" t="s">
        <v>789</v>
      </c>
      <c r="B158" s="1" t="s">
        <v>790</v>
      </c>
      <c r="C158" s="2">
        <v>44452</v>
      </c>
      <c r="D158" s="1" t="s">
        <v>791</v>
      </c>
      <c r="E158" s="1" t="s">
        <v>792</v>
      </c>
      <c r="F158" s="1"/>
      <c r="G158" s="1" t="s">
        <v>793</v>
      </c>
      <c r="H158" s="1" t="s">
        <v>794</v>
      </c>
      <c r="I158" s="3">
        <v>1</v>
      </c>
      <c r="J158" s="3">
        <v>386.72</v>
      </c>
      <c r="K158" s="12">
        <f>+J158*1.21*I158</f>
        <v>467.93120000000005</v>
      </c>
      <c r="L158" s="23" t="s">
        <v>2101</v>
      </c>
      <c r="M158" s="23" t="s">
        <v>2101</v>
      </c>
      <c r="N158" s="23" t="s">
        <v>2101</v>
      </c>
      <c r="O158" s="3">
        <f>+K158</f>
        <v>467.93120000000005</v>
      </c>
      <c r="P158" s="3"/>
      <c r="Q158" s="3">
        <v>714.86994602313996</v>
      </c>
      <c r="R158" s="12">
        <f>+Q158*1.21</f>
        <v>864.99263468799927</v>
      </c>
      <c r="S158" s="3"/>
      <c r="T158" s="1"/>
      <c r="U158" s="11"/>
      <c r="V158" s="11"/>
      <c r="W158" s="16"/>
      <c r="X158" s="11"/>
      <c r="Y158" s="11"/>
      <c r="Z158" s="11"/>
      <c r="AA158" s="11"/>
      <c r="AB158" s="11"/>
      <c r="AC158" s="11"/>
      <c r="AD158" s="1"/>
      <c r="AE158" s="1"/>
    </row>
    <row r="159" spans="1:31" x14ac:dyDescent="0.25">
      <c r="A159" s="1" t="s">
        <v>795</v>
      </c>
      <c r="B159" s="1" t="s">
        <v>796</v>
      </c>
      <c r="C159" s="2">
        <v>44452</v>
      </c>
      <c r="D159" s="1" t="s">
        <v>797</v>
      </c>
      <c r="E159" s="1" t="s">
        <v>798</v>
      </c>
      <c r="F159" s="1"/>
      <c r="G159" s="1" t="s">
        <v>799</v>
      </c>
      <c r="H159" s="1" t="s">
        <v>800</v>
      </c>
      <c r="I159" s="3">
        <v>1</v>
      </c>
      <c r="J159" s="3">
        <v>327.21960000000001</v>
      </c>
      <c r="K159" s="12">
        <f>+J159*1.21*I159</f>
        <v>395.93571600000001</v>
      </c>
      <c r="L159" s="23" t="s">
        <v>2101</v>
      </c>
      <c r="M159" s="23" t="s">
        <v>2101</v>
      </c>
      <c r="N159" s="23" t="s">
        <v>2101</v>
      </c>
      <c r="O159" s="3">
        <f>+K159</f>
        <v>395.93571600000001</v>
      </c>
      <c r="P159" s="3"/>
      <c r="Q159" s="3">
        <v>604.95562636363604</v>
      </c>
      <c r="R159" s="12">
        <f>+Q159*1.21</f>
        <v>731.99630789999958</v>
      </c>
      <c r="S159" s="3"/>
      <c r="T159" s="1"/>
      <c r="U159" s="11"/>
      <c r="V159" s="11"/>
      <c r="W159" s="16"/>
      <c r="X159" s="11"/>
      <c r="Y159" s="11"/>
      <c r="Z159" s="11"/>
      <c r="AA159" s="11"/>
      <c r="AB159" s="11"/>
      <c r="AC159" s="11"/>
      <c r="AD159" s="1"/>
      <c r="AE159" s="1"/>
    </row>
    <row r="160" spans="1:31" x14ac:dyDescent="0.25">
      <c r="A160" s="1" t="s">
        <v>807</v>
      </c>
      <c r="B160" s="1" t="s">
        <v>808</v>
      </c>
      <c r="C160" s="2">
        <v>44452</v>
      </c>
      <c r="D160" s="1" t="s">
        <v>809</v>
      </c>
      <c r="E160" s="1" t="s">
        <v>810</v>
      </c>
      <c r="F160" s="1">
        <v>3639</v>
      </c>
      <c r="G160" s="1" t="s">
        <v>811</v>
      </c>
      <c r="H160" s="1" t="s">
        <v>812</v>
      </c>
      <c r="I160" s="3">
        <v>1</v>
      </c>
      <c r="J160" s="3">
        <v>260.2731</v>
      </c>
      <c r="K160" s="12">
        <f>+J160*1.21*I160</f>
        <v>314.93045100000001</v>
      </c>
      <c r="L160" s="23" t="s">
        <v>2101</v>
      </c>
      <c r="M160" s="23" t="s">
        <v>2101</v>
      </c>
      <c r="N160" s="23" t="s">
        <v>2101</v>
      </c>
      <c r="O160" s="3">
        <f>+K160</f>
        <v>314.93045100000001</v>
      </c>
      <c r="P160" s="3">
        <f>+O160+O159+O158+O157+O156</f>
        <v>2114.6597670000001</v>
      </c>
      <c r="Q160" s="3">
        <v>495.858608754545</v>
      </c>
      <c r="R160" s="12">
        <f>+Q160*1.21</f>
        <v>599.98891659299943</v>
      </c>
      <c r="S160" s="3">
        <f>+R160+R159+R158+R157+R156</f>
        <v>3926.9631285569967</v>
      </c>
      <c r="T160" s="1">
        <v>4340.04</v>
      </c>
      <c r="U160" s="29">
        <f>+T160-S160</f>
        <v>413.07687144300326</v>
      </c>
      <c r="V160" s="11" t="s">
        <v>2109</v>
      </c>
      <c r="W160" s="16">
        <f>+VLOOKUP(F160,'[1]ventas (7)'!$1:$1048576,38,FALSE)</f>
        <v>3231660764</v>
      </c>
      <c r="X160" s="11"/>
      <c r="Y160" s="11"/>
      <c r="Z160" s="11"/>
      <c r="AA160" s="11"/>
      <c r="AB160" s="11"/>
      <c r="AC160" s="11"/>
      <c r="AD160" s="1"/>
      <c r="AE160" s="1"/>
    </row>
    <row r="161" spans="1:31" x14ac:dyDescent="0.25">
      <c r="A161" s="1" t="s">
        <v>1737</v>
      </c>
      <c r="B161" s="1" t="s">
        <v>1738</v>
      </c>
      <c r="C161" s="2">
        <v>44452</v>
      </c>
      <c r="D161" s="1" t="s">
        <v>1739</v>
      </c>
      <c r="E161" s="1" t="s">
        <v>1740</v>
      </c>
      <c r="F161" s="1"/>
      <c r="G161" s="1" t="s">
        <v>1741</v>
      </c>
      <c r="H161" s="1" t="s">
        <v>1742</v>
      </c>
      <c r="I161" s="3">
        <v>1</v>
      </c>
      <c r="J161" s="3">
        <v>360.33710743801697</v>
      </c>
      <c r="K161" s="12">
        <f>+J161*1.21*I161</f>
        <v>436.00790000000052</v>
      </c>
      <c r="L161" s="23">
        <f>+K161*0.91</f>
        <v>396.76718900000049</v>
      </c>
      <c r="M161" s="23" t="s">
        <v>2101</v>
      </c>
      <c r="N161" s="23">
        <f>+L161*0.95</f>
        <v>376.92882955000044</v>
      </c>
      <c r="O161" s="3">
        <f>+N161-(N161*9.09/100)</f>
        <v>342.66599894390538</v>
      </c>
      <c r="P161" s="3"/>
      <c r="Q161" s="3">
        <v>603.29440212810005</v>
      </c>
      <c r="R161" s="12">
        <f>+Q161*1.21</f>
        <v>729.98622657500107</v>
      </c>
      <c r="S161" s="3"/>
      <c r="T161" s="1"/>
      <c r="U161" s="11"/>
      <c r="V161" s="11"/>
      <c r="W161" s="16"/>
      <c r="X161" s="11"/>
      <c r="Y161" s="11"/>
      <c r="Z161" s="11"/>
      <c r="AA161" s="11"/>
      <c r="AB161" s="11"/>
      <c r="AC161" s="11"/>
      <c r="AD161" s="1"/>
      <c r="AE161" s="1"/>
    </row>
    <row r="162" spans="1:31" x14ac:dyDescent="0.25">
      <c r="A162" s="1" t="s">
        <v>1755</v>
      </c>
      <c r="B162" s="1" t="s">
        <v>1756</v>
      </c>
      <c r="C162" s="2">
        <v>44452</v>
      </c>
      <c r="D162" s="1" t="s">
        <v>1757</v>
      </c>
      <c r="E162" s="1" t="s">
        <v>1758</v>
      </c>
      <c r="F162" s="1"/>
      <c r="G162" s="1" t="s">
        <v>1759</v>
      </c>
      <c r="H162" s="1" t="s">
        <v>1760</v>
      </c>
      <c r="I162" s="3">
        <v>1</v>
      </c>
      <c r="J162" s="3">
        <v>415.773636363636</v>
      </c>
      <c r="K162" s="12">
        <f>+J162*1.21*I162</f>
        <v>503.08609999999953</v>
      </c>
      <c r="L162" s="23">
        <f>+K162*0.91</f>
        <v>457.80835099999962</v>
      </c>
      <c r="M162" s="23" t="s">
        <v>2101</v>
      </c>
      <c r="N162" s="23">
        <f>+L162*0.95</f>
        <v>434.91793344999962</v>
      </c>
      <c r="O162" s="3">
        <f>+N162-(N162*9.09/100)</f>
        <v>395.38389329939469</v>
      </c>
      <c r="P162" s="3"/>
      <c r="Q162" s="3">
        <v>702.46618958181796</v>
      </c>
      <c r="R162" s="12">
        <f>+Q162*1.21</f>
        <v>849.98408939399974</v>
      </c>
      <c r="S162" s="3"/>
      <c r="T162" s="1"/>
      <c r="U162" s="11"/>
      <c r="V162" s="11"/>
      <c r="W162" s="16"/>
      <c r="X162" s="11"/>
      <c r="Y162" s="11"/>
      <c r="Z162" s="11"/>
      <c r="AA162" s="11"/>
      <c r="AB162" s="11"/>
      <c r="AC162" s="11"/>
      <c r="AD162" s="1"/>
      <c r="AE162" s="1"/>
    </row>
    <row r="163" spans="1:31" x14ac:dyDescent="0.25">
      <c r="A163" s="1" t="s">
        <v>1785</v>
      </c>
      <c r="B163" s="1" t="s">
        <v>1786</v>
      </c>
      <c r="C163" s="2">
        <v>44452</v>
      </c>
      <c r="D163" s="1" t="s">
        <v>1787</v>
      </c>
      <c r="E163" s="1" t="s">
        <v>1788</v>
      </c>
      <c r="F163" s="1">
        <v>3640</v>
      </c>
      <c r="G163" s="1" t="s">
        <v>1789</v>
      </c>
      <c r="H163" s="1" t="s">
        <v>1790</v>
      </c>
      <c r="I163" s="3">
        <v>1</v>
      </c>
      <c r="J163" s="3">
        <v>359.81743801652902</v>
      </c>
      <c r="K163" s="12">
        <f>+J163*1.21*I163</f>
        <v>435.37910000000011</v>
      </c>
      <c r="L163" s="23">
        <f>+K163*0.91</f>
        <v>396.1949810000001</v>
      </c>
      <c r="M163" s="23" t="s">
        <v>2101</v>
      </c>
      <c r="N163" s="23">
        <f>+L163*0.95</f>
        <v>376.38523195000005</v>
      </c>
      <c r="O163" s="3">
        <f>+N163-(N163*9.09/100)</f>
        <v>342.17181436574504</v>
      </c>
      <c r="P163" s="3">
        <f>+O163+O162+O161</f>
        <v>1080.2217066090452</v>
      </c>
      <c r="Q163" s="3">
        <v>702.46798606528898</v>
      </c>
      <c r="R163" s="12">
        <f>+Q163*1.21</f>
        <v>849.98626313899967</v>
      </c>
      <c r="S163" s="3">
        <f>+R163+R162+R161</f>
        <v>2429.9565791080004</v>
      </c>
      <c r="T163" s="1">
        <v>2843.93</v>
      </c>
      <c r="U163" s="29">
        <f>+T163-S163</f>
        <v>413.97342089199947</v>
      </c>
      <c r="V163" s="11" t="s">
        <v>2109</v>
      </c>
      <c r="W163" s="16">
        <f>+VLOOKUP(F163,'[1]ventas (7)'!$1:$1048576,38,FALSE)</f>
        <v>16866162290</v>
      </c>
      <c r="X163" s="11"/>
      <c r="Y163" s="11"/>
      <c r="Z163" s="11"/>
      <c r="AA163" s="11"/>
      <c r="AB163" s="11"/>
      <c r="AC163" s="11"/>
      <c r="AD163" s="1"/>
      <c r="AE163" s="1"/>
    </row>
    <row r="164" spans="1:31" x14ac:dyDescent="0.25">
      <c r="A164" s="1" t="s">
        <v>951</v>
      </c>
      <c r="B164" s="1" t="s">
        <v>952</v>
      </c>
      <c r="C164" s="2">
        <v>44452</v>
      </c>
      <c r="D164" s="1" t="s">
        <v>953</v>
      </c>
      <c r="E164" s="1" t="s">
        <v>954</v>
      </c>
      <c r="F164" s="1"/>
      <c r="G164" s="1" t="s">
        <v>955</v>
      </c>
      <c r="H164" s="1" t="s">
        <v>956</v>
      </c>
      <c r="I164" s="3">
        <v>1</v>
      </c>
      <c r="J164" s="3">
        <v>245.39</v>
      </c>
      <c r="K164" s="12">
        <f>+J164*1.21*I164</f>
        <v>296.92189999999999</v>
      </c>
      <c r="L164" s="23" t="s">
        <v>2101</v>
      </c>
      <c r="M164" s="23" t="s">
        <v>2101</v>
      </c>
      <c r="N164" s="23" t="s">
        <v>2101</v>
      </c>
      <c r="O164" s="3">
        <f>+K164</f>
        <v>296.92189999999999</v>
      </c>
      <c r="P164" s="3"/>
      <c r="Q164" s="3">
        <v>454.536475413223</v>
      </c>
      <c r="R164" s="12">
        <f>+Q164*1.21</f>
        <v>549.98913524999978</v>
      </c>
      <c r="S164" s="3"/>
      <c r="T164" s="1"/>
      <c r="U164" s="11"/>
      <c r="V164" s="11"/>
      <c r="W164" s="16"/>
      <c r="X164" s="11"/>
      <c r="Y164" s="11"/>
      <c r="Z164" s="11"/>
      <c r="AA164" s="11"/>
      <c r="AB164" s="11"/>
      <c r="AC164" s="11"/>
      <c r="AD164" s="1"/>
      <c r="AE164" s="1"/>
    </row>
    <row r="165" spans="1:31" x14ac:dyDescent="0.25">
      <c r="A165" s="1" t="s">
        <v>1455</v>
      </c>
      <c r="B165" s="1" t="s">
        <v>1456</v>
      </c>
      <c r="C165" s="2">
        <v>44452</v>
      </c>
      <c r="D165" s="1" t="s">
        <v>1457</v>
      </c>
      <c r="E165" s="1" t="s">
        <v>1458</v>
      </c>
      <c r="F165" s="1">
        <v>3641</v>
      </c>
      <c r="G165" s="1" t="s">
        <v>1459</v>
      </c>
      <c r="H165" s="1" t="s">
        <v>1460</v>
      </c>
      <c r="I165" s="3">
        <v>4</v>
      </c>
      <c r="J165" s="3">
        <v>132.24</v>
      </c>
      <c r="K165" s="12">
        <f>+J165*1.21*I165</f>
        <v>640.04160000000002</v>
      </c>
      <c r="L165" s="23" t="s">
        <v>2101</v>
      </c>
      <c r="M165" s="23" t="s">
        <v>2101</v>
      </c>
      <c r="N165" s="23" t="s">
        <v>2101</v>
      </c>
      <c r="O165" s="3">
        <f>+K165</f>
        <v>640.04160000000002</v>
      </c>
      <c r="P165" s="3">
        <f>+O165+O164</f>
        <v>936.96350000000007</v>
      </c>
      <c r="Q165" s="3">
        <v>991.71501349090795</v>
      </c>
      <c r="R165" s="12">
        <f>+Q165*1.21</f>
        <v>1199.9751663239986</v>
      </c>
      <c r="S165" s="3">
        <f>+R165+R164</f>
        <v>1749.9643015739985</v>
      </c>
      <c r="T165" s="1">
        <v>1749.95</v>
      </c>
      <c r="U165" s="29">
        <f>+T165-S165</f>
        <v>-1.4301573998409367E-2</v>
      </c>
      <c r="V165" s="11"/>
      <c r="W165" s="16">
        <f>+VLOOKUP(F165,'[1]ventas (7)'!$1:$1048576,38,FALSE)</f>
        <v>16869175630</v>
      </c>
      <c r="X165" s="11"/>
      <c r="Y165" s="11"/>
      <c r="Z165" s="11"/>
      <c r="AA165" s="11"/>
      <c r="AB165" s="11"/>
      <c r="AC165" s="11"/>
      <c r="AD165" s="1"/>
      <c r="AE165" s="1"/>
    </row>
    <row r="166" spans="1:31" x14ac:dyDescent="0.25">
      <c r="A166" s="1" t="s">
        <v>203</v>
      </c>
      <c r="B166" s="1" t="s">
        <v>204</v>
      </c>
      <c r="C166" s="2">
        <v>44452</v>
      </c>
      <c r="D166" s="1" t="s">
        <v>205</v>
      </c>
      <c r="E166" s="1" t="s">
        <v>206</v>
      </c>
      <c r="F166" s="1"/>
      <c r="G166" s="1" t="s">
        <v>207</v>
      </c>
      <c r="H166" s="1" t="s">
        <v>208</v>
      </c>
      <c r="I166" s="3">
        <v>1</v>
      </c>
      <c r="J166" s="3">
        <v>285.6909</v>
      </c>
      <c r="K166" s="12">
        <f>+J166*1.21*I166</f>
        <v>345.68598900000001</v>
      </c>
      <c r="L166" s="23" t="s">
        <v>2101</v>
      </c>
      <c r="M166" s="23" t="s">
        <v>2101</v>
      </c>
      <c r="N166" s="23" t="s">
        <v>2101</v>
      </c>
      <c r="O166" s="3">
        <f>+K166</f>
        <v>345.68598900000001</v>
      </c>
      <c r="P166" s="3"/>
      <c r="Q166" s="3">
        <v>584.28945087768602</v>
      </c>
      <c r="R166" s="12">
        <f>+Q166*1.21</f>
        <v>706.99023556200007</v>
      </c>
      <c r="S166" s="3"/>
      <c r="T166" s="1"/>
      <c r="U166" s="11"/>
      <c r="V166" s="11"/>
      <c r="W166" s="16"/>
      <c r="X166" s="11"/>
      <c r="Y166" s="11"/>
      <c r="Z166" s="11"/>
      <c r="AA166" s="11"/>
      <c r="AB166" s="11"/>
      <c r="AC166" s="11"/>
      <c r="AD166" s="1"/>
      <c r="AE166" s="1"/>
    </row>
    <row r="167" spans="1:31" s="17" customFormat="1" x14ac:dyDescent="0.25">
      <c r="A167" s="1" t="s">
        <v>299</v>
      </c>
      <c r="B167" s="1" t="s">
        <v>300</v>
      </c>
      <c r="C167" s="2">
        <v>44452</v>
      </c>
      <c r="D167" s="1" t="s">
        <v>301</v>
      </c>
      <c r="E167" s="1" t="s">
        <v>302</v>
      </c>
      <c r="F167" s="1"/>
      <c r="G167" s="1" t="s">
        <v>303</v>
      </c>
      <c r="H167" s="1" t="s">
        <v>304</v>
      </c>
      <c r="I167" s="3">
        <v>1</v>
      </c>
      <c r="J167" s="3">
        <v>149.30198347107401</v>
      </c>
      <c r="K167" s="12">
        <f>+J167*1.21*I167</f>
        <v>180.65539999999956</v>
      </c>
      <c r="L167" s="23" t="s">
        <v>2101</v>
      </c>
      <c r="M167" s="23" t="s">
        <v>2101</v>
      </c>
      <c r="N167" s="23">
        <f>+K167*0.95</f>
        <v>171.62262999999956</v>
      </c>
      <c r="O167" s="3">
        <f>+N167-(N167*9.09/100)</f>
        <v>156.0221329329996</v>
      </c>
      <c r="P167" s="3"/>
      <c r="Q167" s="3">
        <v>169.877289813223</v>
      </c>
      <c r="R167" s="12">
        <f>+Q167*1.21</f>
        <v>205.55152067399982</v>
      </c>
      <c r="S167" s="3"/>
      <c r="T167" s="1"/>
      <c r="U167" s="11"/>
      <c r="V167" s="11"/>
      <c r="W167" s="16"/>
      <c r="X167" s="11"/>
      <c r="Y167" s="11"/>
      <c r="Z167" s="11"/>
      <c r="AA167" s="11"/>
      <c r="AB167" s="11"/>
      <c r="AC167" s="11"/>
      <c r="AD167" s="1"/>
      <c r="AE167" s="1"/>
    </row>
    <row r="168" spans="1:31" x14ac:dyDescent="0.25">
      <c r="A168" s="1" t="s">
        <v>467</v>
      </c>
      <c r="B168" s="1" t="s">
        <v>468</v>
      </c>
      <c r="C168" s="2">
        <v>44452</v>
      </c>
      <c r="D168" s="1" t="s">
        <v>469</v>
      </c>
      <c r="E168" s="1" t="s">
        <v>470</v>
      </c>
      <c r="F168" s="1"/>
      <c r="G168" s="1" t="s">
        <v>471</v>
      </c>
      <c r="H168" s="1" t="s">
        <v>472</v>
      </c>
      <c r="I168" s="3">
        <v>1</v>
      </c>
      <c r="J168" s="3">
        <v>214.68909090909099</v>
      </c>
      <c r="K168" s="12">
        <f>+J168*1.21*I168</f>
        <v>259.77380000000011</v>
      </c>
      <c r="L168" s="23" t="s">
        <v>2101</v>
      </c>
      <c r="M168" s="23" t="s">
        <v>2101</v>
      </c>
      <c r="N168" s="23">
        <f>+K168*0.95</f>
        <v>246.78511000000009</v>
      </c>
      <c r="O168" s="3">
        <f>+N168-(N168*9.09/100)</f>
        <v>224.35234350100006</v>
      </c>
      <c r="P168" s="3"/>
      <c r="Q168" s="3">
        <v>244.27539452727299</v>
      </c>
      <c r="R168" s="12">
        <f>+Q168*1.21</f>
        <v>295.5732273780003</v>
      </c>
      <c r="S168" s="3"/>
      <c r="T168" s="1"/>
      <c r="U168" s="11"/>
      <c r="V168" s="11"/>
      <c r="W168" s="16"/>
      <c r="X168" s="11"/>
      <c r="Y168" s="11"/>
      <c r="Z168" s="11"/>
      <c r="AA168" s="11"/>
      <c r="AB168" s="11"/>
      <c r="AC168" s="11"/>
      <c r="AD168" s="1"/>
      <c r="AE168" s="1"/>
    </row>
    <row r="169" spans="1:31" x14ac:dyDescent="0.25">
      <c r="A169" s="1" t="s">
        <v>927</v>
      </c>
      <c r="B169" s="1" t="s">
        <v>928</v>
      </c>
      <c r="C169" s="2">
        <v>44452</v>
      </c>
      <c r="D169" s="1" t="s">
        <v>929</v>
      </c>
      <c r="E169" s="1" t="s">
        <v>930</v>
      </c>
      <c r="F169" s="1"/>
      <c r="G169" s="1" t="s">
        <v>931</v>
      </c>
      <c r="H169" s="1" t="s">
        <v>932</v>
      </c>
      <c r="I169" s="3">
        <v>1</v>
      </c>
      <c r="J169" s="3">
        <v>269.93</v>
      </c>
      <c r="K169" s="12">
        <f>+J169*1.21*I169</f>
        <v>326.61529999999999</v>
      </c>
      <c r="L169" s="23" t="s">
        <v>2101</v>
      </c>
      <c r="M169" s="23" t="s">
        <v>2101</v>
      </c>
      <c r="N169" s="23" t="s">
        <v>2101</v>
      </c>
      <c r="O169" s="3">
        <f>+K169</f>
        <v>326.61529999999999</v>
      </c>
      <c r="P169" s="3"/>
      <c r="Q169" s="3">
        <v>509.077163556198</v>
      </c>
      <c r="R169" s="12">
        <f>+Q169*1.21</f>
        <v>615.98336790299959</v>
      </c>
      <c r="S169" s="3"/>
      <c r="T169" s="1"/>
      <c r="U169" s="11"/>
      <c r="V169" s="11"/>
      <c r="W169" s="16"/>
      <c r="X169" s="11"/>
      <c r="Y169" s="11"/>
      <c r="Z169" s="11"/>
      <c r="AA169" s="11"/>
      <c r="AB169" s="11"/>
      <c r="AC169" s="11"/>
      <c r="AD169" s="1"/>
      <c r="AE169" s="1"/>
    </row>
    <row r="170" spans="1:31" x14ac:dyDescent="0.25">
      <c r="A170" s="1" t="s">
        <v>1407</v>
      </c>
      <c r="B170" s="1" t="s">
        <v>1408</v>
      </c>
      <c r="C170" s="2">
        <v>44452</v>
      </c>
      <c r="D170" s="1" t="s">
        <v>1409</v>
      </c>
      <c r="E170" s="1" t="s">
        <v>1410</v>
      </c>
      <c r="F170" s="1"/>
      <c r="G170" s="1" t="s">
        <v>1411</v>
      </c>
      <c r="H170" s="1" t="s">
        <v>1412</v>
      </c>
      <c r="I170" s="3">
        <v>3</v>
      </c>
      <c r="J170" s="3">
        <v>115.521487603306</v>
      </c>
      <c r="K170" s="12">
        <f>+J170*1.21*I170</f>
        <v>419.34300000000076</v>
      </c>
      <c r="L170" s="23">
        <f>+K170*0.75</f>
        <v>314.50725000000057</v>
      </c>
      <c r="M170" s="23" t="s">
        <v>2101</v>
      </c>
      <c r="N170" s="23">
        <f>+L170*0.95</f>
        <v>298.78188750000055</v>
      </c>
      <c r="O170" s="3">
        <f>+N170-(N170*9.09/100)</f>
        <v>271.62261392625049</v>
      </c>
      <c r="P170" s="3"/>
      <c r="Q170" s="3">
        <v>393.38878738016598</v>
      </c>
      <c r="R170" s="12">
        <f>+Q170*1.21</f>
        <v>476.0004327300008</v>
      </c>
      <c r="S170" s="3"/>
      <c r="T170" s="1"/>
      <c r="U170" s="11"/>
      <c r="V170" s="11"/>
      <c r="W170" s="16"/>
      <c r="X170" s="11"/>
      <c r="Y170" s="11"/>
      <c r="Z170" s="11"/>
      <c r="AA170" s="11"/>
      <c r="AB170" s="11"/>
      <c r="AC170" s="11"/>
      <c r="AD170" s="1"/>
      <c r="AE170" s="1"/>
    </row>
    <row r="171" spans="1:31" x14ac:dyDescent="0.25">
      <c r="A171" s="1" t="s">
        <v>1419</v>
      </c>
      <c r="B171" s="1" t="s">
        <v>1420</v>
      </c>
      <c r="C171" s="2">
        <v>44452</v>
      </c>
      <c r="D171" s="1" t="s">
        <v>1421</v>
      </c>
      <c r="E171" s="1" t="s">
        <v>1422</v>
      </c>
      <c r="F171" s="1"/>
      <c r="G171" s="1" t="s">
        <v>1423</v>
      </c>
      <c r="H171" s="1" t="s">
        <v>1424</v>
      </c>
      <c r="I171" s="3">
        <v>3</v>
      </c>
      <c r="J171" s="3">
        <v>115.521487603306</v>
      </c>
      <c r="K171" s="12">
        <f>+J171*1.21*I171</f>
        <v>419.34300000000076</v>
      </c>
      <c r="L171" s="23">
        <f>+K171*0.75</f>
        <v>314.50725000000057</v>
      </c>
      <c r="M171" s="23" t="s">
        <v>2101</v>
      </c>
      <c r="N171" s="23">
        <f>+L171*0.95</f>
        <v>298.78188750000055</v>
      </c>
      <c r="O171" s="3">
        <f>+N171-(N171*9.09/100)</f>
        <v>271.62261392625049</v>
      </c>
      <c r="P171" s="3"/>
      <c r="Q171" s="3">
        <v>393.38878738016598</v>
      </c>
      <c r="R171" s="12">
        <f>+Q171*1.21</f>
        <v>476.0004327300008</v>
      </c>
      <c r="S171" s="3"/>
      <c r="T171" s="1"/>
      <c r="U171" s="11"/>
      <c r="V171" s="11"/>
      <c r="W171" s="16"/>
      <c r="X171" s="11"/>
      <c r="Y171" s="11"/>
      <c r="Z171" s="11"/>
      <c r="AA171" s="11"/>
      <c r="AB171" s="11"/>
      <c r="AC171" s="11"/>
      <c r="AD171" s="1"/>
      <c r="AE171" s="1"/>
    </row>
    <row r="172" spans="1:31" x14ac:dyDescent="0.25">
      <c r="A172" s="1" t="s">
        <v>1815</v>
      </c>
      <c r="B172" s="1" t="s">
        <v>1816</v>
      </c>
      <c r="C172" s="2">
        <v>44452</v>
      </c>
      <c r="D172" s="1" t="s">
        <v>1817</v>
      </c>
      <c r="E172" s="1" t="s">
        <v>1818</v>
      </c>
      <c r="F172" s="1"/>
      <c r="G172" s="1" t="s">
        <v>1819</v>
      </c>
      <c r="H172" s="1" t="s">
        <v>1820</v>
      </c>
      <c r="I172" s="3">
        <v>2</v>
      </c>
      <c r="J172" s="3">
        <v>562.56925619834703</v>
      </c>
      <c r="K172" s="12">
        <f>+J172*1.21*I172</f>
        <v>1361.4175999999998</v>
      </c>
      <c r="L172" s="23">
        <f>+K172*0.7</f>
        <v>952.99231999999972</v>
      </c>
      <c r="M172" s="23" t="s">
        <v>2101</v>
      </c>
      <c r="N172" s="23">
        <f>+L172*0.95</f>
        <v>905.34270399999969</v>
      </c>
      <c r="O172" s="3">
        <f>+N172-(N172*9.09/100)</f>
        <v>823.04705220639971</v>
      </c>
      <c r="P172" s="3"/>
      <c r="Q172" s="3">
        <v>1266.09586522975</v>
      </c>
      <c r="R172" s="12">
        <f>+Q172*1.21</f>
        <v>1531.9759969279974</v>
      </c>
      <c r="S172" s="3"/>
      <c r="T172" s="1"/>
      <c r="U172" s="11"/>
      <c r="V172" s="11"/>
      <c r="W172" s="16"/>
      <c r="X172" s="11"/>
      <c r="Y172" s="11"/>
      <c r="Z172" s="11"/>
      <c r="AA172" s="11"/>
      <c r="AB172" s="11"/>
      <c r="AC172" s="11"/>
      <c r="AD172" s="1"/>
      <c r="AE172" s="1"/>
    </row>
    <row r="173" spans="1:31" x14ac:dyDescent="0.25">
      <c r="A173" s="1" t="s">
        <v>1845</v>
      </c>
      <c r="B173" s="1" t="s">
        <v>1846</v>
      </c>
      <c r="C173" s="2">
        <v>44452</v>
      </c>
      <c r="D173" s="1" t="s">
        <v>1847</v>
      </c>
      <c r="E173" s="1" t="s">
        <v>1848</v>
      </c>
      <c r="F173" s="1"/>
      <c r="G173" s="1" t="s">
        <v>1849</v>
      </c>
      <c r="H173" s="1" t="s">
        <v>1850</v>
      </c>
      <c r="I173" s="3">
        <v>1</v>
      </c>
      <c r="J173" s="3">
        <v>210.3</v>
      </c>
      <c r="K173" s="12">
        <f>+J173*1.21*I173</f>
        <v>254.46299999999999</v>
      </c>
      <c r="L173" s="23" t="s">
        <v>2101</v>
      </c>
      <c r="M173" s="23" t="s">
        <v>2101</v>
      </c>
      <c r="N173" s="23" t="s">
        <v>2101</v>
      </c>
      <c r="O173" s="3">
        <f>+K173</f>
        <v>254.46299999999999</v>
      </c>
      <c r="P173" s="3"/>
      <c r="Q173" s="3">
        <v>495.85776992479299</v>
      </c>
      <c r="R173" s="12">
        <f>+Q173*1.21</f>
        <v>599.98790160899955</v>
      </c>
      <c r="S173" s="3"/>
      <c r="T173" s="1"/>
      <c r="U173" s="11"/>
      <c r="V173" s="11"/>
      <c r="W173" s="16"/>
      <c r="X173" s="11"/>
      <c r="Y173" s="11"/>
      <c r="Z173" s="11"/>
      <c r="AA173" s="11"/>
      <c r="AB173" s="11"/>
      <c r="AC173" s="11"/>
      <c r="AD173" s="1"/>
      <c r="AE173" s="1"/>
    </row>
    <row r="174" spans="1:31" s="17" customFormat="1" x14ac:dyDescent="0.25">
      <c r="A174" s="1" t="s">
        <v>2073</v>
      </c>
      <c r="B174" s="1" t="s">
        <v>2074</v>
      </c>
      <c r="C174" s="2">
        <v>44452</v>
      </c>
      <c r="D174" s="1" t="s">
        <v>2075</v>
      </c>
      <c r="E174" s="1" t="s">
        <v>2076</v>
      </c>
      <c r="F174" s="1">
        <v>3642</v>
      </c>
      <c r="G174" s="1" t="s">
        <v>2077</v>
      </c>
      <c r="H174" s="1" t="s">
        <v>2078</v>
      </c>
      <c r="I174" s="3">
        <v>2</v>
      </c>
      <c r="J174" s="3">
        <v>664.50669421487601</v>
      </c>
      <c r="K174" s="12">
        <f>+J174*1.21*I174</f>
        <v>1608.1061999999999</v>
      </c>
      <c r="L174" s="23">
        <f>+K174*0.7</f>
        <v>1125.6743399999998</v>
      </c>
      <c r="M174" s="23" t="s">
        <v>2101</v>
      </c>
      <c r="N174" s="23">
        <f>+L174*0.95</f>
        <v>1069.3906229999998</v>
      </c>
      <c r="O174" s="3">
        <f>+N174-(N174*9.09/100)</f>
        <v>972.18301536929982</v>
      </c>
      <c r="P174" s="3">
        <f>+SUM(O166:O174)</f>
        <v>3645.6140608622004</v>
      </c>
      <c r="Q174" s="3">
        <v>1495.85772921322</v>
      </c>
      <c r="R174" s="12">
        <f>+Q174*1.21</f>
        <v>1809.9878523479961</v>
      </c>
      <c r="S174" s="3">
        <f>+SUM(R166:R174)</f>
        <v>6718.0509678619946</v>
      </c>
      <c r="T174" s="1">
        <v>6718.04</v>
      </c>
      <c r="U174" s="29">
        <f t="shared" ref="U174:U176" si="9">+T174-S174</f>
        <v>-1.0967861994686245E-2</v>
      </c>
      <c r="V174" s="11"/>
      <c r="W174" s="16">
        <f>+VLOOKUP(F174,'[1]ventas (7)'!$1:$1048576,38,FALSE)</f>
        <v>16872663731</v>
      </c>
      <c r="X174" s="11"/>
      <c r="Y174" s="11"/>
      <c r="Z174" s="11"/>
      <c r="AA174" s="11"/>
      <c r="AB174" s="11"/>
      <c r="AC174" s="11"/>
      <c r="AD174" s="1"/>
      <c r="AE174" s="1"/>
    </row>
    <row r="175" spans="1:31" x14ac:dyDescent="0.25">
      <c r="A175" s="1" t="s">
        <v>957</v>
      </c>
      <c r="B175" s="1" t="s">
        <v>958</v>
      </c>
      <c r="C175" s="2">
        <v>44452</v>
      </c>
      <c r="D175" s="1" t="s">
        <v>959</v>
      </c>
      <c r="E175" s="1" t="s">
        <v>960</v>
      </c>
      <c r="F175" s="1">
        <v>3644</v>
      </c>
      <c r="G175" s="1" t="s">
        <v>961</v>
      </c>
      <c r="H175" s="1" t="s">
        <v>962</v>
      </c>
      <c r="I175" s="3">
        <v>6</v>
      </c>
      <c r="J175" s="3">
        <v>595</v>
      </c>
      <c r="K175" s="12">
        <f>+J175*1.21*I175</f>
        <v>4319.7</v>
      </c>
      <c r="L175" s="23" t="s">
        <v>2101</v>
      </c>
      <c r="M175" s="23" t="s">
        <v>2101</v>
      </c>
      <c r="N175" s="23" t="s">
        <v>2101</v>
      </c>
      <c r="O175" s="3">
        <f>+K175</f>
        <v>4319.7</v>
      </c>
      <c r="P175" s="3">
        <f>+O175</f>
        <v>4319.7</v>
      </c>
      <c r="Q175" s="3">
        <v>7304.05740763636</v>
      </c>
      <c r="R175" s="12">
        <f>+Q175*1.21</f>
        <v>8837.9094632399956</v>
      </c>
      <c r="S175" s="3">
        <f>+R175</f>
        <v>8837.9094632399956</v>
      </c>
      <c r="T175" s="1">
        <v>9283.59</v>
      </c>
      <c r="U175" s="29">
        <f t="shared" si="9"/>
        <v>445.68053676000454</v>
      </c>
      <c r="V175" s="11" t="s">
        <v>2109</v>
      </c>
      <c r="W175" s="16">
        <f>+VLOOKUP(F175,'[1]ventas (7)'!$1:$1048576,38,FALSE)</f>
        <v>3236656543</v>
      </c>
      <c r="X175" s="11"/>
      <c r="Y175" s="11"/>
      <c r="Z175" s="11"/>
      <c r="AA175" s="11"/>
      <c r="AB175" s="11"/>
      <c r="AC175" s="11"/>
      <c r="AD175" s="1"/>
      <c r="AE175" s="1"/>
    </row>
    <row r="176" spans="1:31" s="17" customFormat="1" x14ac:dyDescent="0.25">
      <c r="A176" s="1" t="s">
        <v>185</v>
      </c>
      <c r="B176" s="1" t="s">
        <v>186</v>
      </c>
      <c r="C176" s="2">
        <v>44452</v>
      </c>
      <c r="D176" s="1" t="s">
        <v>187</v>
      </c>
      <c r="E176" s="1" t="s">
        <v>188</v>
      </c>
      <c r="F176" s="1">
        <v>3645</v>
      </c>
      <c r="G176" s="1" t="s">
        <v>189</v>
      </c>
      <c r="H176" s="1" t="s">
        <v>190</v>
      </c>
      <c r="I176" s="3">
        <v>1</v>
      </c>
      <c r="J176" s="3">
        <v>785.17499999999995</v>
      </c>
      <c r="K176" s="12">
        <f>+J176*1.21*I176</f>
        <v>950.06174999999996</v>
      </c>
      <c r="L176" s="23" t="s">
        <v>2101</v>
      </c>
      <c r="M176" s="23" t="s">
        <v>2101</v>
      </c>
      <c r="N176" s="23" t="s">
        <v>2101</v>
      </c>
      <c r="O176" s="3">
        <f>+K176</f>
        <v>950.06174999999996</v>
      </c>
      <c r="P176" s="3">
        <f>+O176</f>
        <v>950.06174999999996</v>
      </c>
      <c r="Q176" s="3">
        <v>1454.53552826446</v>
      </c>
      <c r="R176" s="12">
        <f>+Q176*1.21</f>
        <v>1759.9879891999965</v>
      </c>
      <c r="S176" s="3">
        <f>+R176</f>
        <v>1759.9879891999965</v>
      </c>
      <c r="T176" s="1">
        <v>1759.99</v>
      </c>
      <c r="U176" s="29">
        <f t="shared" si="9"/>
        <v>2.010800003517943E-3</v>
      </c>
      <c r="V176" s="11"/>
      <c r="W176" s="16">
        <f>+VLOOKUP(F176,'[1]ventas (7)'!$1:$1048576,38,FALSE)</f>
        <v>16887376540</v>
      </c>
      <c r="X176" s="11"/>
      <c r="Y176" s="11"/>
      <c r="Z176" s="11"/>
      <c r="AA176" s="11"/>
      <c r="AB176" s="11"/>
      <c r="AC176" s="11"/>
      <c r="AD176" s="1"/>
      <c r="AE176" s="1"/>
    </row>
    <row r="177" spans="1:31" x14ac:dyDescent="0.25">
      <c r="A177" s="1" t="s">
        <v>54</v>
      </c>
      <c r="B177" s="1" t="s">
        <v>55</v>
      </c>
      <c r="C177" s="2">
        <v>44452</v>
      </c>
      <c r="D177" s="1" t="s">
        <v>56</v>
      </c>
      <c r="E177" s="1" t="s">
        <v>57</v>
      </c>
      <c r="F177" s="1"/>
      <c r="G177" s="1" t="s">
        <v>58</v>
      </c>
      <c r="H177" s="1" t="s">
        <v>59</v>
      </c>
      <c r="I177" s="3">
        <v>-1</v>
      </c>
      <c r="J177" s="3">
        <v>368.18181818181802</v>
      </c>
      <c r="K177" s="12">
        <f>+J177*1.21*I177</f>
        <v>-445.49999999999977</v>
      </c>
      <c r="L177" s="23" t="s">
        <v>2101</v>
      </c>
      <c r="M177" s="23" t="s">
        <v>2101</v>
      </c>
      <c r="N177" s="23" t="s">
        <v>2101</v>
      </c>
      <c r="O177" s="3">
        <v>0</v>
      </c>
      <c r="P177" s="3"/>
      <c r="Q177" s="3">
        <v>-368.18181818181802</v>
      </c>
      <c r="R177" s="12">
        <f>+Q177*1.21</f>
        <v>-445.49999999999977</v>
      </c>
      <c r="S177" s="3"/>
      <c r="T177" s="1"/>
      <c r="U177" s="11"/>
      <c r="V177" s="11"/>
      <c r="W177" s="16"/>
      <c r="X177" s="11"/>
      <c r="Y177" s="11"/>
      <c r="Z177" s="11"/>
      <c r="AA177" s="11"/>
      <c r="AB177" s="11"/>
      <c r="AC177" s="11"/>
      <c r="AD177" s="1" t="s">
        <v>40</v>
      </c>
      <c r="AE177" s="1" t="s">
        <v>41</v>
      </c>
    </row>
    <row r="178" spans="1:31" x14ac:dyDescent="0.25">
      <c r="A178" s="1" t="s">
        <v>1095</v>
      </c>
      <c r="B178" s="1" t="s">
        <v>1096</v>
      </c>
      <c r="C178" s="2">
        <v>44452</v>
      </c>
      <c r="D178" s="1" t="s">
        <v>1097</v>
      </c>
      <c r="E178" s="1" t="s">
        <v>1098</v>
      </c>
      <c r="F178" s="1"/>
      <c r="G178" s="1" t="s">
        <v>1099</v>
      </c>
      <c r="H178" s="1" t="s">
        <v>1100</v>
      </c>
      <c r="I178" s="3">
        <v>1</v>
      </c>
      <c r="J178" s="3">
        <v>1320.4848760330599</v>
      </c>
      <c r="K178" s="12">
        <f>+J178*1.21*I178</f>
        <v>1597.7867000000024</v>
      </c>
      <c r="L178" s="23" t="s">
        <v>2101</v>
      </c>
      <c r="M178" s="23">
        <f>+K178*0.085</f>
        <v>135.8118695000002</v>
      </c>
      <c r="N178" s="23">
        <f>+M178*0.95</f>
        <v>129.02127602500019</v>
      </c>
      <c r="O178" s="3">
        <f>+N178-(N178*9.09/100)</f>
        <v>117.29324203432768</v>
      </c>
      <c r="P178" s="3"/>
      <c r="Q178" s="3">
        <v>2076.8454081760401</v>
      </c>
      <c r="R178" s="12">
        <f>+Q178*1.21</f>
        <v>2512.9829438930083</v>
      </c>
      <c r="S178" s="3"/>
      <c r="T178" s="1"/>
      <c r="U178" s="11"/>
      <c r="V178" s="11"/>
      <c r="W178" s="16"/>
      <c r="X178" s="11"/>
      <c r="Y178" s="11"/>
      <c r="Z178" s="11"/>
      <c r="AA178" s="11"/>
      <c r="AB178" s="11"/>
      <c r="AC178" s="11"/>
      <c r="AD178" s="1" t="s">
        <v>40</v>
      </c>
      <c r="AE178" s="1" t="s">
        <v>41</v>
      </c>
    </row>
    <row r="179" spans="1:31" x14ac:dyDescent="0.25">
      <c r="A179" s="1" t="s">
        <v>1119</v>
      </c>
      <c r="B179" s="1" t="s">
        <v>1120</v>
      </c>
      <c r="C179" s="2">
        <v>44452</v>
      </c>
      <c r="D179" s="1" t="s">
        <v>1121</v>
      </c>
      <c r="E179" s="1" t="s">
        <v>1122</v>
      </c>
      <c r="F179" s="1">
        <v>3647</v>
      </c>
      <c r="G179" s="1" t="s">
        <v>1123</v>
      </c>
      <c r="H179" s="1" t="s">
        <v>1124</v>
      </c>
      <c r="I179" s="3">
        <v>1</v>
      </c>
      <c r="J179" s="3">
        <v>239.81438016528901</v>
      </c>
      <c r="K179" s="12">
        <f>+J179*1.21*I179</f>
        <v>290.17539999999968</v>
      </c>
      <c r="L179" s="23" t="s">
        <v>2101</v>
      </c>
      <c r="M179" s="23">
        <f>+K179*0.085</f>
        <v>24.664908999999973</v>
      </c>
      <c r="N179" s="23">
        <f>+M179*0.95</f>
        <v>23.431663549999975</v>
      </c>
      <c r="O179" s="3">
        <f>+N179-(N179*9.09/100)</f>
        <v>21.301725333304976</v>
      </c>
      <c r="P179" s="3">
        <f>+O179+O178+O177</f>
        <v>138.59496736763265</v>
      </c>
      <c r="Q179" s="3">
        <v>377.671676603305</v>
      </c>
      <c r="R179" s="12">
        <f>+Q179*1.21</f>
        <v>456.98272868999902</v>
      </c>
      <c r="S179" s="3">
        <f>+R179+R178+R177</f>
        <v>2524.4656725830073</v>
      </c>
      <c r="T179" s="1">
        <v>2524.48</v>
      </c>
      <c r="U179" s="29">
        <f>+T179-S179</f>
        <v>1.4327416992728104E-2</v>
      </c>
      <c r="V179" s="11"/>
      <c r="W179" s="16">
        <f>+VLOOKUP(F179,'[1]ventas (7)'!$1:$1048576,38,FALSE)</f>
        <v>16898855070</v>
      </c>
      <c r="X179" s="11"/>
      <c r="Y179" s="11"/>
      <c r="Z179" s="11"/>
      <c r="AA179" s="11"/>
      <c r="AB179" s="11"/>
      <c r="AC179" s="11"/>
      <c r="AD179" s="1" t="s">
        <v>40</v>
      </c>
      <c r="AE179" s="1" t="s">
        <v>41</v>
      </c>
    </row>
    <row r="180" spans="1:31" x14ac:dyDescent="0.25">
      <c r="A180" s="1" t="s">
        <v>655</v>
      </c>
      <c r="B180" s="1" t="s">
        <v>656</v>
      </c>
      <c r="C180" s="2">
        <v>44452</v>
      </c>
      <c r="D180" s="1" t="s">
        <v>657</v>
      </c>
      <c r="E180" s="1" t="s">
        <v>658</v>
      </c>
      <c r="F180" s="1"/>
      <c r="G180" s="1" t="s">
        <v>659</v>
      </c>
      <c r="H180" s="1" t="s">
        <v>660</v>
      </c>
      <c r="I180" s="3">
        <v>18</v>
      </c>
      <c r="J180" s="3">
        <v>568.35438016528894</v>
      </c>
      <c r="K180" s="12">
        <f>+J180*1.21*I180</f>
        <v>12378.758399999993</v>
      </c>
      <c r="L180" s="23">
        <f>+K180*0.5</f>
        <v>6189.3791999999967</v>
      </c>
      <c r="M180" s="23" t="s">
        <v>2101</v>
      </c>
      <c r="N180" s="23">
        <f>+L180*0.95</f>
        <v>5879.9102399999965</v>
      </c>
      <c r="O180" s="3">
        <f>+N180-(N180*9.09/100)</f>
        <v>5345.4263991839971</v>
      </c>
      <c r="P180" s="3"/>
      <c r="Q180" s="3">
        <v>8613.05825168925</v>
      </c>
      <c r="R180" s="12">
        <f>+Q180*1.21</f>
        <v>10421.800484543992</v>
      </c>
      <c r="S180" s="3"/>
      <c r="T180" s="1"/>
      <c r="U180" s="11"/>
      <c r="V180" s="11"/>
      <c r="W180" s="16"/>
      <c r="X180" s="11"/>
      <c r="Y180" s="11"/>
      <c r="Z180" s="11"/>
      <c r="AA180" s="11"/>
      <c r="AB180" s="11"/>
      <c r="AC180" s="11"/>
      <c r="AD180" s="1"/>
      <c r="AE180" s="1"/>
    </row>
    <row r="181" spans="1:31" x14ac:dyDescent="0.25">
      <c r="A181" s="1" t="s">
        <v>729</v>
      </c>
      <c r="B181" s="1" t="s">
        <v>730</v>
      </c>
      <c r="C181" s="2">
        <v>44452</v>
      </c>
      <c r="D181" s="1" t="s">
        <v>731</v>
      </c>
      <c r="E181" s="1" t="s">
        <v>732</v>
      </c>
      <c r="F181" s="1">
        <v>3648</v>
      </c>
      <c r="G181" s="1" t="s">
        <v>733</v>
      </c>
      <c r="H181" s="1" t="s">
        <v>734</v>
      </c>
      <c r="I181" s="3">
        <v>12</v>
      </c>
      <c r="J181" s="3">
        <v>527.40214876033099</v>
      </c>
      <c r="K181" s="12">
        <f>+J181*1.21*I181</f>
        <v>7657.8792000000058</v>
      </c>
      <c r="L181" s="23">
        <f t="shared" ref="L181" si="10">+K181*0.5</f>
        <v>3828.9396000000029</v>
      </c>
      <c r="M181" s="23" t="s">
        <v>2101</v>
      </c>
      <c r="N181" s="23">
        <f t="shared" ref="N181" si="11">+L181*0.95</f>
        <v>3637.4926200000027</v>
      </c>
      <c r="O181" s="3">
        <f>+N181-(N181*9.09/100)</f>
        <v>3306.8445408420025</v>
      </c>
      <c r="P181" s="3">
        <f>+O181+O180</f>
        <v>8652.2709400259992</v>
      </c>
      <c r="Q181" s="3">
        <v>5325.5170334082704</v>
      </c>
      <c r="R181" s="12">
        <f>+Q181*1.21</f>
        <v>6443.8756104240074</v>
      </c>
      <c r="S181" s="3">
        <f>+R181+R180</f>
        <v>16865.676094967999</v>
      </c>
      <c r="T181" s="1">
        <v>17410.45</v>
      </c>
      <c r="U181" s="29">
        <f>+T181-S181</f>
        <v>544.77390503200149</v>
      </c>
      <c r="V181" s="11" t="s">
        <v>2109</v>
      </c>
      <c r="W181" s="16">
        <f>+VLOOKUP(F181,'[1]ventas (7)'!$1:$1048576,38,FALSE)</f>
        <v>16903358833</v>
      </c>
      <c r="X181" s="11"/>
      <c r="Y181" s="11"/>
      <c r="Z181" s="11"/>
      <c r="AA181" s="11"/>
      <c r="AB181" s="11"/>
      <c r="AC181" s="11"/>
      <c r="AD181" s="1"/>
      <c r="AE181" s="1"/>
    </row>
    <row r="182" spans="1:31" x14ac:dyDescent="0.25">
      <c r="A182" s="1" t="s">
        <v>221</v>
      </c>
      <c r="B182" s="1" t="s">
        <v>222</v>
      </c>
      <c r="C182" s="2">
        <v>44452</v>
      </c>
      <c r="D182" s="1" t="s">
        <v>223</v>
      </c>
      <c r="E182" s="1" t="s">
        <v>224</v>
      </c>
      <c r="F182" s="1"/>
      <c r="G182" s="1" t="s">
        <v>225</v>
      </c>
      <c r="H182" s="1" t="s">
        <v>226</v>
      </c>
      <c r="I182" s="3">
        <v>1</v>
      </c>
      <c r="J182" s="3">
        <v>188.9796</v>
      </c>
      <c r="K182" s="12">
        <f>+J182*1.21*I182</f>
        <v>228.66531599999999</v>
      </c>
      <c r="L182" s="23" t="s">
        <v>2101</v>
      </c>
      <c r="M182" s="23" t="s">
        <v>2101</v>
      </c>
      <c r="N182" s="23" t="s">
        <v>2101</v>
      </c>
      <c r="O182" s="3">
        <f>+K182</f>
        <v>228.66531599999999</v>
      </c>
      <c r="P182" s="3"/>
      <c r="Q182" s="3">
        <v>586.77053477355298</v>
      </c>
      <c r="R182" s="12">
        <f>+Q182*1.21</f>
        <v>709.99234707599908</v>
      </c>
      <c r="S182" s="3"/>
      <c r="T182" s="1"/>
      <c r="U182" s="11"/>
      <c r="V182" s="11"/>
      <c r="W182" s="16"/>
      <c r="X182" s="11"/>
      <c r="Y182" s="11"/>
      <c r="Z182" s="11"/>
      <c r="AA182" s="11"/>
      <c r="AB182" s="11"/>
      <c r="AC182" s="11"/>
      <c r="AD182" s="1"/>
      <c r="AE182" s="1"/>
    </row>
    <row r="183" spans="1:31" x14ac:dyDescent="0.25">
      <c r="A183" s="1" t="s">
        <v>1011</v>
      </c>
      <c r="B183" s="1" t="s">
        <v>1012</v>
      </c>
      <c r="C183" s="2">
        <v>44452</v>
      </c>
      <c r="D183" s="1" t="s">
        <v>1013</v>
      </c>
      <c r="E183" s="1" t="s">
        <v>1014</v>
      </c>
      <c r="F183" s="1"/>
      <c r="G183" s="1" t="s">
        <v>1015</v>
      </c>
      <c r="H183" s="1" t="s">
        <v>1016</v>
      </c>
      <c r="I183" s="3">
        <v>1</v>
      </c>
      <c r="J183" s="3">
        <v>275.21041322314102</v>
      </c>
      <c r="K183" s="12">
        <f>+J183*1.21*I183</f>
        <v>333.00460000000061</v>
      </c>
      <c r="L183" s="23" t="s">
        <v>2101</v>
      </c>
      <c r="M183" s="23">
        <f>+K183*0.085</f>
        <v>28.305391000000053</v>
      </c>
      <c r="N183" s="23">
        <f>+M183*0.95</f>
        <v>26.890121450000048</v>
      </c>
      <c r="O183" s="3">
        <f>+N183-(N183*9.09/100)</f>
        <v>24.445809410195043</v>
      </c>
      <c r="P183" s="3"/>
      <c r="Q183" s="3">
        <v>509.081470276034</v>
      </c>
      <c r="R183" s="12">
        <f>+Q183*1.21</f>
        <v>615.98857903400108</v>
      </c>
      <c r="S183" s="3"/>
      <c r="T183" s="1"/>
      <c r="U183" s="11"/>
      <c r="V183" s="11"/>
      <c r="W183" s="16"/>
      <c r="X183" s="11"/>
      <c r="Y183" s="11"/>
      <c r="Z183" s="11"/>
      <c r="AA183" s="11"/>
      <c r="AB183" s="11"/>
      <c r="AC183" s="11"/>
      <c r="AD183" s="1"/>
      <c r="AE183" s="1"/>
    </row>
    <row r="184" spans="1:31" x14ac:dyDescent="0.25">
      <c r="A184" s="1" t="s">
        <v>1017</v>
      </c>
      <c r="B184" s="1" t="s">
        <v>1018</v>
      </c>
      <c r="C184" s="2">
        <v>44452</v>
      </c>
      <c r="D184" s="1" t="s">
        <v>1019</v>
      </c>
      <c r="E184" s="1" t="s">
        <v>1020</v>
      </c>
      <c r="F184" s="1"/>
      <c r="G184" s="1" t="s">
        <v>1021</v>
      </c>
      <c r="H184" s="1" t="s">
        <v>1022</v>
      </c>
      <c r="I184" s="3">
        <v>1</v>
      </c>
      <c r="J184" s="3">
        <v>275.21330578512402</v>
      </c>
      <c r="K184" s="12">
        <f>+J184*1.21*I184</f>
        <v>333.00810000000007</v>
      </c>
      <c r="L184" s="23" t="s">
        <v>2101</v>
      </c>
      <c r="M184" s="23">
        <f>+K184*0.085</f>
        <v>28.305688500000009</v>
      </c>
      <c r="N184" s="23">
        <f>+M184*0.95</f>
        <v>26.890404075000006</v>
      </c>
      <c r="O184" s="3">
        <f>+N184-(N184*9.09/100)</f>
        <v>24.446066344582505</v>
      </c>
      <c r="P184" s="3"/>
      <c r="Q184" s="3">
        <v>509.086820908265</v>
      </c>
      <c r="R184" s="12">
        <f>+Q184*1.21</f>
        <v>615.99505329900057</v>
      </c>
      <c r="S184" s="3"/>
      <c r="T184" s="1"/>
      <c r="U184" s="11"/>
      <c r="V184" s="11"/>
      <c r="W184" s="16"/>
      <c r="X184" s="11"/>
      <c r="Y184" s="11"/>
      <c r="Z184" s="11"/>
      <c r="AA184" s="11"/>
      <c r="AB184" s="11"/>
      <c r="AC184" s="11"/>
      <c r="AD184" s="1"/>
      <c r="AE184" s="1"/>
    </row>
    <row r="185" spans="1:31" x14ac:dyDescent="0.25">
      <c r="A185" s="1" t="s">
        <v>1023</v>
      </c>
      <c r="B185" s="1" t="s">
        <v>1024</v>
      </c>
      <c r="C185" s="2">
        <v>44452</v>
      </c>
      <c r="D185" s="1" t="s">
        <v>1025</v>
      </c>
      <c r="E185" s="1" t="s">
        <v>1026</v>
      </c>
      <c r="F185" s="1"/>
      <c r="G185" s="1" t="s">
        <v>1027</v>
      </c>
      <c r="H185" s="1" t="s">
        <v>1028</v>
      </c>
      <c r="I185" s="3">
        <v>1</v>
      </c>
      <c r="J185" s="3">
        <v>275.21330578512402</v>
      </c>
      <c r="K185" s="12">
        <f>+J185*1.21*I185</f>
        <v>333.00810000000007</v>
      </c>
      <c r="L185" s="23" t="s">
        <v>2101</v>
      </c>
      <c r="M185" s="23">
        <f>+K185*0.085</f>
        <v>28.305688500000009</v>
      </c>
      <c r="N185" s="23">
        <f>+M185*0.95</f>
        <v>26.890404075000006</v>
      </c>
      <c r="O185" s="3">
        <f>+N185-(N185*9.09/100)</f>
        <v>24.446066344582505</v>
      </c>
      <c r="P185" s="3"/>
      <c r="Q185" s="3">
        <v>509.086820908265</v>
      </c>
      <c r="R185" s="12">
        <f>+Q185*1.21</f>
        <v>615.99505329900057</v>
      </c>
      <c r="S185" s="3"/>
      <c r="T185" s="1"/>
      <c r="U185" s="11"/>
      <c r="V185" s="11"/>
      <c r="W185" s="16"/>
      <c r="X185" s="11"/>
      <c r="Y185" s="11"/>
      <c r="Z185" s="11"/>
      <c r="AA185" s="11"/>
      <c r="AB185" s="11"/>
      <c r="AC185" s="11"/>
      <c r="AD185" s="1"/>
      <c r="AE185" s="1"/>
    </row>
    <row r="186" spans="1:31" x14ac:dyDescent="0.25">
      <c r="A186" s="1" t="s">
        <v>1065</v>
      </c>
      <c r="B186" s="1" t="s">
        <v>1066</v>
      </c>
      <c r="C186" s="2">
        <v>44452</v>
      </c>
      <c r="D186" s="1" t="s">
        <v>1067</v>
      </c>
      <c r="E186" s="1" t="s">
        <v>1068</v>
      </c>
      <c r="F186" s="1"/>
      <c r="G186" s="1" t="s">
        <v>1069</v>
      </c>
      <c r="H186" s="1" t="s">
        <v>1070</v>
      </c>
      <c r="I186" s="3">
        <v>1</v>
      </c>
      <c r="J186" s="3">
        <v>449.66694214875997</v>
      </c>
      <c r="K186" s="12">
        <f>+J186*1.21*I186</f>
        <v>544.09699999999953</v>
      </c>
      <c r="L186" s="23" t="s">
        <v>2101</v>
      </c>
      <c r="M186" s="23" t="s">
        <v>2101</v>
      </c>
      <c r="N186" s="23">
        <f>+K186*0.95</f>
        <v>516.89214999999956</v>
      </c>
      <c r="O186" s="3">
        <f>+N186-(N186*9.09/100)</f>
        <v>469.9066535649996</v>
      </c>
      <c r="P186" s="3"/>
      <c r="Q186" s="3">
        <v>756.18690993388395</v>
      </c>
      <c r="R186" s="12">
        <f>+Q186*1.21</f>
        <v>914.9861610199996</v>
      </c>
      <c r="S186" s="3"/>
      <c r="T186" s="1"/>
      <c r="U186" s="11"/>
      <c r="V186" s="11"/>
      <c r="W186" s="16"/>
      <c r="X186" s="11"/>
      <c r="Y186" s="11"/>
      <c r="Z186" s="11"/>
      <c r="AA186" s="11"/>
      <c r="AB186" s="11"/>
      <c r="AC186" s="11"/>
      <c r="AD186" s="1"/>
      <c r="AE186" s="1"/>
    </row>
    <row r="187" spans="1:31" x14ac:dyDescent="0.25">
      <c r="A187" s="1" t="s">
        <v>1071</v>
      </c>
      <c r="B187" s="1" t="s">
        <v>1072</v>
      </c>
      <c r="C187" s="2">
        <v>44452</v>
      </c>
      <c r="D187" s="1" t="s">
        <v>1073</v>
      </c>
      <c r="E187" s="1" t="s">
        <v>1074</v>
      </c>
      <c r="F187" s="1"/>
      <c r="G187" s="1" t="s">
        <v>1075</v>
      </c>
      <c r="H187" s="1" t="s">
        <v>1076</v>
      </c>
      <c r="I187" s="3">
        <v>1</v>
      </c>
      <c r="J187" s="3">
        <v>173.54371900826399</v>
      </c>
      <c r="K187" s="12">
        <f>+J187*1.21*I187</f>
        <v>209.98789999999943</v>
      </c>
      <c r="L187" s="23" t="s">
        <v>2101</v>
      </c>
      <c r="M187" s="23" t="s">
        <v>2101</v>
      </c>
      <c r="N187" s="23">
        <f>+K187*0.95</f>
        <v>199.48850499999944</v>
      </c>
      <c r="O187" s="3">
        <f>+N187-(N187*9.09/100)</f>
        <v>181.35499989549947</v>
      </c>
      <c r="P187" s="3"/>
      <c r="Q187" s="3">
        <v>291.73219796446199</v>
      </c>
      <c r="R187" s="12">
        <f>+Q187*1.21</f>
        <v>352.99595953699901</v>
      </c>
      <c r="S187" s="3"/>
      <c r="T187" s="1"/>
      <c r="U187" s="11"/>
      <c r="V187" s="11"/>
      <c r="W187" s="16"/>
      <c r="X187" s="11"/>
      <c r="Y187" s="11"/>
      <c r="Z187" s="11"/>
      <c r="AA187" s="11"/>
      <c r="AB187" s="11"/>
      <c r="AC187" s="11"/>
      <c r="AD187" s="1"/>
      <c r="AE187" s="1"/>
    </row>
    <row r="188" spans="1:31" x14ac:dyDescent="0.25">
      <c r="A188" s="1" t="s">
        <v>1803</v>
      </c>
      <c r="B188" s="1" t="s">
        <v>1804</v>
      </c>
      <c r="C188" s="2">
        <v>44452</v>
      </c>
      <c r="D188" s="1" t="s">
        <v>1805</v>
      </c>
      <c r="E188" s="1" t="s">
        <v>1806</v>
      </c>
      <c r="F188" s="1">
        <v>3649</v>
      </c>
      <c r="G188" s="1" t="s">
        <v>1807</v>
      </c>
      <c r="H188" s="1" t="s">
        <v>1808</v>
      </c>
      <c r="I188" s="3">
        <v>1</v>
      </c>
      <c r="J188" s="3">
        <v>280.33710743801697</v>
      </c>
      <c r="K188" s="12">
        <f>+J188*1.21*I188</f>
        <v>339.20790000000051</v>
      </c>
      <c r="L188" s="23" t="s">
        <v>2101</v>
      </c>
      <c r="M188" s="23">
        <f>+J188*0.85</f>
        <v>238.28654132231441</v>
      </c>
      <c r="N188" s="23">
        <f>+M188*0.95</f>
        <v>226.37221425619867</v>
      </c>
      <c r="O188" s="3">
        <f>+N188-(N188*9.09/100)</f>
        <v>205.79497998031022</v>
      </c>
      <c r="P188" s="3">
        <f>+O188+O187+O186+O185+O184+O183+O182</f>
        <v>1159.0598915401692</v>
      </c>
      <c r="Q188" s="3">
        <v>443.79887141404998</v>
      </c>
      <c r="R188" s="12">
        <f>+Q188*1.21</f>
        <v>536.99663441100051</v>
      </c>
      <c r="S188" s="3">
        <f>+R188+R187+R186+R185+R184+R183+R182</f>
        <v>4362.9497876759997</v>
      </c>
      <c r="T188" s="1">
        <v>4362.9799999999996</v>
      </c>
      <c r="U188" s="29">
        <f>+T188-S188</f>
        <v>3.0212323999876389E-2</v>
      </c>
      <c r="V188" s="11"/>
      <c r="W188" s="16">
        <f>+VLOOKUP(F188,'[1]ventas (7)'!$1:$1048576,38,FALSE)</f>
        <v>16907211179</v>
      </c>
      <c r="X188" s="11"/>
      <c r="Y188" s="11"/>
      <c r="Z188" s="11"/>
      <c r="AA188" s="11"/>
      <c r="AB188" s="11"/>
      <c r="AC188" s="11"/>
      <c r="AD188" s="1"/>
      <c r="AE188" s="1"/>
    </row>
    <row r="189" spans="1:31" x14ac:dyDescent="0.25">
      <c r="A189" s="1" t="s">
        <v>1371</v>
      </c>
      <c r="B189" s="1" t="s">
        <v>1372</v>
      </c>
      <c r="C189" s="2">
        <v>44452</v>
      </c>
      <c r="D189" s="1" t="s">
        <v>1373</v>
      </c>
      <c r="E189" s="1" t="s">
        <v>1374</v>
      </c>
      <c r="F189" s="1"/>
      <c r="G189" s="1" t="s">
        <v>1375</v>
      </c>
      <c r="H189" s="1" t="s">
        <v>1376</v>
      </c>
      <c r="I189" s="3">
        <v>3</v>
      </c>
      <c r="J189" s="3">
        <v>95.04</v>
      </c>
      <c r="K189" s="12">
        <f>+J189*1.21*I189</f>
        <v>344.99520000000001</v>
      </c>
      <c r="L189" s="23" t="s">
        <v>2101</v>
      </c>
      <c r="M189" s="23" t="s">
        <v>2101</v>
      </c>
      <c r="N189" s="23" t="s">
        <v>2101</v>
      </c>
      <c r="O189" s="3">
        <f>+K189</f>
        <v>344.99520000000001</v>
      </c>
      <c r="P189" s="3"/>
      <c r="Q189" s="3">
        <v>644.62967516032995</v>
      </c>
      <c r="R189" s="12">
        <f>+Q189*1.21</f>
        <v>780.00190694399919</v>
      </c>
      <c r="S189" s="3"/>
      <c r="T189" s="1"/>
      <c r="U189" s="11"/>
      <c r="V189" s="11"/>
      <c r="W189" s="16"/>
      <c r="X189" s="11"/>
      <c r="Y189" s="11"/>
      <c r="Z189" s="11"/>
      <c r="AA189" s="11"/>
      <c r="AB189" s="11"/>
      <c r="AC189" s="11"/>
      <c r="AD189" s="1"/>
      <c r="AE189" s="1"/>
    </row>
    <row r="190" spans="1:31" x14ac:dyDescent="0.25">
      <c r="A190" s="14" t="s">
        <v>1875</v>
      </c>
      <c r="B190" s="14" t="s">
        <v>1876</v>
      </c>
      <c r="C190" s="15">
        <v>44452</v>
      </c>
      <c r="D190" s="14" t="s">
        <v>1877</v>
      </c>
      <c r="E190" s="14" t="s">
        <v>1878</v>
      </c>
      <c r="F190" s="14">
        <v>3653</v>
      </c>
      <c r="G190" s="14" t="s">
        <v>1879</v>
      </c>
      <c r="H190" s="14" t="s">
        <v>1880</v>
      </c>
      <c r="I190" s="12">
        <v>1</v>
      </c>
      <c r="J190" s="12">
        <v>661.15700000000004</v>
      </c>
      <c r="K190" s="12">
        <f>+J190*1.21*I190</f>
        <v>799.99997000000008</v>
      </c>
      <c r="L190" s="23" t="s">
        <v>2101</v>
      </c>
      <c r="M190" s="23" t="s">
        <v>2101</v>
      </c>
      <c r="N190" s="23" t="s">
        <v>2101</v>
      </c>
      <c r="O190" s="3">
        <f>+K190</f>
        <v>799.99997000000008</v>
      </c>
      <c r="P190" s="12">
        <f>+O190+O189</f>
        <v>1144.9951700000001</v>
      </c>
      <c r="Q190" s="12">
        <v>2561.9660660999998</v>
      </c>
      <c r="R190" s="12">
        <f>+Q190*1.21</f>
        <v>3099.9789399809997</v>
      </c>
      <c r="S190" s="12">
        <f>+R190+R189</f>
        <v>3879.9808469249988</v>
      </c>
      <c r="T190" s="1">
        <v>3879.99</v>
      </c>
      <c r="U190" s="29">
        <f>+T190-S190</f>
        <v>9.1530750009951589E-3</v>
      </c>
      <c r="V190" s="16"/>
      <c r="W190" s="16">
        <f>+VLOOKUP(F190,'[1]ventas (7)'!$1:$1048576,38,FALSE)</f>
        <v>16918730031</v>
      </c>
      <c r="X190" s="16"/>
      <c r="Y190" s="16"/>
      <c r="Z190" s="16"/>
      <c r="AA190" s="16"/>
      <c r="AB190" s="16"/>
      <c r="AC190" s="16"/>
      <c r="AD190" s="14"/>
      <c r="AE190" s="14"/>
    </row>
    <row r="191" spans="1:31" x14ac:dyDescent="0.25">
      <c r="A191" s="1" t="s">
        <v>747</v>
      </c>
      <c r="B191" s="1" t="s">
        <v>748</v>
      </c>
      <c r="C191" s="2">
        <v>44452</v>
      </c>
      <c r="D191" s="1" t="s">
        <v>749</v>
      </c>
      <c r="E191" s="1" t="s">
        <v>750</v>
      </c>
      <c r="F191" s="1"/>
      <c r="G191" s="1" t="s">
        <v>751</v>
      </c>
      <c r="H191" s="1" t="s">
        <v>752</v>
      </c>
      <c r="I191" s="3">
        <v>1</v>
      </c>
      <c r="J191" s="3">
        <v>286.3</v>
      </c>
      <c r="K191" s="12">
        <f>+J191*1.21*I191</f>
        <v>346.423</v>
      </c>
      <c r="L191" s="23" t="s">
        <v>2101</v>
      </c>
      <c r="M191" s="23" t="s">
        <v>2101</v>
      </c>
      <c r="N191" s="23" t="s">
        <v>2101</v>
      </c>
      <c r="O191" s="3">
        <f>+K191</f>
        <v>346.423</v>
      </c>
      <c r="P191" s="3"/>
      <c r="Q191" s="3">
        <v>528.92034319338802</v>
      </c>
      <c r="R191" s="12">
        <f>+Q191*1.21</f>
        <v>639.99361526399946</v>
      </c>
      <c r="S191" s="3"/>
      <c r="T191" s="1"/>
      <c r="U191" s="11"/>
      <c r="V191" s="11"/>
      <c r="W191" s="16"/>
      <c r="X191" s="11"/>
      <c r="Y191" s="11"/>
      <c r="Z191" s="11"/>
      <c r="AA191" s="11"/>
      <c r="AB191" s="11"/>
      <c r="AC191" s="11"/>
      <c r="AD191" s="1"/>
      <c r="AE191" s="1"/>
    </row>
    <row r="192" spans="1:31" x14ac:dyDescent="0.25">
      <c r="A192" s="1" t="s">
        <v>753</v>
      </c>
      <c r="B192" s="1" t="s">
        <v>754</v>
      </c>
      <c r="C192" s="2">
        <v>44452</v>
      </c>
      <c r="D192" s="1" t="s">
        <v>755</v>
      </c>
      <c r="E192" s="1" t="s">
        <v>756</v>
      </c>
      <c r="F192" s="1"/>
      <c r="G192" s="1" t="s">
        <v>757</v>
      </c>
      <c r="H192" s="1" t="s">
        <v>758</v>
      </c>
      <c r="I192" s="3">
        <v>1</v>
      </c>
      <c r="J192" s="3">
        <v>286.3</v>
      </c>
      <c r="K192" s="12">
        <f>+J192*1.21*I192</f>
        <v>346.423</v>
      </c>
      <c r="L192" s="23" t="s">
        <v>2101</v>
      </c>
      <c r="M192" s="23" t="s">
        <v>2101</v>
      </c>
      <c r="N192" s="23" t="s">
        <v>2101</v>
      </c>
      <c r="O192" s="3">
        <f>+K192</f>
        <v>346.423</v>
      </c>
      <c r="P192" s="3"/>
      <c r="Q192" s="3">
        <v>528.92034319338802</v>
      </c>
      <c r="R192" s="12">
        <f>+Q192*1.21</f>
        <v>639.99361526399946</v>
      </c>
      <c r="S192" s="3"/>
      <c r="T192" s="1"/>
      <c r="U192" s="11"/>
      <c r="V192" s="11"/>
      <c r="W192" s="16"/>
      <c r="X192" s="11"/>
      <c r="Y192" s="11"/>
      <c r="Z192" s="11"/>
      <c r="AA192" s="11"/>
      <c r="AB192" s="11"/>
      <c r="AC192" s="11"/>
      <c r="AD192" s="1"/>
      <c r="AE192" s="1"/>
    </row>
    <row r="193" spans="1:31" x14ac:dyDescent="0.25">
      <c r="A193" s="1" t="s">
        <v>759</v>
      </c>
      <c r="B193" s="1" t="s">
        <v>760</v>
      </c>
      <c r="C193" s="2">
        <v>44452</v>
      </c>
      <c r="D193" s="1" t="s">
        <v>761</v>
      </c>
      <c r="E193" s="1" t="s">
        <v>762</v>
      </c>
      <c r="F193" s="1"/>
      <c r="G193" s="1" t="s">
        <v>763</v>
      </c>
      <c r="H193" s="1" t="s">
        <v>764</v>
      </c>
      <c r="I193" s="3">
        <v>1</v>
      </c>
      <c r="J193" s="3">
        <v>286.3</v>
      </c>
      <c r="K193" s="12">
        <f>+J193*1.21*I193</f>
        <v>346.423</v>
      </c>
      <c r="L193" s="23" t="s">
        <v>2101</v>
      </c>
      <c r="M193" s="23" t="s">
        <v>2101</v>
      </c>
      <c r="N193" s="23" t="s">
        <v>2101</v>
      </c>
      <c r="O193" s="3">
        <f>+K193</f>
        <v>346.423</v>
      </c>
      <c r="P193" s="3"/>
      <c r="Q193" s="3">
        <v>528.92034319338802</v>
      </c>
      <c r="R193" s="12">
        <f>+Q193*1.21</f>
        <v>639.99361526399946</v>
      </c>
      <c r="S193" s="3"/>
      <c r="T193" s="1"/>
      <c r="U193" s="11"/>
      <c r="V193" s="11"/>
      <c r="W193" s="16"/>
      <c r="X193" s="11"/>
      <c r="Y193" s="11"/>
      <c r="Z193" s="11"/>
      <c r="AA193" s="11"/>
      <c r="AB193" s="11"/>
      <c r="AC193" s="11"/>
      <c r="AD193" s="1"/>
      <c r="AE193" s="1"/>
    </row>
    <row r="194" spans="1:31" x14ac:dyDescent="0.25">
      <c r="A194" s="1" t="s">
        <v>765</v>
      </c>
      <c r="B194" s="1" t="s">
        <v>766</v>
      </c>
      <c r="C194" s="2">
        <v>44452</v>
      </c>
      <c r="D194" s="1" t="s">
        <v>767</v>
      </c>
      <c r="E194" s="1" t="s">
        <v>768</v>
      </c>
      <c r="F194" s="1">
        <v>3660</v>
      </c>
      <c r="G194" s="1" t="s">
        <v>769</v>
      </c>
      <c r="H194" s="1" t="s">
        <v>770</v>
      </c>
      <c r="I194" s="3">
        <v>1</v>
      </c>
      <c r="J194" s="3">
        <v>286.3</v>
      </c>
      <c r="K194" s="12">
        <f>+J194*1.21*I194</f>
        <v>346.423</v>
      </c>
      <c r="L194" s="23" t="s">
        <v>2101</v>
      </c>
      <c r="M194" s="23" t="s">
        <v>2101</v>
      </c>
      <c r="N194" s="23" t="s">
        <v>2101</v>
      </c>
      <c r="O194" s="3">
        <f>+K194</f>
        <v>346.423</v>
      </c>
      <c r="P194" s="3">
        <f>+O194+O193+O192+O191</f>
        <v>1385.692</v>
      </c>
      <c r="Q194" s="3">
        <v>528.92034319338802</v>
      </c>
      <c r="R194" s="12">
        <f>+Q194*1.21</f>
        <v>639.99361526399946</v>
      </c>
      <c r="S194" s="3">
        <f>+R194+R193+R192+R191</f>
        <v>2559.9744610559978</v>
      </c>
      <c r="T194" s="1">
        <v>2559.96</v>
      </c>
      <c r="U194" s="29">
        <f t="shared" ref="U194:U195" si="12">+T194-S194</f>
        <v>-1.4461055997799122E-2</v>
      </c>
      <c r="V194" s="11"/>
      <c r="W194" s="16">
        <f>+VLOOKUP(F194,'[1]ventas (7)'!$1:$1048576,38,FALSE)</f>
        <v>3249888758</v>
      </c>
      <c r="X194" s="11"/>
      <c r="Y194" s="11"/>
      <c r="Z194" s="11"/>
      <c r="AA194" s="11"/>
      <c r="AB194" s="11"/>
      <c r="AC194" s="11"/>
      <c r="AD194" s="1"/>
      <c r="AE194" s="1"/>
    </row>
    <row r="195" spans="1:31" x14ac:dyDescent="0.25">
      <c r="A195" s="1" t="s">
        <v>2067</v>
      </c>
      <c r="B195" s="1" t="s">
        <v>2068</v>
      </c>
      <c r="C195" s="2">
        <v>44452</v>
      </c>
      <c r="D195" s="1" t="s">
        <v>2069</v>
      </c>
      <c r="E195" s="1" t="s">
        <v>2070</v>
      </c>
      <c r="F195" s="1">
        <v>3661</v>
      </c>
      <c r="G195" s="1" t="s">
        <v>2071</v>
      </c>
      <c r="H195" s="1" t="s">
        <v>2072</v>
      </c>
      <c r="I195" s="3">
        <v>1</v>
      </c>
      <c r="J195" s="3">
        <v>785.17</v>
      </c>
      <c r="K195" s="12">
        <f>+J195*1.21*I195</f>
        <v>950.05569999999989</v>
      </c>
      <c r="L195" s="23" t="s">
        <v>2101</v>
      </c>
      <c r="M195" s="23" t="s">
        <v>2101</v>
      </c>
      <c r="N195" s="23" t="s">
        <v>2101</v>
      </c>
      <c r="O195" s="3">
        <f>+K195</f>
        <v>950.05569999999989</v>
      </c>
      <c r="P195" s="3">
        <f>+O195</f>
        <v>950.05569999999989</v>
      </c>
      <c r="Q195" s="3">
        <v>1454.5366875</v>
      </c>
      <c r="R195" s="12">
        <f>+Q195*1.21</f>
        <v>1759.9893918749999</v>
      </c>
      <c r="S195" s="3">
        <f>+R195</f>
        <v>1759.9893918749999</v>
      </c>
      <c r="T195" s="1">
        <v>1759.99</v>
      </c>
      <c r="U195" s="29">
        <f t="shared" si="12"/>
        <v>6.0812500009888026E-4</v>
      </c>
      <c r="V195" s="11"/>
      <c r="W195" s="16">
        <f>+VLOOKUP(F195,'[1]ventas (7)'!$1:$1048576,38,FALSE)</f>
        <v>16932255376</v>
      </c>
      <c r="X195" s="11"/>
      <c r="Y195" s="11"/>
      <c r="Z195" s="11"/>
      <c r="AA195" s="11"/>
      <c r="AB195" s="11"/>
      <c r="AC195" s="11"/>
      <c r="AD195" s="1"/>
      <c r="AE195" s="1"/>
    </row>
    <row r="196" spans="1:31" x14ac:dyDescent="0.25">
      <c r="A196" s="1" t="s">
        <v>167</v>
      </c>
      <c r="B196" s="1" t="s">
        <v>168</v>
      </c>
      <c r="C196" s="2">
        <v>44453</v>
      </c>
      <c r="D196" s="1" t="s">
        <v>169</v>
      </c>
      <c r="E196" s="1" t="s">
        <v>170</v>
      </c>
      <c r="F196" s="1"/>
      <c r="G196" s="1" t="s">
        <v>171</v>
      </c>
      <c r="H196" s="1" t="s">
        <v>172</v>
      </c>
      <c r="I196" s="3">
        <v>2</v>
      </c>
      <c r="J196" s="3">
        <v>785.17499999999995</v>
      </c>
      <c r="K196" s="12">
        <f>+J196*1.21*I196</f>
        <v>1900.1234999999999</v>
      </c>
      <c r="L196" s="23" t="s">
        <v>2101</v>
      </c>
      <c r="M196" s="23" t="s">
        <v>2101</v>
      </c>
      <c r="N196" s="23" t="s">
        <v>2101</v>
      </c>
      <c r="O196" s="3">
        <f>+K196</f>
        <v>1900.1234999999999</v>
      </c>
      <c r="P196" s="3"/>
      <c r="Q196" s="3">
        <v>2909.1024638429799</v>
      </c>
      <c r="R196" s="12">
        <f>+Q196*1.21</f>
        <v>3520.0139812500056</v>
      </c>
      <c r="S196" s="3"/>
      <c r="T196" s="1"/>
      <c r="U196" s="11"/>
      <c r="V196" s="11"/>
      <c r="W196" s="16"/>
      <c r="X196" s="11"/>
      <c r="Y196" s="11"/>
      <c r="Z196" s="11"/>
      <c r="AA196" s="11"/>
      <c r="AB196" s="11"/>
      <c r="AC196" s="11"/>
      <c r="AD196" s="1"/>
      <c r="AE196" s="1"/>
    </row>
    <row r="197" spans="1:31" x14ac:dyDescent="0.25">
      <c r="A197" s="1" t="s">
        <v>679</v>
      </c>
      <c r="B197" s="1" t="s">
        <v>680</v>
      </c>
      <c r="C197" s="2">
        <v>44453</v>
      </c>
      <c r="D197" s="1" t="s">
        <v>681</v>
      </c>
      <c r="E197" s="1" t="s">
        <v>682</v>
      </c>
      <c r="F197" s="1"/>
      <c r="G197" s="1" t="s">
        <v>683</v>
      </c>
      <c r="H197" s="1" t="s">
        <v>684</v>
      </c>
      <c r="I197" s="3">
        <v>-4</v>
      </c>
      <c r="J197" s="3">
        <v>643.46752066115698</v>
      </c>
      <c r="K197" s="12">
        <f>+J197*1.21*I197</f>
        <v>-3114.3827999999999</v>
      </c>
      <c r="L197" s="23" t="s">
        <v>2101</v>
      </c>
      <c r="M197" s="23" t="s">
        <v>2101</v>
      </c>
      <c r="N197" s="23">
        <f>+K197*0.95</f>
        <v>-2958.6636599999997</v>
      </c>
      <c r="O197" s="3">
        <f>+N197-(N197*9.09/100)</f>
        <v>-2689.7211333059995</v>
      </c>
      <c r="P197" s="3"/>
      <c r="Q197" s="3">
        <v>-3031.3497511338801</v>
      </c>
      <c r="R197" s="12">
        <f>+Q197*1.21</f>
        <v>-3667.9331988719946</v>
      </c>
      <c r="S197" s="3"/>
      <c r="T197" s="1"/>
      <c r="U197" s="11"/>
      <c r="V197" s="11"/>
      <c r="W197" s="16"/>
      <c r="X197" s="11"/>
      <c r="Y197" s="11"/>
      <c r="Z197" s="11"/>
      <c r="AA197" s="11"/>
      <c r="AB197" s="11"/>
      <c r="AC197" s="11"/>
      <c r="AD197" s="1" t="s">
        <v>685</v>
      </c>
      <c r="AE197" s="1" t="s">
        <v>686</v>
      </c>
    </row>
    <row r="198" spans="1:31" x14ac:dyDescent="0.25">
      <c r="A198" s="1" t="s">
        <v>687</v>
      </c>
      <c r="B198" s="1" t="s">
        <v>688</v>
      </c>
      <c r="C198" s="2">
        <v>44453</v>
      </c>
      <c r="D198" s="1" t="s">
        <v>689</v>
      </c>
      <c r="E198" s="1" t="s">
        <v>690</v>
      </c>
      <c r="F198" s="1"/>
      <c r="G198" s="1" t="s">
        <v>691</v>
      </c>
      <c r="H198" s="1" t="s">
        <v>692</v>
      </c>
      <c r="I198" s="3">
        <v>4</v>
      </c>
      <c r="J198" s="3">
        <v>643.46752066115698</v>
      </c>
      <c r="K198" s="12">
        <f>+J198*1.21*I198</f>
        <v>3114.3827999999999</v>
      </c>
      <c r="L198" s="23" t="s">
        <v>2101</v>
      </c>
      <c r="M198" s="23" t="s">
        <v>2101</v>
      </c>
      <c r="N198" s="23">
        <f>+K198*0.95</f>
        <v>2958.6636599999997</v>
      </c>
      <c r="O198" s="3">
        <f>+N198-(N198*9.09/100)</f>
        <v>2689.7211333059995</v>
      </c>
      <c r="P198" s="3"/>
      <c r="Q198" s="3">
        <v>3031.3497511338801</v>
      </c>
      <c r="R198" s="12">
        <f>+Q198*1.21</f>
        <v>3667.9331988719946</v>
      </c>
      <c r="S198" s="3"/>
      <c r="T198" s="1"/>
      <c r="U198" s="11"/>
      <c r="V198" s="11"/>
      <c r="W198" s="16"/>
      <c r="X198" s="11"/>
      <c r="Y198" s="11"/>
      <c r="Z198" s="11"/>
      <c r="AA198" s="11"/>
      <c r="AB198" s="11"/>
      <c r="AC198" s="11"/>
      <c r="AD198" s="1"/>
      <c r="AE198" s="1"/>
    </row>
    <row r="199" spans="1:31" x14ac:dyDescent="0.25">
      <c r="A199" s="1" t="s">
        <v>699</v>
      </c>
      <c r="B199" s="1" t="s">
        <v>700</v>
      </c>
      <c r="C199" s="2">
        <v>44453</v>
      </c>
      <c r="D199" s="1" t="s">
        <v>701</v>
      </c>
      <c r="E199" s="1" t="s">
        <v>702</v>
      </c>
      <c r="F199" s="1"/>
      <c r="G199" s="1" t="s">
        <v>703</v>
      </c>
      <c r="H199" s="1" t="s">
        <v>704</v>
      </c>
      <c r="I199" s="3">
        <v>-4</v>
      </c>
      <c r="J199" s="3">
        <v>619.53818181818201</v>
      </c>
      <c r="K199" s="12">
        <f>+J199*1.21*I199</f>
        <v>-2998.564800000001</v>
      </c>
      <c r="L199" s="23" t="s">
        <v>2101</v>
      </c>
      <c r="M199" s="23" t="s">
        <v>2101</v>
      </c>
      <c r="N199" s="23">
        <f>+K199*0.95</f>
        <v>-2848.6365600000008</v>
      </c>
      <c r="O199" s="3">
        <f>+N199-(N199*9.09/100)</f>
        <v>-2589.6954966960006</v>
      </c>
      <c r="P199" s="3"/>
      <c r="Q199" s="3">
        <v>-2085.9107135999998</v>
      </c>
      <c r="R199" s="12">
        <f>+Q199*1.21</f>
        <v>-2523.9519634559997</v>
      </c>
      <c r="S199" s="3"/>
      <c r="T199" s="1"/>
      <c r="U199" s="11"/>
      <c r="V199" s="11"/>
      <c r="W199" s="16"/>
      <c r="X199" s="11"/>
      <c r="Y199" s="11"/>
      <c r="Z199" s="11"/>
      <c r="AA199" s="11"/>
      <c r="AB199" s="11"/>
      <c r="AC199" s="11"/>
      <c r="AD199" s="1" t="s">
        <v>685</v>
      </c>
      <c r="AE199" s="1" t="s">
        <v>686</v>
      </c>
    </row>
    <row r="200" spans="1:31" x14ac:dyDescent="0.25">
      <c r="A200" s="1" t="s">
        <v>705</v>
      </c>
      <c r="B200" s="1" t="s">
        <v>706</v>
      </c>
      <c r="C200" s="2">
        <v>44453</v>
      </c>
      <c r="D200" s="1" t="s">
        <v>707</v>
      </c>
      <c r="E200" s="1" t="s">
        <v>708</v>
      </c>
      <c r="F200" s="1"/>
      <c r="G200" s="1" t="s">
        <v>709</v>
      </c>
      <c r="H200" s="1" t="s">
        <v>710</v>
      </c>
      <c r="I200" s="3">
        <v>4</v>
      </c>
      <c r="J200" s="3">
        <v>619.53818181818201</v>
      </c>
      <c r="K200" s="12">
        <f>+J200*1.21*I200</f>
        <v>2998.564800000001</v>
      </c>
      <c r="L200" s="23" t="s">
        <v>2101</v>
      </c>
      <c r="M200" s="23" t="s">
        <v>2101</v>
      </c>
      <c r="N200" s="23">
        <f>+K200*0.95</f>
        <v>2848.6365600000008</v>
      </c>
      <c r="O200" s="3">
        <f>+N200-(N200*9.09/100)</f>
        <v>2589.6954966960006</v>
      </c>
      <c r="P200" s="3"/>
      <c r="Q200" s="3">
        <v>2085.9107135999998</v>
      </c>
      <c r="R200" s="12">
        <f>+Q200*1.21</f>
        <v>2523.9519634559997</v>
      </c>
      <c r="S200" s="3"/>
      <c r="T200" s="1"/>
      <c r="U200" s="11"/>
      <c r="V200" s="11"/>
      <c r="W200" s="16"/>
      <c r="X200" s="11"/>
      <c r="Y200" s="11"/>
      <c r="Z200" s="11"/>
      <c r="AA200" s="11"/>
      <c r="AB200" s="11"/>
      <c r="AC200" s="11"/>
      <c r="AD200" s="1"/>
      <c r="AE200" s="1"/>
    </row>
    <row r="201" spans="1:31" s="17" customFormat="1" x14ac:dyDescent="0.25">
      <c r="A201" s="1" t="s">
        <v>1665</v>
      </c>
      <c r="B201" s="1" t="s">
        <v>1666</v>
      </c>
      <c r="C201" s="2">
        <v>44453</v>
      </c>
      <c r="D201" s="1" t="s">
        <v>1667</v>
      </c>
      <c r="E201" s="1" t="s">
        <v>1668</v>
      </c>
      <c r="F201" s="1"/>
      <c r="G201" s="1" t="s">
        <v>1669</v>
      </c>
      <c r="H201" s="1" t="s">
        <v>1670</v>
      </c>
      <c r="I201" s="3">
        <v>-1</v>
      </c>
      <c r="J201" s="3">
        <v>1169.01115702479</v>
      </c>
      <c r="K201" s="12">
        <f>+J201*1.21*I201</f>
        <v>-1414.5034999999959</v>
      </c>
      <c r="L201" s="23">
        <f>+K201*0.85</f>
        <v>-1202.3279749999965</v>
      </c>
      <c r="M201" s="23" t="s">
        <v>2101</v>
      </c>
      <c r="N201" s="23">
        <f>+L201*0.95</f>
        <v>-1142.2115762499966</v>
      </c>
      <c r="O201" s="3">
        <f>+N201-(N201*9.09/100)</f>
        <v>-1038.3845439688719</v>
      </c>
      <c r="P201" s="3"/>
      <c r="Q201" s="3">
        <v>-1347.0983166859501</v>
      </c>
      <c r="R201" s="12">
        <f>+Q201*1.21</f>
        <v>-1629.9889631899996</v>
      </c>
      <c r="S201" s="3"/>
      <c r="T201" s="1"/>
      <c r="U201" s="11"/>
      <c r="V201" s="11"/>
      <c r="W201" s="16"/>
      <c r="X201" s="11"/>
      <c r="Y201" s="11"/>
      <c r="Z201" s="11"/>
      <c r="AA201" s="11"/>
      <c r="AB201" s="11"/>
      <c r="AC201" s="11"/>
      <c r="AD201" s="1" t="s">
        <v>685</v>
      </c>
      <c r="AE201" s="1" t="s">
        <v>686</v>
      </c>
    </row>
    <row r="202" spans="1:31" x14ac:dyDescent="0.25">
      <c r="A202" s="1" t="s">
        <v>1671</v>
      </c>
      <c r="B202" s="1" t="s">
        <v>1672</v>
      </c>
      <c r="C202" s="2">
        <v>44453</v>
      </c>
      <c r="D202" s="1" t="s">
        <v>1673</v>
      </c>
      <c r="E202" s="1" t="s">
        <v>1674</v>
      </c>
      <c r="F202" s="1">
        <v>3654</v>
      </c>
      <c r="G202" s="1" t="s">
        <v>1675</v>
      </c>
      <c r="H202" s="1" t="s">
        <v>1676</v>
      </c>
      <c r="I202" s="3">
        <v>1</v>
      </c>
      <c r="J202" s="3">
        <v>1169.01115702479</v>
      </c>
      <c r="K202" s="12">
        <f>+J202*1.21*I202</f>
        <v>1414.5034999999959</v>
      </c>
      <c r="L202" s="23">
        <f>+K202*0.85</f>
        <v>1202.3279749999965</v>
      </c>
      <c r="M202" s="23" t="s">
        <v>2101</v>
      </c>
      <c r="N202" s="23">
        <f>+L202*0.95</f>
        <v>1142.2115762499966</v>
      </c>
      <c r="O202" s="3">
        <f>+N202-(N202*9.09/100)</f>
        <v>1038.3845439688719</v>
      </c>
      <c r="P202" s="3">
        <f>+O202+O201+O200+O199+O198+O197+O196</f>
        <v>1900.1234999999999</v>
      </c>
      <c r="Q202" s="3">
        <v>1347.0983166859501</v>
      </c>
      <c r="R202" s="12">
        <f>+Q202*1.21</f>
        <v>1629.9889631899996</v>
      </c>
      <c r="S202" s="3">
        <f>+R202+R201+R200+R199+R198+R197+R196</f>
        <v>3520.0139812500056</v>
      </c>
      <c r="T202" s="1">
        <v>3933.96</v>
      </c>
      <c r="U202" s="29">
        <f>+T202-S202</f>
        <v>413.94601874999444</v>
      </c>
      <c r="V202" s="11" t="s">
        <v>2109</v>
      </c>
      <c r="W202" s="16">
        <f>+VLOOKUP(F202,'[1]ventas (7)'!$1:$1048576,38,FALSE)</f>
        <v>16919359962</v>
      </c>
      <c r="X202" s="11"/>
      <c r="Y202" s="11"/>
      <c r="Z202" s="11"/>
      <c r="AA202" s="11"/>
      <c r="AB202" s="11"/>
      <c r="AC202" s="11"/>
      <c r="AD202" s="1"/>
      <c r="AE202" s="1"/>
    </row>
    <row r="203" spans="1:31" x14ac:dyDescent="0.25">
      <c r="A203" s="1" t="s">
        <v>693</v>
      </c>
      <c r="B203" s="1" t="s">
        <v>694</v>
      </c>
      <c r="C203" s="2">
        <v>44453</v>
      </c>
      <c r="D203" s="1" t="s">
        <v>695</v>
      </c>
      <c r="E203" s="1" t="s">
        <v>696</v>
      </c>
      <c r="F203" s="1"/>
      <c r="G203" s="1" t="s">
        <v>697</v>
      </c>
      <c r="H203" s="1" t="s">
        <v>698</v>
      </c>
      <c r="I203" s="3">
        <v>4</v>
      </c>
      <c r="J203" s="3">
        <v>643.46752066115698</v>
      </c>
      <c r="K203" s="12">
        <f>+J203*1.21*I203</f>
        <v>3114.3827999999999</v>
      </c>
      <c r="L203" s="23" t="s">
        <v>2101</v>
      </c>
      <c r="M203" s="23" t="s">
        <v>2101</v>
      </c>
      <c r="N203" s="23">
        <f>+K203*0.95</f>
        <v>2958.6636599999997</v>
      </c>
      <c r="O203" s="3">
        <f>+N203-(N203*9.09/100)</f>
        <v>2689.7211333059995</v>
      </c>
      <c r="P203" s="3"/>
      <c r="Q203" s="3">
        <v>3031.3497511338801</v>
      </c>
      <c r="R203" s="12">
        <f>+Q203*1.21</f>
        <v>3667.9331988719946</v>
      </c>
      <c r="S203" s="3"/>
      <c r="T203" s="1"/>
      <c r="U203" s="11"/>
      <c r="V203" s="11"/>
      <c r="W203" s="16"/>
      <c r="X203" s="11"/>
      <c r="Y203" s="11"/>
      <c r="Z203" s="11"/>
      <c r="AA203" s="11"/>
      <c r="AB203" s="11"/>
      <c r="AC203" s="11"/>
      <c r="AD203" s="1"/>
      <c r="AE203" s="1"/>
    </row>
    <row r="204" spans="1:31" x14ac:dyDescent="0.25">
      <c r="A204" s="1" t="s">
        <v>711</v>
      </c>
      <c r="B204" s="1" t="s">
        <v>712</v>
      </c>
      <c r="C204" s="2">
        <v>44453</v>
      </c>
      <c r="D204" s="1" t="s">
        <v>713</v>
      </c>
      <c r="E204" s="1" t="s">
        <v>714</v>
      </c>
      <c r="F204" s="1"/>
      <c r="G204" s="1" t="s">
        <v>715</v>
      </c>
      <c r="H204" s="1" t="s">
        <v>716</v>
      </c>
      <c r="I204" s="3">
        <v>4</v>
      </c>
      <c r="J204" s="3">
        <v>619.53818181818201</v>
      </c>
      <c r="K204" s="12">
        <f>+J204*1.21*I204</f>
        <v>2998.564800000001</v>
      </c>
      <c r="L204" s="23" t="s">
        <v>2101</v>
      </c>
      <c r="M204" s="23" t="s">
        <v>2101</v>
      </c>
      <c r="N204" s="23">
        <f>+K204*0.95</f>
        <v>2848.6365600000008</v>
      </c>
      <c r="O204" s="3">
        <f>+N204-(N204*9.09/100)</f>
        <v>2589.6954966960006</v>
      </c>
      <c r="P204" s="3"/>
      <c r="Q204" s="3">
        <v>2085.9107135999998</v>
      </c>
      <c r="R204" s="12">
        <f>+Q204*1.21</f>
        <v>2523.9519634559997</v>
      </c>
      <c r="S204" s="3"/>
      <c r="T204" s="1"/>
      <c r="U204" s="11"/>
      <c r="V204" s="11"/>
      <c r="W204" s="16"/>
      <c r="X204" s="11"/>
      <c r="Y204" s="11"/>
      <c r="Z204" s="11"/>
      <c r="AA204" s="11"/>
      <c r="AB204" s="11"/>
      <c r="AC204" s="11"/>
      <c r="AD204" s="1"/>
      <c r="AE204" s="1"/>
    </row>
    <row r="205" spans="1:31" x14ac:dyDescent="0.25">
      <c r="A205" s="1" t="s">
        <v>1677</v>
      </c>
      <c r="B205" s="1" t="s">
        <v>1678</v>
      </c>
      <c r="C205" s="2">
        <v>44453</v>
      </c>
      <c r="D205" s="1" t="s">
        <v>1679</v>
      </c>
      <c r="E205" s="1" t="s">
        <v>1680</v>
      </c>
      <c r="F205" s="1">
        <v>3656</v>
      </c>
      <c r="G205" s="1" t="s">
        <v>1681</v>
      </c>
      <c r="H205" s="1" t="s">
        <v>1682</v>
      </c>
      <c r="I205" s="3">
        <v>1</v>
      </c>
      <c r="J205" s="3">
        <v>1169.01115702479</v>
      </c>
      <c r="K205" s="12">
        <f>+J205*1.21*I205</f>
        <v>1414.5034999999959</v>
      </c>
      <c r="L205" s="23">
        <f>+K205*0.85</f>
        <v>1202.3279749999965</v>
      </c>
      <c r="M205" s="23" t="s">
        <v>2101</v>
      </c>
      <c r="N205" s="23">
        <f>+L205*0.95</f>
        <v>1142.2115762499966</v>
      </c>
      <c r="O205" s="3">
        <f>+N205-(N205*9.09/100)</f>
        <v>1038.3845439688719</v>
      </c>
      <c r="P205" s="3">
        <f>+O205+O204+O203</f>
        <v>6317.8011739708718</v>
      </c>
      <c r="Q205" s="3">
        <v>1347.0983166859501</v>
      </c>
      <c r="R205" s="12">
        <f>+Q205*1.21</f>
        <v>1629.9889631899996</v>
      </c>
      <c r="S205" s="3">
        <f>+R205+R204+R203</f>
        <v>7821.8741255179939</v>
      </c>
      <c r="T205" s="1">
        <v>8663.14</v>
      </c>
      <c r="U205" s="29">
        <f>+T205-S205</f>
        <v>841.26587448200553</v>
      </c>
      <c r="V205" s="11" t="s">
        <v>2109</v>
      </c>
      <c r="W205" s="16">
        <f>+VLOOKUP(F205,'[1]ventas (7)'!$1:$1048576,38,FALSE)</f>
        <v>16922363022</v>
      </c>
      <c r="X205" s="11"/>
      <c r="Y205" s="11"/>
      <c r="Z205" s="11"/>
      <c r="AA205" s="11"/>
      <c r="AB205" s="11"/>
      <c r="AC205" s="11"/>
      <c r="AD205" s="1"/>
      <c r="AE205" s="1"/>
    </row>
    <row r="206" spans="1:31" x14ac:dyDescent="0.25">
      <c r="A206" s="1" t="s">
        <v>60</v>
      </c>
      <c r="B206" s="1" t="s">
        <v>61</v>
      </c>
      <c r="C206" s="2">
        <v>44455</v>
      </c>
      <c r="D206" s="1" t="s">
        <v>62</v>
      </c>
      <c r="E206" s="1" t="s">
        <v>63</v>
      </c>
      <c r="F206" s="1"/>
      <c r="G206" s="1" t="s">
        <v>64</v>
      </c>
      <c r="H206" s="1" t="s">
        <v>65</v>
      </c>
      <c r="I206" s="3">
        <v>-1</v>
      </c>
      <c r="J206" s="3">
        <v>432.39669421487599</v>
      </c>
      <c r="K206" s="12">
        <f>+J206*1.21*I206</f>
        <v>-523.19999999999993</v>
      </c>
      <c r="L206" s="23" t="s">
        <v>2101</v>
      </c>
      <c r="M206" s="23" t="s">
        <v>2101</v>
      </c>
      <c r="N206" s="23" t="s">
        <v>2101</v>
      </c>
      <c r="O206" s="3">
        <v>0</v>
      </c>
      <c r="P206" s="3"/>
      <c r="Q206" s="3">
        <v>-432.39669421487599</v>
      </c>
      <c r="R206" s="12">
        <f>+Q206*1.21</f>
        <v>-523.19999999999993</v>
      </c>
      <c r="S206" s="3"/>
      <c r="T206" s="1"/>
      <c r="U206" s="11"/>
      <c r="V206" s="11"/>
      <c r="W206" s="16"/>
      <c r="X206" s="11"/>
      <c r="Y206" s="11"/>
      <c r="Z206" s="11"/>
      <c r="AA206" s="11"/>
      <c r="AB206" s="11"/>
      <c r="AC206" s="11"/>
      <c r="AD206" s="1" t="s">
        <v>40</v>
      </c>
      <c r="AE206" s="1" t="s">
        <v>41</v>
      </c>
    </row>
    <row r="207" spans="1:31" x14ac:dyDescent="0.25">
      <c r="A207" s="1" t="s">
        <v>1395</v>
      </c>
      <c r="B207" s="1" t="s">
        <v>1396</v>
      </c>
      <c r="C207" s="2">
        <v>44455</v>
      </c>
      <c r="D207" s="1" t="s">
        <v>1397</v>
      </c>
      <c r="E207" s="1" t="s">
        <v>1398</v>
      </c>
      <c r="F207" s="1">
        <v>3663</v>
      </c>
      <c r="G207" s="1" t="s">
        <v>1399</v>
      </c>
      <c r="H207" s="1" t="s">
        <v>1400</v>
      </c>
      <c r="I207" s="3">
        <v>1</v>
      </c>
      <c r="J207" s="3">
        <v>1981.98570247934</v>
      </c>
      <c r="K207" s="12">
        <f>+J207*1.21*I207</f>
        <v>2398.2027000000012</v>
      </c>
      <c r="L207" s="23" t="s">
        <v>2101</v>
      </c>
      <c r="M207" s="23" t="s">
        <v>2101</v>
      </c>
      <c r="N207" s="23">
        <f>+K207*0.95</f>
        <v>2278.2925650000011</v>
      </c>
      <c r="O207" s="3">
        <f>+N207-(N207*9.09/100)</f>
        <v>2071.1957708415011</v>
      </c>
      <c r="P207" s="3">
        <f>+O207+O206</f>
        <v>2071.1957708415011</v>
      </c>
      <c r="Q207" s="3">
        <v>2882.6396454000001</v>
      </c>
      <c r="R207" s="12">
        <f>+Q207*1.21</f>
        <v>3487.9939709340001</v>
      </c>
      <c r="S207" s="3">
        <f>+R207+R206</f>
        <v>2964.7939709340003</v>
      </c>
      <c r="T207" s="1">
        <v>2964.8</v>
      </c>
      <c r="U207" s="29">
        <f>+T207-S207</f>
        <v>6.0290659998827323E-3</v>
      </c>
      <c r="V207" s="11"/>
      <c r="W207" s="16">
        <f>+VLOOKUP(F207,'[1]ventas (7)'!$1:$1048576,38,FALSE)</f>
        <v>16939392649</v>
      </c>
      <c r="X207" s="11"/>
      <c r="Y207" s="11"/>
      <c r="Z207" s="11"/>
      <c r="AA207" s="11"/>
      <c r="AB207" s="11"/>
      <c r="AC207" s="11"/>
      <c r="AD207" s="1" t="s">
        <v>40</v>
      </c>
      <c r="AE207" s="1" t="s">
        <v>41</v>
      </c>
    </row>
    <row r="208" spans="1:31" x14ac:dyDescent="0.25">
      <c r="A208" s="1" t="s">
        <v>269</v>
      </c>
      <c r="B208" s="1" t="s">
        <v>270</v>
      </c>
      <c r="C208" s="2">
        <v>44455</v>
      </c>
      <c r="D208" s="1" t="s">
        <v>271</v>
      </c>
      <c r="E208" s="1" t="s">
        <v>272</v>
      </c>
      <c r="F208" s="1"/>
      <c r="G208" s="1" t="s">
        <v>273</v>
      </c>
      <c r="H208" s="1" t="s">
        <v>274</v>
      </c>
      <c r="I208" s="3">
        <v>2</v>
      </c>
      <c r="J208" s="3">
        <v>149.30198347107401</v>
      </c>
      <c r="K208" s="12">
        <f>+J208*1.21*I208</f>
        <v>361.31079999999912</v>
      </c>
      <c r="L208" s="23" t="s">
        <v>2101</v>
      </c>
      <c r="M208" s="23" t="s">
        <v>2101</v>
      </c>
      <c r="N208" s="23">
        <f>+K208*0.95</f>
        <v>343.24525999999912</v>
      </c>
      <c r="O208" s="3">
        <f>+N208-(N208*9.09/100)</f>
        <v>312.04426586599919</v>
      </c>
      <c r="P208" s="3"/>
      <c r="Q208" s="3">
        <v>441.82040156694097</v>
      </c>
      <c r="R208" s="12">
        <f>+Q208*1.21</f>
        <v>534.60268589599855</v>
      </c>
      <c r="S208" s="3"/>
      <c r="T208" s="1"/>
      <c r="U208" s="11"/>
      <c r="V208" s="11"/>
      <c r="W208" s="16"/>
      <c r="X208" s="11"/>
      <c r="Y208" s="11"/>
      <c r="Z208" s="11"/>
      <c r="AA208" s="11"/>
      <c r="AB208" s="11"/>
      <c r="AC208" s="11"/>
      <c r="AD208" s="1"/>
      <c r="AE208" s="1"/>
    </row>
    <row r="209" spans="1:31" x14ac:dyDescent="0.25">
      <c r="A209" s="1" t="s">
        <v>317</v>
      </c>
      <c r="B209" s="1" t="s">
        <v>318</v>
      </c>
      <c r="C209" s="2">
        <v>44455</v>
      </c>
      <c r="D209" s="1" t="s">
        <v>319</v>
      </c>
      <c r="E209" s="1" t="s">
        <v>320</v>
      </c>
      <c r="F209" s="1"/>
      <c r="G209" s="1" t="s">
        <v>321</v>
      </c>
      <c r="H209" s="1" t="s">
        <v>322</v>
      </c>
      <c r="I209" s="3">
        <v>2</v>
      </c>
      <c r="J209" s="3">
        <v>259.97710743801701</v>
      </c>
      <c r="K209" s="12">
        <f>+J209*1.21*I209</f>
        <v>629.14460000000111</v>
      </c>
      <c r="L209" s="23" t="s">
        <v>2101</v>
      </c>
      <c r="M209" s="23" t="s">
        <v>2101</v>
      </c>
      <c r="N209" s="23">
        <f>+K209*0.95</f>
        <v>597.68737000000101</v>
      </c>
      <c r="O209" s="3">
        <f>+N209-(N209*9.09/100)</f>
        <v>543.35758806700096</v>
      </c>
      <c r="P209" s="3"/>
      <c r="Q209" s="3">
        <v>769.33465541487794</v>
      </c>
      <c r="R209" s="12">
        <f>+Q209*1.21</f>
        <v>930.89493305200233</v>
      </c>
      <c r="S209" s="3"/>
      <c r="T209" s="1"/>
      <c r="U209" s="11"/>
      <c r="V209" s="11"/>
      <c r="W209" s="16"/>
      <c r="X209" s="11"/>
      <c r="Y209" s="11"/>
      <c r="Z209" s="11"/>
      <c r="AA209" s="11"/>
      <c r="AB209" s="11"/>
      <c r="AC209" s="11"/>
      <c r="AD209" s="1"/>
      <c r="AE209" s="1"/>
    </row>
    <row r="210" spans="1:31" x14ac:dyDescent="0.25">
      <c r="A210" s="1" t="s">
        <v>437</v>
      </c>
      <c r="B210" s="1" t="s">
        <v>438</v>
      </c>
      <c r="C210" s="2">
        <v>44455</v>
      </c>
      <c r="D210" s="1" t="s">
        <v>439</v>
      </c>
      <c r="E210" s="1" t="s">
        <v>440</v>
      </c>
      <c r="F210" s="1">
        <v>3662</v>
      </c>
      <c r="G210" s="1" t="s">
        <v>441</v>
      </c>
      <c r="H210" s="1" t="s">
        <v>442</v>
      </c>
      <c r="I210" s="3">
        <v>2</v>
      </c>
      <c r="J210" s="3">
        <v>214.688925619835</v>
      </c>
      <c r="K210" s="12">
        <f>+J210*1.21*I210</f>
        <v>519.54720000000066</v>
      </c>
      <c r="L210" s="23" t="s">
        <v>2101</v>
      </c>
      <c r="M210" s="23" t="s">
        <v>2101</v>
      </c>
      <c r="N210" s="23">
        <f>+K210*0.95</f>
        <v>493.56984000000062</v>
      </c>
      <c r="O210" s="3">
        <f>+N210-(N210*9.09/100)</f>
        <v>448.70434154400056</v>
      </c>
      <c r="P210" s="3">
        <f>+O210+O209+O208</f>
        <v>1304.1061954770007</v>
      </c>
      <c r="Q210" s="3">
        <v>635.31605625124098</v>
      </c>
      <c r="R210" s="12">
        <f>+Q210*1.21</f>
        <v>768.73242806400151</v>
      </c>
      <c r="S210" s="3">
        <f>+R210+R209+R208</f>
        <v>2234.2300470120026</v>
      </c>
      <c r="T210" s="1">
        <v>2647.31</v>
      </c>
      <c r="U210" s="29">
        <f t="shared" ref="U210:U212" si="13">+T210-S210</f>
        <v>413.07995298799733</v>
      </c>
      <c r="V210" s="11" t="s">
        <v>2109</v>
      </c>
      <c r="W210" s="16">
        <f>+VLOOKUP(F210,'[1]ventas (7)'!$1:$1048576,38,FALSE)</f>
        <v>16932502033</v>
      </c>
      <c r="X210" s="11"/>
      <c r="Y210" s="11"/>
      <c r="Z210" s="11"/>
      <c r="AA210" s="11"/>
      <c r="AB210" s="11"/>
      <c r="AC210" s="11"/>
      <c r="AD210" s="1"/>
      <c r="AE210" s="1"/>
    </row>
    <row r="211" spans="1:31" s="17" customFormat="1" x14ac:dyDescent="0.25">
      <c r="A211" s="1" t="s">
        <v>2043</v>
      </c>
      <c r="B211" s="1" t="s">
        <v>2044</v>
      </c>
      <c r="C211" s="2">
        <v>44455</v>
      </c>
      <c r="D211" s="1" t="s">
        <v>2045</v>
      </c>
      <c r="E211" s="1" t="s">
        <v>2046</v>
      </c>
      <c r="F211" s="1">
        <v>3664</v>
      </c>
      <c r="G211" s="1" t="s">
        <v>2047</v>
      </c>
      <c r="H211" s="1" t="s">
        <v>2048</v>
      </c>
      <c r="I211" s="3">
        <v>1</v>
      </c>
      <c r="J211" s="3">
        <v>785.17</v>
      </c>
      <c r="K211" s="12">
        <f>+J211*1.21*I211</f>
        <v>950.05569999999989</v>
      </c>
      <c r="L211" s="23" t="s">
        <v>2101</v>
      </c>
      <c r="M211" s="23" t="s">
        <v>2101</v>
      </c>
      <c r="N211" s="23" t="s">
        <v>2101</v>
      </c>
      <c r="O211" s="3">
        <f>+K211</f>
        <v>950.05569999999989</v>
      </c>
      <c r="P211" s="3">
        <f>+O211</f>
        <v>950.05569999999989</v>
      </c>
      <c r="Q211" s="3">
        <v>1599.998208</v>
      </c>
      <c r="R211" s="12">
        <f>+Q211*1.21</f>
        <v>1935.99783168</v>
      </c>
      <c r="S211" s="3">
        <f>+R211</f>
        <v>1935.99783168</v>
      </c>
      <c r="T211" s="1">
        <v>1935.99</v>
      </c>
      <c r="U211" s="29">
        <f t="shared" si="13"/>
        <v>-7.8316799999811337E-3</v>
      </c>
      <c r="V211" s="11"/>
      <c r="W211" s="16">
        <f>+VLOOKUP(F211,'[1]ventas (7)'!$1:$1048576,38,FALSE)</f>
        <v>16942475313</v>
      </c>
      <c r="X211" s="11"/>
      <c r="Y211" s="11"/>
      <c r="Z211" s="11"/>
      <c r="AA211" s="11"/>
      <c r="AB211" s="11"/>
      <c r="AC211" s="11"/>
      <c r="AD211" s="1"/>
      <c r="AE211" s="1"/>
    </row>
    <row r="212" spans="1:31" x14ac:dyDescent="0.25">
      <c r="A212" s="14" t="s">
        <v>1551</v>
      </c>
      <c r="B212" s="14" t="s">
        <v>1552</v>
      </c>
      <c r="C212" s="15">
        <v>44455</v>
      </c>
      <c r="D212" s="14" t="s">
        <v>1553</v>
      </c>
      <c r="E212" s="14" t="s">
        <v>1554</v>
      </c>
      <c r="F212" s="14">
        <v>3665</v>
      </c>
      <c r="G212" s="14" t="s">
        <v>1555</v>
      </c>
      <c r="H212" s="14" t="s">
        <v>1556</v>
      </c>
      <c r="I212" s="12">
        <v>1</v>
      </c>
      <c r="J212" s="12">
        <v>661.15</v>
      </c>
      <c r="K212" s="12">
        <f>+J212*1.21*I212</f>
        <v>799.99149999999997</v>
      </c>
      <c r="L212" s="23" t="s">
        <v>2101</v>
      </c>
      <c r="M212" s="23" t="s">
        <v>2101</v>
      </c>
      <c r="N212" s="23" t="s">
        <v>2101</v>
      </c>
      <c r="O212" s="3">
        <f>+K212</f>
        <v>799.99149999999997</v>
      </c>
      <c r="P212" s="12">
        <f>+O212</f>
        <v>799.99149999999997</v>
      </c>
      <c r="Q212" s="12">
        <v>2314.0464627000001</v>
      </c>
      <c r="R212" s="12">
        <f>+Q212*1.21</f>
        <v>2799.996219867</v>
      </c>
      <c r="S212" s="12">
        <f>+R212</f>
        <v>2799.996219867</v>
      </c>
      <c r="T212" s="1">
        <v>2800</v>
      </c>
      <c r="U212" s="29">
        <f t="shared" si="13"/>
        <v>3.7801329999638256E-3</v>
      </c>
      <c r="V212" s="16"/>
      <c r="W212" s="16">
        <f>+VLOOKUP(F212,'[1]ventas (7)'!$1:$1048576,38,FALSE)</f>
        <v>16945707206</v>
      </c>
      <c r="X212" s="16"/>
      <c r="Y212" s="16"/>
      <c r="Z212" s="16"/>
      <c r="AA212" s="16"/>
      <c r="AB212" s="16"/>
      <c r="AC212" s="16"/>
      <c r="AD212" s="14"/>
      <c r="AE212" s="14"/>
    </row>
    <row r="213" spans="1:31" x14ac:dyDescent="0.25">
      <c r="A213" s="14" t="s">
        <v>8</v>
      </c>
      <c r="B213" s="14" t="s">
        <v>9</v>
      </c>
      <c r="C213" s="15">
        <v>44456</v>
      </c>
      <c r="D213" s="14" t="s">
        <v>10</v>
      </c>
      <c r="E213" s="14" t="s">
        <v>11</v>
      </c>
      <c r="F213" s="14" t="s">
        <v>2103</v>
      </c>
      <c r="G213" s="14" t="s">
        <v>12</v>
      </c>
      <c r="H213" s="14" t="s">
        <v>13</v>
      </c>
      <c r="I213" s="12">
        <v>1</v>
      </c>
      <c r="J213" s="12">
        <v>139.67850000000001</v>
      </c>
      <c r="K213" s="12">
        <f>+J213*1.21*I213</f>
        <v>169.01098500000001</v>
      </c>
      <c r="L213" s="23" t="s">
        <v>2101</v>
      </c>
      <c r="M213" s="23" t="s">
        <v>2101</v>
      </c>
      <c r="N213" s="23" t="s">
        <v>2101</v>
      </c>
      <c r="O213" s="3">
        <f>+K213</f>
        <v>169.01098500000001</v>
      </c>
      <c r="P213" s="12"/>
      <c r="Q213" s="12">
        <v>372.722018472728</v>
      </c>
      <c r="R213" s="12">
        <f>+Q213*1.21</f>
        <v>450.99364235200085</v>
      </c>
      <c r="S213" s="12"/>
      <c r="T213" s="1"/>
      <c r="U213" s="16"/>
      <c r="V213" s="16"/>
      <c r="W213" s="16"/>
      <c r="X213" s="16"/>
      <c r="Y213" s="16"/>
      <c r="Z213" s="16"/>
      <c r="AA213" s="16"/>
      <c r="AB213" s="16"/>
      <c r="AC213" s="16"/>
      <c r="AD213" s="14"/>
      <c r="AE213" s="14"/>
    </row>
    <row r="214" spans="1:31" x14ac:dyDescent="0.25">
      <c r="A214" s="14" t="s">
        <v>1647</v>
      </c>
      <c r="B214" s="14" t="s">
        <v>1648</v>
      </c>
      <c r="C214" s="15">
        <v>44456</v>
      </c>
      <c r="D214" s="14" t="s">
        <v>1649</v>
      </c>
      <c r="E214" s="14" t="s">
        <v>1650</v>
      </c>
      <c r="F214" s="14" t="s">
        <v>2103</v>
      </c>
      <c r="G214" s="14" t="s">
        <v>1651</v>
      </c>
      <c r="H214" s="14" t="s">
        <v>1652</v>
      </c>
      <c r="I214" s="12">
        <v>1</v>
      </c>
      <c r="J214" s="12">
        <v>40.185099999999998</v>
      </c>
      <c r="K214" s="12">
        <f>+J214*1.21*I214</f>
        <v>48.623970999999997</v>
      </c>
      <c r="L214" s="23" t="s">
        <v>2101</v>
      </c>
      <c r="M214" s="23" t="s">
        <v>2101</v>
      </c>
      <c r="N214" s="23">
        <f>+K214*0.95</f>
        <v>46.192772449999993</v>
      </c>
      <c r="O214" s="3">
        <f>+N214-(N214*9.09/100)</f>
        <v>41.993849434294994</v>
      </c>
      <c r="P214" s="12"/>
      <c r="Q214" s="12">
        <v>81.8119940363637</v>
      </c>
      <c r="R214" s="12">
        <f>+Q214*1.21</f>
        <v>98.99251278400007</v>
      </c>
      <c r="S214" s="12"/>
      <c r="T214" s="1"/>
      <c r="U214" s="16"/>
      <c r="V214" s="16"/>
      <c r="W214" s="16"/>
      <c r="X214" s="16"/>
      <c r="Y214" s="16"/>
      <c r="Z214" s="16"/>
      <c r="AA214" s="16"/>
      <c r="AB214" s="16"/>
      <c r="AC214" s="16"/>
      <c r="AD214" s="14"/>
      <c r="AE214" s="14"/>
    </row>
    <row r="215" spans="1:31" x14ac:dyDescent="0.25">
      <c r="A215" s="14" t="s">
        <v>1467</v>
      </c>
      <c r="B215" s="14" t="s">
        <v>1468</v>
      </c>
      <c r="C215" s="15">
        <v>44456</v>
      </c>
      <c r="D215" s="14" t="s">
        <v>1469</v>
      </c>
      <c r="E215" s="14" t="s">
        <v>1470</v>
      </c>
      <c r="F215" s="14" t="s">
        <v>2103</v>
      </c>
      <c r="G215" s="14" t="s">
        <v>1471</v>
      </c>
      <c r="H215" s="14" t="s">
        <v>1472</v>
      </c>
      <c r="I215" s="12">
        <v>1</v>
      </c>
      <c r="J215" s="12">
        <v>223.15</v>
      </c>
      <c r="K215" s="12">
        <f>+J215*1.21*I215</f>
        <v>270.01150000000001</v>
      </c>
      <c r="L215" s="23" t="s">
        <v>2101</v>
      </c>
      <c r="M215" s="23" t="s">
        <v>2101</v>
      </c>
      <c r="N215" s="23" t="s">
        <v>2101</v>
      </c>
      <c r="O215" s="3">
        <f>+K215</f>
        <v>270.01150000000001</v>
      </c>
      <c r="P215" s="12"/>
      <c r="Q215" s="12">
        <v>437.26896703801702</v>
      </c>
      <c r="R215" s="12">
        <f>+Q215*1.21</f>
        <v>529.09545011600062</v>
      </c>
      <c r="S215" s="12"/>
      <c r="T215" s="1"/>
      <c r="U215" s="16"/>
      <c r="V215" s="16"/>
      <c r="W215" s="16"/>
      <c r="X215" s="16"/>
      <c r="Y215" s="16"/>
      <c r="Z215" s="16"/>
      <c r="AA215" s="16"/>
      <c r="AB215" s="16"/>
      <c r="AC215" s="16"/>
      <c r="AD215" s="14"/>
      <c r="AE215" s="14"/>
    </row>
    <row r="216" spans="1:31" x14ac:dyDescent="0.25">
      <c r="A216" s="14" t="s">
        <v>14</v>
      </c>
      <c r="B216" s="14" t="s">
        <v>15</v>
      </c>
      <c r="C216" s="15">
        <v>44466</v>
      </c>
      <c r="D216" s="14" t="s">
        <v>16</v>
      </c>
      <c r="E216" s="14" t="s">
        <v>17</v>
      </c>
      <c r="F216" s="14" t="s">
        <v>2103</v>
      </c>
      <c r="G216" s="14" t="s">
        <v>18</v>
      </c>
      <c r="H216" s="14" t="s">
        <v>19</v>
      </c>
      <c r="I216" s="12">
        <v>-1</v>
      </c>
      <c r="J216" s="12">
        <v>139.67850000000001</v>
      </c>
      <c r="K216" s="12">
        <f>+J216*1.21*I216</f>
        <v>-169.01098500000001</v>
      </c>
      <c r="L216" s="23" t="s">
        <v>2101</v>
      </c>
      <c r="M216" s="23" t="s">
        <v>2101</v>
      </c>
      <c r="N216" s="23" t="s">
        <v>2101</v>
      </c>
      <c r="O216" s="3">
        <f>+K216</f>
        <v>-169.01098500000001</v>
      </c>
      <c r="P216" s="12"/>
      <c r="Q216" s="12">
        <v>-372.722018472728</v>
      </c>
      <c r="R216" s="12">
        <f>+Q216*1.21</f>
        <v>-450.99364235200085</v>
      </c>
      <c r="S216" s="12"/>
      <c r="T216" s="1"/>
      <c r="U216" s="16"/>
      <c r="V216" s="16"/>
      <c r="W216" s="16"/>
      <c r="X216" s="16"/>
      <c r="Y216" s="16"/>
      <c r="Z216" s="16"/>
      <c r="AA216" s="16"/>
      <c r="AB216" s="16"/>
      <c r="AC216" s="16"/>
      <c r="AD216" s="14" t="s">
        <v>20</v>
      </c>
      <c r="AE216" s="14" t="s">
        <v>21</v>
      </c>
    </row>
    <row r="217" spans="1:31" x14ac:dyDescent="0.25">
      <c r="A217" s="14" t="s">
        <v>1473</v>
      </c>
      <c r="B217" s="14" t="s">
        <v>1474</v>
      </c>
      <c r="C217" s="15">
        <v>44466</v>
      </c>
      <c r="D217" s="14" t="s">
        <v>1475</v>
      </c>
      <c r="E217" s="14" t="s">
        <v>1476</v>
      </c>
      <c r="F217" s="14" t="s">
        <v>2103</v>
      </c>
      <c r="G217" s="14" t="s">
        <v>1477</v>
      </c>
      <c r="H217" s="14" t="s">
        <v>1478</v>
      </c>
      <c r="I217" s="12">
        <v>-1</v>
      </c>
      <c r="J217" s="12">
        <v>223.15</v>
      </c>
      <c r="K217" s="12">
        <f>+J217*1.21*I217</f>
        <v>-270.01150000000001</v>
      </c>
      <c r="L217" s="23" t="s">
        <v>2101</v>
      </c>
      <c r="M217" s="23" t="s">
        <v>2101</v>
      </c>
      <c r="N217" s="23" t="s">
        <v>2101</v>
      </c>
      <c r="O217" s="3">
        <f>+K217</f>
        <v>-270.01150000000001</v>
      </c>
      <c r="P217" s="12"/>
      <c r="Q217" s="12">
        <v>-437.26896703801702</v>
      </c>
      <c r="R217" s="12">
        <f>+Q217*1.21</f>
        <v>-529.09545011600062</v>
      </c>
      <c r="S217" s="12"/>
      <c r="T217" s="1"/>
      <c r="U217" s="16"/>
      <c r="V217" s="16"/>
      <c r="W217" s="16"/>
      <c r="X217" s="16"/>
      <c r="Y217" s="16"/>
      <c r="Z217" s="16"/>
      <c r="AA217" s="16"/>
      <c r="AB217" s="16"/>
      <c r="AC217" s="16"/>
      <c r="AD217" s="14" t="s">
        <v>20</v>
      </c>
      <c r="AE217" s="14" t="s">
        <v>21</v>
      </c>
    </row>
    <row r="218" spans="1:31" s="17" customFormat="1" x14ac:dyDescent="0.25">
      <c r="A218" s="14" t="s">
        <v>1653</v>
      </c>
      <c r="B218" s="14" t="s">
        <v>1654</v>
      </c>
      <c r="C218" s="15">
        <v>44466</v>
      </c>
      <c r="D218" s="14" t="s">
        <v>1655</v>
      </c>
      <c r="E218" s="14" t="s">
        <v>1656</v>
      </c>
      <c r="F218" s="14" t="s">
        <v>2103</v>
      </c>
      <c r="G218" s="14" t="s">
        <v>1657</v>
      </c>
      <c r="H218" s="14" t="s">
        <v>1658</v>
      </c>
      <c r="I218" s="12">
        <v>-1</v>
      </c>
      <c r="J218" s="12">
        <v>40.185099999999998</v>
      </c>
      <c r="K218" s="12">
        <f>+J218*1.21*I218</f>
        <v>-48.623970999999997</v>
      </c>
      <c r="L218" s="23" t="s">
        <v>2101</v>
      </c>
      <c r="M218" s="23" t="s">
        <v>2101</v>
      </c>
      <c r="N218" s="23">
        <f>+K218*0.95</f>
        <v>-46.192772449999993</v>
      </c>
      <c r="O218" s="3">
        <f>+N218-(N218*9.09/100)</f>
        <v>-41.993849434294994</v>
      </c>
      <c r="P218" s="12">
        <f>+O218+O217+O216+O215+O214+O213</f>
        <v>0</v>
      </c>
      <c r="Q218" s="12">
        <v>-81.8119940363637</v>
      </c>
      <c r="R218" s="12">
        <f>+Q218*1.21</f>
        <v>-98.99251278400007</v>
      </c>
      <c r="S218" s="12">
        <f>+R218+R217+R216+R215+R214+R213</f>
        <v>0</v>
      </c>
      <c r="T218" s="1"/>
      <c r="U218" s="16"/>
      <c r="V218" s="16"/>
      <c r="W218" s="16"/>
      <c r="X218" s="16"/>
      <c r="Y218" s="16"/>
      <c r="Z218" s="16"/>
      <c r="AA218" s="16"/>
      <c r="AB218" s="16"/>
      <c r="AC218" s="16"/>
      <c r="AD218" s="14" t="s">
        <v>20</v>
      </c>
      <c r="AE218" s="14" t="s">
        <v>21</v>
      </c>
    </row>
    <row r="219" spans="1:31" x14ac:dyDescent="0.25">
      <c r="A219" s="1" t="s">
        <v>661</v>
      </c>
      <c r="B219" s="1" t="s">
        <v>662</v>
      </c>
      <c r="C219" s="2">
        <v>44456</v>
      </c>
      <c r="D219" s="1" t="s">
        <v>663</v>
      </c>
      <c r="E219" s="1" t="s">
        <v>664</v>
      </c>
      <c r="F219" s="1"/>
      <c r="G219" s="1" t="s">
        <v>665</v>
      </c>
      <c r="H219" s="1" t="s">
        <v>666</v>
      </c>
      <c r="I219" s="3">
        <v>2</v>
      </c>
      <c r="J219" s="3">
        <v>568.35438016528894</v>
      </c>
      <c r="K219" s="12">
        <f>+J219*1.21*I219</f>
        <v>1375.4175999999993</v>
      </c>
      <c r="L219" s="23" t="s">
        <v>2101</v>
      </c>
      <c r="M219" s="23" t="s">
        <v>2101</v>
      </c>
      <c r="N219" s="23">
        <f>+K219*0.95</f>
        <v>1306.6467199999993</v>
      </c>
      <c r="O219" s="3">
        <f>+N219-(N219*9.09/100)</f>
        <v>1187.8725331519993</v>
      </c>
      <c r="P219" s="3"/>
      <c r="Q219" s="3">
        <v>1052.7059829421501</v>
      </c>
      <c r="R219" s="12">
        <f>+Q219*1.21</f>
        <v>1273.7742393600015</v>
      </c>
      <c r="S219" s="3"/>
      <c r="T219" s="1"/>
      <c r="U219" s="11"/>
      <c r="V219" s="11"/>
      <c r="W219" s="16"/>
      <c r="X219" s="11"/>
      <c r="Y219" s="11"/>
      <c r="Z219" s="11"/>
      <c r="AA219" s="11"/>
      <c r="AB219" s="11"/>
      <c r="AC219" s="11"/>
      <c r="AD219" s="1"/>
      <c r="AE219" s="1"/>
    </row>
    <row r="220" spans="1:31" s="17" customFormat="1" x14ac:dyDescent="0.25">
      <c r="A220" s="1" t="s">
        <v>1143</v>
      </c>
      <c r="B220" s="1" t="s">
        <v>1144</v>
      </c>
      <c r="C220" s="2">
        <v>44456</v>
      </c>
      <c r="D220" s="1" t="s">
        <v>1145</v>
      </c>
      <c r="E220" s="1" t="s">
        <v>1146</v>
      </c>
      <c r="F220" s="1"/>
      <c r="G220" s="1" t="s">
        <v>1147</v>
      </c>
      <c r="H220" s="1" t="s">
        <v>1148</v>
      </c>
      <c r="I220" s="3">
        <v>1</v>
      </c>
      <c r="J220" s="3">
        <v>417.98661157024799</v>
      </c>
      <c r="K220" s="12">
        <f>+J220*1.21*I220</f>
        <v>505.76380000000006</v>
      </c>
      <c r="L220" s="23" t="s">
        <v>2101</v>
      </c>
      <c r="M220" s="23">
        <f>+K220*0.085</f>
        <v>42.989923000000012</v>
      </c>
      <c r="N220" s="23">
        <f>+M220*0.95</f>
        <v>40.840426850000007</v>
      </c>
      <c r="O220" s="3">
        <f>+N220-(N220*9.09/100)</f>
        <v>37.128032049335005</v>
      </c>
      <c r="P220" s="3"/>
      <c r="Q220" s="3">
        <v>695.94352839834698</v>
      </c>
      <c r="R220" s="12">
        <f>+Q220*1.21</f>
        <v>842.09166936199983</v>
      </c>
      <c r="S220" s="3"/>
      <c r="T220" s="1"/>
      <c r="U220" s="11"/>
      <c r="V220" s="11"/>
      <c r="W220" s="16"/>
      <c r="X220" s="11"/>
      <c r="Y220" s="11"/>
      <c r="Z220" s="11"/>
      <c r="AA220" s="11"/>
      <c r="AB220" s="11"/>
      <c r="AC220" s="11"/>
      <c r="AD220" s="1"/>
      <c r="AE220" s="1"/>
    </row>
    <row r="221" spans="1:31" x14ac:dyDescent="0.25">
      <c r="A221" s="1" t="s">
        <v>1155</v>
      </c>
      <c r="B221" s="1" t="s">
        <v>1156</v>
      </c>
      <c r="C221" s="2">
        <v>44456</v>
      </c>
      <c r="D221" s="1" t="s">
        <v>1157</v>
      </c>
      <c r="E221" s="1" t="s">
        <v>1158</v>
      </c>
      <c r="F221" s="1"/>
      <c r="G221" s="1" t="s">
        <v>1159</v>
      </c>
      <c r="H221" s="1" t="s">
        <v>1160</v>
      </c>
      <c r="I221" s="3">
        <v>1</v>
      </c>
      <c r="J221" s="3">
        <v>439.99669421487602</v>
      </c>
      <c r="K221" s="12">
        <f>+J221*1.21*I221</f>
        <v>532.39599999999996</v>
      </c>
      <c r="L221" s="23" t="s">
        <v>2101</v>
      </c>
      <c r="M221" s="23">
        <f>+K221*0.085</f>
        <v>45.253659999999996</v>
      </c>
      <c r="N221" s="23">
        <f>+M221*0.95</f>
        <v>42.990976999999994</v>
      </c>
      <c r="O221" s="3">
        <f>+N221-(N221*9.09/100)</f>
        <v>39.083097190699995</v>
      </c>
      <c r="P221" s="3"/>
      <c r="Q221" s="3">
        <v>732.59009590082599</v>
      </c>
      <c r="R221" s="12">
        <f>+Q221*1.21</f>
        <v>886.43401603999939</v>
      </c>
      <c r="S221" s="3"/>
      <c r="T221" s="1"/>
      <c r="U221" s="11"/>
      <c r="V221" s="11"/>
      <c r="W221" s="16"/>
      <c r="X221" s="11"/>
      <c r="Y221" s="11"/>
      <c r="Z221" s="11"/>
      <c r="AA221" s="11"/>
      <c r="AB221" s="11"/>
      <c r="AC221" s="11"/>
      <c r="AD221" s="1"/>
      <c r="AE221" s="1"/>
    </row>
    <row r="222" spans="1:31" x14ac:dyDescent="0.25">
      <c r="A222" s="1" t="s">
        <v>1167</v>
      </c>
      <c r="B222" s="1" t="s">
        <v>1168</v>
      </c>
      <c r="C222" s="2">
        <v>44456</v>
      </c>
      <c r="D222" s="1" t="s">
        <v>1169</v>
      </c>
      <c r="E222" s="1" t="s">
        <v>1170</v>
      </c>
      <c r="F222" s="1"/>
      <c r="G222" s="1" t="s">
        <v>1171</v>
      </c>
      <c r="H222" s="1" t="s">
        <v>1172</v>
      </c>
      <c r="I222" s="3">
        <v>1</v>
      </c>
      <c r="J222" s="3">
        <v>467.49363636363603</v>
      </c>
      <c r="K222" s="12">
        <f>+J222*1.21*I222</f>
        <v>565.66729999999961</v>
      </c>
      <c r="L222" s="23" t="s">
        <v>2101</v>
      </c>
      <c r="M222" s="23">
        <f>+K222*0.085</f>
        <v>48.081720499999967</v>
      </c>
      <c r="N222" s="23">
        <f>+M222*0.95</f>
        <v>45.677634474999969</v>
      </c>
      <c r="O222" s="3">
        <f>+N222-(N222*9.09/100)</f>
        <v>41.525537501222473</v>
      </c>
      <c r="P222" s="3"/>
      <c r="Q222" s="3">
        <v>778.37222960909003</v>
      </c>
      <c r="R222" s="12">
        <f>+Q222*1.21</f>
        <v>941.83039782699893</v>
      </c>
      <c r="S222" s="3"/>
      <c r="T222" s="1"/>
      <c r="U222" s="11"/>
      <c r="V222" s="11"/>
      <c r="W222" s="16"/>
      <c r="X222" s="11"/>
      <c r="Y222" s="11"/>
      <c r="Z222" s="11"/>
      <c r="AA222" s="11"/>
      <c r="AB222" s="11"/>
      <c r="AC222" s="11"/>
      <c r="AD222" s="1"/>
      <c r="AE222" s="1"/>
    </row>
    <row r="223" spans="1:31" x14ac:dyDescent="0.25">
      <c r="A223" s="1" t="s">
        <v>1791</v>
      </c>
      <c r="B223" s="1" t="s">
        <v>1792</v>
      </c>
      <c r="C223" s="2">
        <v>44456</v>
      </c>
      <c r="D223" s="1" t="s">
        <v>1793</v>
      </c>
      <c r="E223" s="1" t="s">
        <v>1794</v>
      </c>
      <c r="F223" s="1"/>
      <c r="G223" s="1" t="s">
        <v>1795</v>
      </c>
      <c r="H223" s="1" t="s">
        <v>1796</v>
      </c>
      <c r="I223" s="3">
        <v>1</v>
      </c>
      <c r="J223" s="3">
        <v>791.09520661157001</v>
      </c>
      <c r="K223" s="12">
        <f>+J223*1.21*I223</f>
        <v>957.22519999999963</v>
      </c>
      <c r="L223" s="23" t="s">
        <v>2101</v>
      </c>
      <c r="M223" s="23" t="s">
        <v>2101</v>
      </c>
      <c r="N223" s="23">
        <f>+K223*0.95</f>
        <v>909.36393999999962</v>
      </c>
      <c r="O223" s="3">
        <f>+N223-(N223*9.09/100)</f>
        <v>826.70275785399963</v>
      </c>
      <c r="P223" s="3"/>
      <c r="Q223" s="3">
        <v>1368.1675160264499</v>
      </c>
      <c r="R223" s="12">
        <f>+Q223*1.21</f>
        <v>1655.4826943920043</v>
      </c>
      <c r="S223" s="3"/>
      <c r="T223" s="1"/>
      <c r="U223" s="11"/>
      <c r="V223" s="11"/>
      <c r="W223" s="16"/>
      <c r="X223" s="11"/>
      <c r="Y223" s="11"/>
      <c r="Z223" s="11"/>
      <c r="AA223" s="11"/>
      <c r="AB223" s="11"/>
      <c r="AC223" s="11"/>
      <c r="AD223" s="1"/>
      <c r="AE223" s="1"/>
    </row>
    <row r="224" spans="1:31" x14ac:dyDescent="0.25">
      <c r="A224" s="1" t="s">
        <v>1797</v>
      </c>
      <c r="B224" s="1" t="s">
        <v>1798</v>
      </c>
      <c r="C224" s="2">
        <v>44456</v>
      </c>
      <c r="D224" s="1" t="s">
        <v>1799</v>
      </c>
      <c r="E224" s="1" t="s">
        <v>1800</v>
      </c>
      <c r="F224" s="1">
        <v>3666</v>
      </c>
      <c r="G224" s="1" t="s">
        <v>1801</v>
      </c>
      <c r="H224" s="1" t="s">
        <v>1802</v>
      </c>
      <c r="I224" s="3">
        <v>1</v>
      </c>
      <c r="J224" s="3">
        <v>791.09520661157001</v>
      </c>
      <c r="K224" s="12">
        <f>+J224*1.21*I224</f>
        <v>957.22519999999963</v>
      </c>
      <c r="L224" s="23" t="s">
        <v>2101</v>
      </c>
      <c r="M224" s="23" t="s">
        <v>2101</v>
      </c>
      <c r="N224" s="23">
        <f>+K224*0.95</f>
        <v>909.36393999999962</v>
      </c>
      <c r="O224" s="3">
        <f>+N224-(N224*9.09/100)</f>
        <v>826.70275785399963</v>
      </c>
      <c r="P224" s="3">
        <f>+O224+O223+O222+O221+O220+O219</f>
        <v>2959.0147156012563</v>
      </c>
      <c r="Q224" s="3">
        <v>1368.1675160264499</v>
      </c>
      <c r="R224" s="12">
        <f>+Q224*1.21</f>
        <v>1655.4826943920043</v>
      </c>
      <c r="S224" s="3">
        <f>+R224+R223+R222+R221+R220+R219</f>
        <v>7255.0957113730092</v>
      </c>
      <c r="T224" s="1">
        <v>7255.12</v>
      </c>
      <c r="U224" s="29">
        <f t="shared" ref="U224:U225" si="14">+T224-S224</f>
        <v>2.4288626990710327E-2</v>
      </c>
      <c r="V224" s="11"/>
      <c r="W224" s="16">
        <f>+VLOOKUP(F224,'[1]ventas (7)'!$1:$1048576,38,FALSE)</f>
        <v>3258144625</v>
      </c>
      <c r="X224" s="11"/>
      <c r="Y224" s="11"/>
      <c r="Z224" s="11"/>
      <c r="AA224" s="11"/>
      <c r="AB224" s="11"/>
      <c r="AC224" s="11"/>
      <c r="AD224" s="1"/>
      <c r="AE224" s="1"/>
    </row>
    <row r="225" spans="1:31" x14ac:dyDescent="0.25">
      <c r="A225" s="1" t="s">
        <v>843</v>
      </c>
      <c r="B225" s="1" t="s">
        <v>844</v>
      </c>
      <c r="C225" s="2">
        <v>44456</v>
      </c>
      <c r="D225" s="1" t="s">
        <v>845</v>
      </c>
      <c r="E225" s="1" t="s">
        <v>846</v>
      </c>
      <c r="F225" s="1">
        <v>3667</v>
      </c>
      <c r="G225" s="1" t="s">
        <v>847</v>
      </c>
      <c r="H225" s="1" t="s">
        <v>848</v>
      </c>
      <c r="I225" s="3">
        <v>6</v>
      </c>
      <c r="J225" s="3">
        <v>245.39609999999999</v>
      </c>
      <c r="K225" s="12">
        <f>+J225*1.21*I225</f>
        <v>1781.5756860000001</v>
      </c>
      <c r="L225" s="23" t="s">
        <v>2101</v>
      </c>
      <c r="M225" s="23" t="s">
        <v>2101</v>
      </c>
      <c r="N225" s="23" t="s">
        <v>2101</v>
      </c>
      <c r="O225" s="3">
        <f>+K225</f>
        <v>1781.5756860000001</v>
      </c>
      <c r="P225" s="3">
        <f>+O225</f>
        <v>1781.5756860000001</v>
      </c>
      <c r="Q225" s="3">
        <v>2999.9407377272701</v>
      </c>
      <c r="R225" s="12">
        <f>+Q225*1.21</f>
        <v>3629.9282926499968</v>
      </c>
      <c r="S225" s="3">
        <f>+R225</f>
        <v>3629.9282926499968</v>
      </c>
      <c r="T225" s="1">
        <v>3629.94</v>
      </c>
      <c r="U225" s="29">
        <f t="shared" si="14"/>
        <v>1.1707350003234751E-2</v>
      </c>
      <c r="V225" s="11"/>
      <c r="W225" s="16">
        <f>+VLOOKUP(F225,'[1]ventas (7)'!$1:$1048576,38,FALSE)</f>
        <v>16957067332</v>
      </c>
      <c r="X225" s="11"/>
      <c r="Y225" s="11"/>
      <c r="Z225" s="11"/>
      <c r="AA225" s="11"/>
      <c r="AB225" s="11"/>
      <c r="AC225" s="11"/>
      <c r="AD225" s="1"/>
      <c r="AE225" s="1"/>
    </row>
    <row r="226" spans="1:31" x14ac:dyDescent="0.25">
      <c r="A226" s="1" t="s">
        <v>819</v>
      </c>
      <c r="B226" s="1" t="s">
        <v>820</v>
      </c>
      <c r="C226" s="2">
        <v>44456</v>
      </c>
      <c r="D226" s="1" t="s">
        <v>821</v>
      </c>
      <c r="E226" s="1" t="s">
        <v>822</v>
      </c>
      <c r="F226" s="1"/>
      <c r="G226" s="1" t="s">
        <v>823</v>
      </c>
      <c r="H226" s="1" t="s">
        <v>824</v>
      </c>
      <c r="I226" s="3">
        <v>1</v>
      </c>
      <c r="J226" s="3">
        <v>252.83459999999999</v>
      </c>
      <c r="K226" s="12">
        <f>+J226*1.21*I226</f>
        <v>305.929866</v>
      </c>
      <c r="L226" s="23" t="s">
        <v>2101</v>
      </c>
      <c r="M226" s="23" t="s">
        <v>2101</v>
      </c>
      <c r="N226" s="23" t="s">
        <v>2101</v>
      </c>
      <c r="O226" s="3">
        <f>+K226</f>
        <v>305.929866</v>
      </c>
      <c r="P226" s="3"/>
      <c r="Q226" s="3">
        <v>514.53411558016501</v>
      </c>
      <c r="R226" s="12">
        <f>+Q226*1.21</f>
        <v>622.58627985199962</v>
      </c>
      <c r="S226" s="3"/>
      <c r="T226" s="1"/>
      <c r="U226" s="11"/>
      <c r="V226" s="11"/>
      <c r="W226" s="16"/>
      <c r="X226" s="11"/>
      <c r="Y226" s="11"/>
      <c r="Z226" s="11"/>
      <c r="AA226" s="11"/>
      <c r="AB226" s="11"/>
      <c r="AC226" s="11"/>
      <c r="AD226" s="1"/>
      <c r="AE226" s="1"/>
    </row>
    <row r="227" spans="1:31" x14ac:dyDescent="0.25">
      <c r="A227" s="1" t="s">
        <v>1989</v>
      </c>
      <c r="B227" s="1" t="s">
        <v>1990</v>
      </c>
      <c r="C227" s="2">
        <v>44456</v>
      </c>
      <c r="D227" s="1" t="s">
        <v>1991</v>
      </c>
      <c r="E227" s="1" t="s">
        <v>1992</v>
      </c>
      <c r="F227" s="1">
        <v>3669</v>
      </c>
      <c r="G227" s="1" t="s">
        <v>1993</v>
      </c>
      <c r="H227" s="1" t="s">
        <v>1994</v>
      </c>
      <c r="I227" s="3">
        <v>1</v>
      </c>
      <c r="J227" s="3">
        <v>404.2</v>
      </c>
      <c r="K227" s="12">
        <f>+J227*1.21*I227</f>
        <v>489.08199999999999</v>
      </c>
      <c r="L227" s="23" t="s">
        <v>2101</v>
      </c>
      <c r="M227" s="23" t="s">
        <v>2101</v>
      </c>
      <c r="N227" s="23" t="s">
        <v>2101</v>
      </c>
      <c r="O227" s="3">
        <f>+K227</f>
        <v>489.08199999999999</v>
      </c>
      <c r="P227" s="3">
        <f>+O227+O226</f>
        <v>795.01186600000005</v>
      </c>
      <c r="Q227" s="3">
        <v>809.09024600826501</v>
      </c>
      <c r="R227" s="12">
        <f>+Q227*1.21</f>
        <v>978.99919767000063</v>
      </c>
      <c r="S227" s="3">
        <f>+R227+R226</f>
        <v>1601.5854775220002</v>
      </c>
      <c r="T227" s="1">
        <v>1601.59</v>
      </c>
      <c r="U227" s="29">
        <f t="shared" ref="U227:U229" si="15">+T227-S227</f>
        <v>4.522477999671537E-3</v>
      </c>
      <c r="V227" s="11"/>
      <c r="W227" s="16">
        <f>+VLOOKUP(F227,'[1]ventas (7)'!$1:$1048576,38,FALSE)</f>
        <v>3260145393</v>
      </c>
      <c r="X227" s="11"/>
      <c r="Y227" s="11"/>
      <c r="Z227" s="11"/>
      <c r="AA227" s="11"/>
      <c r="AB227" s="11"/>
      <c r="AC227" s="11"/>
      <c r="AD227" s="1"/>
      <c r="AE227" s="1"/>
    </row>
    <row r="228" spans="1:31" x14ac:dyDescent="0.25">
      <c r="A228" s="1" t="s">
        <v>497</v>
      </c>
      <c r="B228" s="1" t="s">
        <v>498</v>
      </c>
      <c r="C228" s="2">
        <v>44456</v>
      </c>
      <c r="D228" s="1" t="s">
        <v>499</v>
      </c>
      <c r="E228" s="1" t="s">
        <v>500</v>
      </c>
      <c r="F228" s="1">
        <v>3670</v>
      </c>
      <c r="G228" s="1" t="s">
        <v>501</v>
      </c>
      <c r="H228" s="1" t="s">
        <v>502</v>
      </c>
      <c r="I228" s="3">
        <v>1</v>
      </c>
      <c r="J228" s="3">
        <v>643.48115702479299</v>
      </c>
      <c r="K228" s="12">
        <f>+J228*1.21*I228</f>
        <v>778.61219999999946</v>
      </c>
      <c r="L228" s="23">
        <f>+K228*0.5</f>
        <v>389.30609999999973</v>
      </c>
      <c r="M228" s="23" t="s">
        <v>2101</v>
      </c>
      <c r="N228" s="23">
        <f>+L228*0.95</f>
        <v>369.84079499999973</v>
      </c>
      <c r="O228" s="3">
        <f>+N228-(N228*9.09/100)</f>
        <v>336.22226673449973</v>
      </c>
      <c r="P228" s="3">
        <f>+O228</f>
        <v>336.22226673449973</v>
      </c>
      <c r="Q228" s="3">
        <v>595.44528865289203</v>
      </c>
      <c r="R228" s="12">
        <f>+Q228*1.21</f>
        <v>720.48879926999939</v>
      </c>
      <c r="S228" s="3">
        <f>+R228</f>
        <v>720.48879926999939</v>
      </c>
      <c r="T228" s="1">
        <v>1133.58</v>
      </c>
      <c r="U228" s="29">
        <f t="shared" si="15"/>
        <v>413.09120073000054</v>
      </c>
      <c r="V228" s="11" t="s">
        <v>2109</v>
      </c>
      <c r="W228" s="16">
        <f>+VLOOKUP(F228,'[1]ventas (7)'!$1:$1048576,38,FALSE)</f>
        <v>16966462264</v>
      </c>
      <c r="X228" s="11"/>
      <c r="Y228" s="11"/>
      <c r="Z228" s="11"/>
      <c r="AA228" s="11"/>
      <c r="AB228" s="11"/>
      <c r="AC228" s="11"/>
      <c r="AD228" s="1"/>
      <c r="AE228" s="1"/>
    </row>
    <row r="229" spans="1:31" x14ac:dyDescent="0.25">
      <c r="A229" s="14" t="s">
        <v>191</v>
      </c>
      <c r="B229" s="14" t="s">
        <v>192</v>
      </c>
      <c r="C229" s="15">
        <v>44456</v>
      </c>
      <c r="D229" s="14" t="s">
        <v>193</v>
      </c>
      <c r="E229" s="14" t="s">
        <v>194</v>
      </c>
      <c r="F229" s="14">
        <v>3672</v>
      </c>
      <c r="G229" s="14" t="s">
        <v>195</v>
      </c>
      <c r="H229" s="14" t="s">
        <v>196</v>
      </c>
      <c r="I229" s="12">
        <v>1</v>
      </c>
      <c r="J229" s="12">
        <v>933.05790000000002</v>
      </c>
      <c r="K229" s="12">
        <f>+J229*1.21*I229</f>
        <v>1129.000059</v>
      </c>
      <c r="L229" s="23" t="s">
        <v>2101</v>
      </c>
      <c r="M229" s="23" t="s">
        <v>2101</v>
      </c>
      <c r="N229" s="23" t="s">
        <v>2101</v>
      </c>
      <c r="O229" s="3">
        <f>+K229</f>
        <v>1129.000059</v>
      </c>
      <c r="P229" s="12">
        <f>+O229</f>
        <v>1129.000059</v>
      </c>
      <c r="Q229" s="12">
        <v>5454.5191576438101</v>
      </c>
      <c r="R229" s="12">
        <f>+Q229*1.21</f>
        <v>6599.9681807490097</v>
      </c>
      <c r="S229" s="12">
        <f>+R229</f>
        <v>6599.9681807490097</v>
      </c>
      <c r="T229" s="1">
        <v>7096.23</v>
      </c>
      <c r="U229" s="29">
        <f t="shared" si="15"/>
        <v>496.2618192509899</v>
      </c>
      <c r="V229" s="11" t="s">
        <v>2109</v>
      </c>
      <c r="W229" s="16">
        <f>+VLOOKUP(F229,'[1]ventas (7)'!$1:$1048576,38,FALSE)</f>
        <v>0</v>
      </c>
      <c r="X229" s="16"/>
      <c r="Y229" s="16"/>
      <c r="Z229" s="16"/>
      <c r="AA229" s="16"/>
      <c r="AB229" s="16"/>
      <c r="AC229" s="31" t="s">
        <v>2114</v>
      </c>
      <c r="AD229" s="14"/>
      <c r="AE229" s="14"/>
    </row>
    <row r="230" spans="1:31" x14ac:dyDescent="0.25">
      <c r="A230" s="1" t="s">
        <v>209</v>
      </c>
      <c r="B230" s="1" t="s">
        <v>210</v>
      </c>
      <c r="C230" s="2">
        <v>44456</v>
      </c>
      <c r="D230" s="1" t="s">
        <v>211</v>
      </c>
      <c r="E230" s="1" t="s">
        <v>212</v>
      </c>
      <c r="F230" s="1"/>
      <c r="G230" s="1" t="s">
        <v>213</v>
      </c>
      <c r="H230" s="1" t="s">
        <v>214</v>
      </c>
      <c r="I230" s="3">
        <v>1</v>
      </c>
      <c r="J230" s="3">
        <v>285.6909</v>
      </c>
      <c r="K230" s="12">
        <f>+J230*1.21*I230</f>
        <v>345.68598900000001</v>
      </c>
      <c r="L230" s="23" t="s">
        <v>2101</v>
      </c>
      <c r="M230" s="23" t="s">
        <v>2101</v>
      </c>
      <c r="N230" s="23" t="s">
        <v>2101</v>
      </c>
      <c r="O230" s="3">
        <f>+K230</f>
        <v>345.68598900000001</v>
      </c>
      <c r="P230" s="3"/>
      <c r="Q230" s="3">
        <v>642.71953874049598</v>
      </c>
      <c r="R230" s="12">
        <f>+Q230*1.21</f>
        <v>777.69064187600009</v>
      </c>
      <c r="S230" s="3"/>
      <c r="T230" s="1"/>
      <c r="U230" s="11"/>
      <c r="V230" s="11"/>
      <c r="W230" s="16"/>
      <c r="X230" s="11"/>
      <c r="Y230" s="11"/>
      <c r="Z230" s="11"/>
      <c r="AA230" s="11"/>
      <c r="AB230" s="11"/>
      <c r="AC230" s="11"/>
      <c r="AD230" s="1"/>
      <c r="AE230" s="1"/>
    </row>
    <row r="231" spans="1:31" x14ac:dyDescent="0.25">
      <c r="A231" s="1" t="s">
        <v>239</v>
      </c>
      <c r="B231" s="1" t="s">
        <v>240</v>
      </c>
      <c r="C231" s="2">
        <v>44456</v>
      </c>
      <c r="D231" s="1" t="s">
        <v>241</v>
      </c>
      <c r="E231" s="1" t="s">
        <v>242</v>
      </c>
      <c r="F231" s="1"/>
      <c r="G231" s="1" t="s">
        <v>243</v>
      </c>
      <c r="H231" s="1" t="s">
        <v>244</v>
      </c>
      <c r="I231" s="3">
        <v>1</v>
      </c>
      <c r="J231" s="3">
        <v>208.45439999999999</v>
      </c>
      <c r="K231" s="12">
        <f>+J231*1.21*I231</f>
        <v>252.22982399999998</v>
      </c>
      <c r="L231" s="23" t="s">
        <v>2101</v>
      </c>
      <c r="M231" s="23" t="s">
        <v>2101</v>
      </c>
      <c r="N231" s="23" t="s">
        <v>2101</v>
      </c>
      <c r="O231" s="3">
        <f>+K231</f>
        <v>252.22982399999998</v>
      </c>
      <c r="P231" s="3"/>
      <c r="Q231" s="3">
        <v>409.080901719834</v>
      </c>
      <c r="R231" s="12">
        <f>+Q231*1.21</f>
        <v>494.98789108099913</v>
      </c>
      <c r="S231" s="3"/>
      <c r="T231" s="1"/>
      <c r="U231" s="11"/>
      <c r="V231" s="11"/>
      <c r="W231" s="16"/>
      <c r="X231" s="11"/>
      <c r="Y231" s="11"/>
      <c r="Z231" s="11"/>
      <c r="AA231" s="11"/>
      <c r="AB231" s="11"/>
      <c r="AC231" s="11"/>
      <c r="AD231" s="1"/>
      <c r="AE231" s="1"/>
    </row>
    <row r="232" spans="1:31" x14ac:dyDescent="0.25">
      <c r="A232" s="1" t="s">
        <v>491</v>
      </c>
      <c r="B232" s="1" t="s">
        <v>492</v>
      </c>
      <c r="C232" s="2">
        <v>44456</v>
      </c>
      <c r="D232" s="1" t="s">
        <v>493</v>
      </c>
      <c r="E232" s="1" t="s">
        <v>494</v>
      </c>
      <c r="F232" s="1">
        <v>3673</v>
      </c>
      <c r="G232" s="1" t="s">
        <v>495</v>
      </c>
      <c r="H232" s="1" t="s">
        <v>496</v>
      </c>
      <c r="I232" s="3">
        <v>1</v>
      </c>
      <c r="J232" s="3">
        <v>637.90537190082603</v>
      </c>
      <c r="K232" s="12">
        <f>+J232*1.21*I232</f>
        <v>771.86549999999943</v>
      </c>
      <c r="L232" s="23">
        <f>+K232*0.85</f>
        <v>656.08567499999947</v>
      </c>
      <c r="M232" s="23" t="s">
        <v>2101</v>
      </c>
      <c r="N232" s="23">
        <f>+L232*0.95</f>
        <v>623.2813912499995</v>
      </c>
      <c r="O232" s="3">
        <f>+N232-(N232*9.09/100)</f>
        <v>566.62511278537454</v>
      </c>
      <c r="P232" s="3">
        <f>+O232+O231+O230</f>
        <v>1164.5409257853746</v>
      </c>
      <c r="Q232" s="3">
        <v>649.98729964462802</v>
      </c>
      <c r="R232" s="12">
        <f>+Q232*1.21</f>
        <v>786.48463256999992</v>
      </c>
      <c r="S232" s="3">
        <f>+R232+R231+R230</f>
        <v>2059.1631655269989</v>
      </c>
      <c r="T232" s="1">
        <v>2059.17</v>
      </c>
      <c r="U232" s="29">
        <f t="shared" ref="U232:U233" si="16">+T232-S232</f>
        <v>6.8344730011631327E-3</v>
      </c>
      <c r="V232" s="11"/>
      <c r="W232" s="16">
        <f>+VLOOKUP(F232,'[1]ventas (7)'!$1:$1048576,38,FALSE)</f>
        <v>16979558282</v>
      </c>
      <c r="X232" s="11"/>
      <c r="Y232" s="11"/>
      <c r="Z232" s="11"/>
      <c r="AA232" s="11"/>
      <c r="AB232" s="11"/>
      <c r="AC232" s="11"/>
      <c r="AD232" s="1"/>
      <c r="AE232" s="1"/>
    </row>
    <row r="233" spans="1:31" x14ac:dyDescent="0.25">
      <c r="A233" s="1" t="s">
        <v>903</v>
      </c>
      <c r="B233" s="1" t="s">
        <v>904</v>
      </c>
      <c r="C233" s="2">
        <v>44456</v>
      </c>
      <c r="D233" s="1" t="s">
        <v>905</v>
      </c>
      <c r="E233" s="1" t="s">
        <v>906</v>
      </c>
      <c r="F233" s="1">
        <v>3674</v>
      </c>
      <c r="G233" s="1" t="s">
        <v>907</v>
      </c>
      <c r="H233" s="1" t="s">
        <v>908</v>
      </c>
      <c r="I233" s="3">
        <v>1</v>
      </c>
      <c r="J233" s="3">
        <v>286.3</v>
      </c>
      <c r="K233" s="12">
        <f>+J233*1.21*I233</f>
        <v>346.423</v>
      </c>
      <c r="L233" s="23" t="s">
        <v>2101</v>
      </c>
      <c r="M233" s="23" t="s">
        <v>2101</v>
      </c>
      <c r="N233" s="23" t="s">
        <v>2101</v>
      </c>
      <c r="O233" s="3">
        <f>+K233</f>
        <v>346.423</v>
      </c>
      <c r="P233" s="3">
        <f>+O233</f>
        <v>346.423</v>
      </c>
      <c r="Q233" s="3">
        <v>581.80953018099103</v>
      </c>
      <c r="R233" s="12">
        <f>+Q233*1.21</f>
        <v>703.98953151899912</v>
      </c>
      <c r="S233" s="3">
        <f>+R233</f>
        <v>703.98953151899912</v>
      </c>
      <c r="T233" s="1">
        <v>703.99</v>
      </c>
      <c r="U233" s="29">
        <f t="shared" si="16"/>
        <v>4.6848100089391664E-4</v>
      </c>
      <c r="V233" s="11"/>
      <c r="W233" s="16">
        <f>+VLOOKUP(F233,'[1]ventas (7)'!$1:$1048576,38,FALSE)</f>
        <v>3266044368</v>
      </c>
      <c r="X233" s="11"/>
      <c r="Y233" s="11"/>
      <c r="Z233" s="11"/>
      <c r="AA233" s="11"/>
      <c r="AB233" s="11"/>
      <c r="AC233" s="11"/>
      <c r="AD233" s="1"/>
      <c r="AE233" s="1"/>
    </row>
    <row r="234" spans="1:31" x14ac:dyDescent="0.25">
      <c r="A234" s="1" t="s">
        <v>1563</v>
      </c>
      <c r="B234" s="1" t="s">
        <v>1564</v>
      </c>
      <c r="C234" s="2">
        <v>44456</v>
      </c>
      <c r="D234" s="1" t="s">
        <v>1565</v>
      </c>
      <c r="E234" s="1" t="s">
        <v>1566</v>
      </c>
      <c r="F234" s="1"/>
      <c r="G234" s="1" t="s">
        <v>1567</v>
      </c>
      <c r="H234" s="1" t="s">
        <v>1568</v>
      </c>
      <c r="I234" s="3">
        <v>1</v>
      </c>
      <c r="J234" s="3">
        <v>554.99</v>
      </c>
      <c r="K234" s="12">
        <f>+J234*1.21*I234</f>
        <v>671.53790000000004</v>
      </c>
      <c r="L234" s="23" t="s">
        <v>2101</v>
      </c>
      <c r="M234" s="23" t="s">
        <v>2101</v>
      </c>
      <c r="N234" s="23" t="s">
        <v>2101</v>
      </c>
      <c r="O234" s="3">
        <f>+K234</f>
        <v>671.53790000000004</v>
      </c>
      <c r="P234" s="3"/>
      <c r="Q234" s="3">
        <v>1227.2655294900001</v>
      </c>
      <c r="R234" s="12">
        <f>+Q234*1.21</f>
        <v>1484.9912906828999</v>
      </c>
      <c r="S234" s="3"/>
      <c r="T234" s="1"/>
      <c r="U234" s="11"/>
      <c r="V234" s="11"/>
      <c r="W234" s="16"/>
      <c r="X234" s="11"/>
      <c r="Y234" s="11"/>
      <c r="Z234" s="11"/>
      <c r="AA234" s="11"/>
      <c r="AB234" s="11"/>
      <c r="AC234" s="11"/>
      <c r="AD234" s="1"/>
      <c r="AE234" s="1"/>
    </row>
    <row r="235" spans="1:31" x14ac:dyDescent="0.25">
      <c r="A235" s="1" t="s">
        <v>1881</v>
      </c>
      <c r="B235" s="1" t="s">
        <v>1882</v>
      </c>
      <c r="C235" s="2">
        <v>44456</v>
      </c>
      <c r="D235" s="1" t="s">
        <v>1883</v>
      </c>
      <c r="E235" s="1" t="s">
        <v>1884</v>
      </c>
      <c r="F235" s="1">
        <v>3676</v>
      </c>
      <c r="G235" s="1" t="s">
        <v>1885</v>
      </c>
      <c r="H235" s="1" t="s">
        <v>1886</v>
      </c>
      <c r="I235" s="3">
        <v>1</v>
      </c>
      <c r="J235" s="3">
        <v>554.99</v>
      </c>
      <c r="K235" s="12">
        <f>+J235*1.21*I235</f>
        <v>671.53790000000004</v>
      </c>
      <c r="L235" s="23" t="s">
        <v>2101</v>
      </c>
      <c r="M235" s="23" t="s">
        <v>2101</v>
      </c>
      <c r="N235" s="23" t="s">
        <v>2101</v>
      </c>
      <c r="O235" s="3">
        <f>+K235</f>
        <v>671.53790000000004</v>
      </c>
      <c r="P235" s="3">
        <f>+O235+O234</f>
        <v>1343.0758000000001</v>
      </c>
      <c r="Q235" s="3">
        <v>1227.2655294900001</v>
      </c>
      <c r="R235" s="12">
        <f>+Q235*1.21</f>
        <v>1484.9912906828999</v>
      </c>
      <c r="S235" s="3">
        <f>+R235+R234</f>
        <v>2969.9825813657999</v>
      </c>
      <c r="T235" s="1">
        <v>2969.98</v>
      </c>
      <c r="U235" s="29">
        <f>+T235-S235</f>
        <v>-2.5813657998696726E-3</v>
      </c>
      <c r="V235" s="11"/>
      <c r="W235" s="16">
        <f>+VLOOKUP(F235,'[1]ventas (7)'!$1:$1048576,38,FALSE)</f>
        <v>16999602477</v>
      </c>
      <c r="X235" s="11"/>
      <c r="Y235" s="11"/>
      <c r="Z235" s="11"/>
      <c r="AA235" s="11"/>
      <c r="AB235" s="11"/>
      <c r="AC235" s="11"/>
      <c r="AD235" s="1"/>
      <c r="AE235" s="1"/>
    </row>
    <row r="236" spans="1:31" x14ac:dyDescent="0.25">
      <c r="A236" s="1" t="s">
        <v>305</v>
      </c>
      <c r="B236" s="1" t="s">
        <v>306</v>
      </c>
      <c r="C236" s="2">
        <v>44456</v>
      </c>
      <c r="D236" s="1" t="s">
        <v>307</v>
      </c>
      <c r="E236" s="1" t="s">
        <v>308</v>
      </c>
      <c r="F236" s="1"/>
      <c r="G236" s="1" t="s">
        <v>309</v>
      </c>
      <c r="H236" s="1" t="s">
        <v>310</v>
      </c>
      <c r="I236" s="3">
        <v>1</v>
      </c>
      <c r="J236" s="3">
        <v>149.30198347107401</v>
      </c>
      <c r="K236" s="12">
        <f>+J236*1.21*I236</f>
        <v>180.65539999999956</v>
      </c>
      <c r="L236" s="23" t="s">
        <v>2101</v>
      </c>
      <c r="M236" s="23" t="s">
        <v>2101</v>
      </c>
      <c r="N236" s="23">
        <f>+K236*0.95</f>
        <v>171.62262999999956</v>
      </c>
      <c r="O236" s="3">
        <f>+N236-(N236*9.09/100)</f>
        <v>156.0221329329996</v>
      </c>
      <c r="P236" s="3"/>
      <c r="Q236" s="3">
        <v>220.910200783471</v>
      </c>
      <c r="R236" s="12">
        <f>+Q236*1.21</f>
        <v>267.3013429479999</v>
      </c>
      <c r="S236" s="3"/>
      <c r="T236" s="1"/>
      <c r="U236" s="11"/>
      <c r="V236" s="11"/>
      <c r="W236" s="16"/>
      <c r="X236" s="11"/>
      <c r="Y236" s="11"/>
      <c r="Z236" s="11"/>
      <c r="AA236" s="11"/>
      <c r="AB236" s="11"/>
      <c r="AC236" s="11"/>
      <c r="AD236" s="1"/>
      <c r="AE236" s="1"/>
    </row>
    <row r="237" spans="1:31" x14ac:dyDescent="0.25">
      <c r="A237" s="1" t="s">
        <v>347</v>
      </c>
      <c r="B237" s="1" t="s">
        <v>348</v>
      </c>
      <c r="C237" s="2">
        <v>44456</v>
      </c>
      <c r="D237" s="1" t="s">
        <v>349</v>
      </c>
      <c r="E237" s="1" t="s">
        <v>350</v>
      </c>
      <c r="F237" s="1"/>
      <c r="G237" s="1" t="s">
        <v>351</v>
      </c>
      <c r="H237" s="1" t="s">
        <v>352</v>
      </c>
      <c r="I237" s="3">
        <v>1</v>
      </c>
      <c r="J237" s="3">
        <v>259.97710743801701</v>
      </c>
      <c r="K237" s="12">
        <f>+J237*1.21*I237</f>
        <v>314.57230000000055</v>
      </c>
      <c r="L237" s="23" t="s">
        <v>2101</v>
      </c>
      <c r="M237" s="23" t="s">
        <v>2101</v>
      </c>
      <c r="N237" s="23">
        <f>+K237*0.95</f>
        <v>298.84368500000051</v>
      </c>
      <c r="O237" s="3">
        <f>+N237-(N237*9.09/100)</f>
        <v>271.67879403350048</v>
      </c>
      <c r="P237" s="3"/>
      <c r="Q237" s="3">
        <v>384.66732770743897</v>
      </c>
      <c r="R237" s="12">
        <f>+Q237*1.21</f>
        <v>465.44746652600116</v>
      </c>
      <c r="S237" s="3"/>
      <c r="T237" s="1"/>
      <c r="U237" s="11"/>
      <c r="V237" s="11"/>
      <c r="W237" s="16"/>
      <c r="X237" s="11"/>
      <c r="Y237" s="11"/>
      <c r="Z237" s="11"/>
      <c r="AA237" s="11"/>
      <c r="AB237" s="11"/>
      <c r="AC237" s="11"/>
      <c r="AD237" s="1"/>
      <c r="AE237" s="1"/>
    </row>
    <row r="238" spans="1:31" x14ac:dyDescent="0.25">
      <c r="A238" s="1" t="s">
        <v>365</v>
      </c>
      <c r="B238" s="1" t="s">
        <v>366</v>
      </c>
      <c r="C238" s="2">
        <v>44456</v>
      </c>
      <c r="D238" s="1" t="s">
        <v>367</v>
      </c>
      <c r="E238" s="1" t="s">
        <v>368</v>
      </c>
      <c r="F238" s="1"/>
      <c r="G238" s="1" t="s">
        <v>369</v>
      </c>
      <c r="H238" s="1" t="s">
        <v>370</v>
      </c>
      <c r="I238" s="3">
        <v>1</v>
      </c>
      <c r="J238" s="3">
        <v>271.04140495867802</v>
      </c>
      <c r="K238" s="12">
        <f>+J238*1.21*I238</f>
        <v>327.96010000000041</v>
      </c>
      <c r="L238" s="23" t="s">
        <v>2101</v>
      </c>
      <c r="M238" s="23" t="s">
        <v>2101</v>
      </c>
      <c r="N238" s="23">
        <f>+K238*0.95</f>
        <v>311.5620950000004</v>
      </c>
      <c r="O238" s="3">
        <f>+N238-(N238*9.09/100)</f>
        <v>283.24110056450036</v>
      </c>
      <c r="P238" s="3"/>
      <c r="Q238" s="3">
        <v>496.363545728926</v>
      </c>
      <c r="R238" s="12">
        <f>+Q238*1.21</f>
        <v>600.59989033200043</v>
      </c>
      <c r="S238" s="3"/>
      <c r="T238" s="1"/>
      <c r="U238" s="11"/>
      <c r="V238" s="11"/>
      <c r="W238" s="16"/>
      <c r="X238" s="11"/>
      <c r="Y238" s="11"/>
      <c r="Z238" s="11"/>
      <c r="AA238" s="11"/>
      <c r="AB238" s="11"/>
      <c r="AC238" s="11"/>
      <c r="AD238" s="1"/>
      <c r="AE238" s="1"/>
    </row>
    <row r="239" spans="1:31" x14ac:dyDescent="0.25">
      <c r="A239" s="1" t="s">
        <v>377</v>
      </c>
      <c r="B239" s="1" t="s">
        <v>378</v>
      </c>
      <c r="C239" s="2">
        <v>44456</v>
      </c>
      <c r="D239" s="1" t="s">
        <v>379</v>
      </c>
      <c r="E239" s="1" t="s">
        <v>380</v>
      </c>
      <c r="F239" s="1"/>
      <c r="G239" s="1" t="s">
        <v>381</v>
      </c>
      <c r="H239" s="1" t="s">
        <v>382</v>
      </c>
      <c r="I239" s="3">
        <v>1</v>
      </c>
      <c r="J239" s="3">
        <v>271.04140495867802</v>
      </c>
      <c r="K239" s="12">
        <f>+J239*1.21*I239</f>
        <v>327.96010000000041</v>
      </c>
      <c r="L239" s="23" t="s">
        <v>2101</v>
      </c>
      <c r="M239" s="23" t="s">
        <v>2101</v>
      </c>
      <c r="N239" s="23">
        <f>+K239*0.95</f>
        <v>311.5620950000004</v>
      </c>
      <c r="O239" s="3">
        <f>+N239-(N239*9.09/100)</f>
        <v>283.24110056450036</v>
      </c>
      <c r="P239" s="3"/>
      <c r="Q239" s="3">
        <v>496.363545728926</v>
      </c>
      <c r="R239" s="12">
        <f>+Q239*1.21</f>
        <v>600.59989033200043</v>
      </c>
      <c r="S239" s="3"/>
      <c r="T239" s="1"/>
      <c r="U239" s="11"/>
      <c r="V239" s="11"/>
      <c r="W239" s="16"/>
      <c r="X239" s="11"/>
      <c r="Y239" s="11"/>
      <c r="Z239" s="11"/>
      <c r="AA239" s="11"/>
      <c r="AB239" s="11"/>
      <c r="AC239" s="11"/>
      <c r="AD239" s="1"/>
      <c r="AE239" s="1"/>
    </row>
    <row r="240" spans="1:31" x14ac:dyDescent="0.25">
      <c r="A240" s="1" t="s">
        <v>389</v>
      </c>
      <c r="B240" s="1" t="s">
        <v>390</v>
      </c>
      <c r="C240" s="2">
        <v>44456</v>
      </c>
      <c r="D240" s="1" t="s">
        <v>391</v>
      </c>
      <c r="E240" s="1" t="s">
        <v>392</v>
      </c>
      <c r="F240" s="1"/>
      <c r="G240" s="1" t="s">
        <v>393</v>
      </c>
      <c r="H240" s="1" t="s">
        <v>394</v>
      </c>
      <c r="I240" s="3">
        <v>1</v>
      </c>
      <c r="J240" s="3">
        <v>271.04140495867802</v>
      </c>
      <c r="K240" s="12">
        <f>+J240*1.21*I240</f>
        <v>327.96010000000041</v>
      </c>
      <c r="L240" s="23" t="s">
        <v>2101</v>
      </c>
      <c r="M240" s="23" t="s">
        <v>2101</v>
      </c>
      <c r="N240" s="23">
        <f>+K240*0.95</f>
        <v>311.5620950000004</v>
      </c>
      <c r="O240" s="3">
        <f>+N240-(N240*9.09/100)</f>
        <v>283.24110056450036</v>
      </c>
      <c r="P240" s="3"/>
      <c r="Q240" s="3">
        <v>496.35812490082702</v>
      </c>
      <c r="R240" s="12">
        <f>+Q240*1.21</f>
        <v>600.59333113000071</v>
      </c>
      <c r="S240" s="3"/>
      <c r="T240" s="1"/>
      <c r="U240" s="11"/>
      <c r="V240" s="11"/>
      <c r="W240" s="16"/>
      <c r="X240" s="11"/>
      <c r="Y240" s="11"/>
      <c r="Z240" s="11"/>
      <c r="AA240" s="11"/>
      <c r="AB240" s="11"/>
      <c r="AC240" s="11"/>
      <c r="AD240" s="1"/>
      <c r="AE240" s="1"/>
    </row>
    <row r="241" spans="1:31" x14ac:dyDescent="0.25">
      <c r="A241" s="1" t="s">
        <v>407</v>
      </c>
      <c r="B241" s="1" t="s">
        <v>408</v>
      </c>
      <c r="C241" s="2">
        <v>44456</v>
      </c>
      <c r="D241" s="1" t="s">
        <v>409</v>
      </c>
      <c r="E241" s="1" t="s">
        <v>410</v>
      </c>
      <c r="F241" s="1"/>
      <c r="G241" s="1" t="s">
        <v>411</v>
      </c>
      <c r="H241" s="1" t="s">
        <v>412</v>
      </c>
      <c r="I241" s="3">
        <v>1</v>
      </c>
      <c r="J241" s="3">
        <v>271.04140495867802</v>
      </c>
      <c r="K241" s="12">
        <f>+J241*1.21*I241</f>
        <v>327.96010000000041</v>
      </c>
      <c r="L241" s="23" t="s">
        <v>2101</v>
      </c>
      <c r="M241" s="23" t="s">
        <v>2101</v>
      </c>
      <c r="N241" s="23">
        <f>+K241*0.95</f>
        <v>311.5620950000004</v>
      </c>
      <c r="O241" s="3">
        <f>+N241-(N241*9.09/100)</f>
        <v>283.24110056450036</v>
      </c>
      <c r="P241" s="3"/>
      <c r="Q241" s="3">
        <v>496.363545728926</v>
      </c>
      <c r="R241" s="12">
        <f>+Q241*1.21</f>
        <v>600.59989033200043</v>
      </c>
      <c r="S241" s="3"/>
      <c r="T241" s="1"/>
      <c r="U241" s="11"/>
      <c r="V241" s="11"/>
      <c r="W241" s="16"/>
      <c r="X241" s="11"/>
      <c r="Y241" s="11"/>
      <c r="Z241" s="11"/>
      <c r="AA241" s="11"/>
      <c r="AB241" s="11"/>
      <c r="AC241" s="11"/>
      <c r="AD241" s="1"/>
      <c r="AE241" s="1"/>
    </row>
    <row r="242" spans="1:31" x14ac:dyDescent="0.25">
      <c r="A242" s="1" t="s">
        <v>419</v>
      </c>
      <c r="B242" s="1" t="s">
        <v>420</v>
      </c>
      <c r="C242" s="2">
        <v>44456</v>
      </c>
      <c r="D242" s="1" t="s">
        <v>421</v>
      </c>
      <c r="E242" s="1" t="s">
        <v>422</v>
      </c>
      <c r="F242" s="1"/>
      <c r="G242" s="1" t="s">
        <v>423</v>
      </c>
      <c r="H242" s="1" t="s">
        <v>424</v>
      </c>
      <c r="I242" s="3">
        <v>1</v>
      </c>
      <c r="J242" s="3">
        <v>271.04140495867802</v>
      </c>
      <c r="K242" s="12">
        <f>+J242*1.21*I242</f>
        <v>327.96010000000041</v>
      </c>
      <c r="L242" s="23" t="s">
        <v>2101</v>
      </c>
      <c r="M242" s="23" t="s">
        <v>2101</v>
      </c>
      <c r="N242" s="23">
        <f>+K242*0.95</f>
        <v>311.5620950000004</v>
      </c>
      <c r="O242" s="3">
        <f>+N242-(N242*9.09/100)</f>
        <v>283.24110056450036</v>
      </c>
      <c r="P242" s="3"/>
      <c r="Q242" s="3">
        <v>496.363545728926</v>
      </c>
      <c r="R242" s="12">
        <f>+Q242*1.21</f>
        <v>600.59989033200043</v>
      </c>
      <c r="S242" s="3"/>
      <c r="T242" s="1"/>
      <c r="U242" s="11"/>
      <c r="V242" s="11"/>
      <c r="W242" s="16"/>
      <c r="X242" s="11"/>
      <c r="Y242" s="11"/>
      <c r="Z242" s="11"/>
      <c r="AA242" s="11"/>
      <c r="AB242" s="11"/>
      <c r="AC242" s="11"/>
      <c r="AD242" s="1"/>
      <c r="AE242" s="1"/>
    </row>
    <row r="243" spans="1:31" x14ac:dyDescent="0.25">
      <c r="A243" s="1" t="s">
        <v>431</v>
      </c>
      <c r="B243" s="1" t="s">
        <v>432</v>
      </c>
      <c r="C243" s="2">
        <v>44456</v>
      </c>
      <c r="D243" s="1" t="s">
        <v>433</v>
      </c>
      <c r="E243" s="1" t="s">
        <v>434</v>
      </c>
      <c r="F243" s="1"/>
      <c r="G243" s="1" t="s">
        <v>435</v>
      </c>
      <c r="H243" s="1" t="s">
        <v>436</v>
      </c>
      <c r="I243" s="3">
        <v>1</v>
      </c>
      <c r="J243" s="3">
        <v>271.04132231404998</v>
      </c>
      <c r="K243" s="12">
        <f>+J243*1.21*I243</f>
        <v>327.96000000000049</v>
      </c>
      <c r="L243" s="23" t="s">
        <v>2101</v>
      </c>
      <c r="M243" s="23" t="s">
        <v>2101</v>
      </c>
      <c r="N243" s="23">
        <f>+K243*0.95</f>
        <v>311.56200000000047</v>
      </c>
      <c r="O243" s="3">
        <f>+N243-(N243*9.09/100)</f>
        <v>283.24101420000045</v>
      </c>
      <c r="P243" s="3"/>
      <c r="Q243" s="3">
        <v>496.36339438016603</v>
      </c>
      <c r="R243" s="12">
        <f>+Q243*1.21</f>
        <v>600.59970720000092</v>
      </c>
      <c r="S243" s="3"/>
      <c r="T243" s="1"/>
      <c r="U243" s="11"/>
      <c r="V243" s="11"/>
      <c r="W243" s="16"/>
      <c r="X243" s="11"/>
      <c r="Y243" s="11"/>
      <c r="Z243" s="11"/>
      <c r="AA243" s="11"/>
      <c r="AB243" s="11"/>
      <c r="AC243" s="11"/>
      <c r="AD243" s="1"/>
      <c r="AE243" s="1"/>
    </row>
    <row r="244" spans="1:31" x14ac:dyDescent="0.25">
      <c r="A244" s="1" t="s">
        <v>473</v>
      </c>
      <c r="B244" s="1" t="s">
        <v>474</v>
      </c>
      <c r="C244" s="2">
        <v>44456</v>
      </c>
      <c r="D244" s="1" t="s">
        <v>475</v>
      </c>
      <c r="E244" s="1" t="s">
        <v>476</v>
      </c>
      <c r="F244" s="1"/>
      <c r="G244" s="1" t="s">
        <v>477</v>
      </c>
      <c r="H244" s="1" t="s">
        <v>478</v>
      </c>
      <c r="I244" s="3">
        <v>1</v>
      </c>
      <c r="J244" s="3">
        <v>214.68909090909099</v>
      </c>
      <c r="K244" s="12">
        <f>+J244*1.21*I244</f>
        <v>259.77380000000011</v>
      </c>
      <c r="L244" s="23" t="s">
        <v>2101</v>
      </c>
      <c r="M244" s="23" t="s">
        <v>2101</v>
      </c>
      <c r="N244" s="23">
        <f>+K244*0.95</f>
        <v>246.78511000000009</v>
      </c>
      <c r="O244" s="3">
        <f>+N244-(N244*9.09/100)</f>
        <v>224.35234350100006</v>
      </c>
      <c r="P244" s="3"/>
      <c r="Q244" s="3">
        <v>317.65827269090897</v>
      </c>
      <c r="R244" s="12">
        <f>+Q244*1.21</f>
        <v>384.36650995599985</v>
      </c>
      <c r="S244" s="3"/>
      <c r="T244" s="1"/>
      <c r="U244" s="11"/>
      <c r="V244" s="11"/>
      <c r="W244" s="16"/>
      <c r="X244" s="11"/>
      <c r="Y244" s="11"/>
      <c r="Z244" s="11"/>
      <c r="AA244" s="11"/>
      <c r="AB244" s="11"/>
      <c r="AC244" s="11"/>
      <c r="AD244" s="1"/>
      <c r="AE244" s="1"/>
    </row>
    <row r="245" spans="1:31" s="17" customFormat="1" x14ac:dyDescent="0.25">
      <c r="A245" s="1" t="s">
        <v>969</v>
      </c>
      <c r="B245" s="1" t="s">
        <v>970</v>
      </c>
      <c r="C245" s="2">
        <v>44456</v>
      </c>
      <c r="D245" s="1" t="s">
        <v>971</v>
      </c>
      <c r="E245" s="1" t="s">
        <v>972</v>
      </c>
      <c r="F245" s="1">
        <v>3677</v>
      </c>
      <c r="G245" s="1" t="s">
        <v>973</v>
      </c>
      <c r="H245" s="1" t="s">
        <v>974</v>
      </c>
      <c r="I245" s="3">
        <v>6</v>
      </c>
      <c r="J245" s="3">
        <v>260.27</v>
      </c>
      <c r="K245" s="12">
        <f>+J245*1.21*I245</f>
        <v>1889.5601999999999</v>
      </c>
      <c r="L245" s="23" t="s">
        <v>2101</v>
      </c>
      <c r="M245" s="23" t="s">
        <v>2101</v>
      </c>
      <c r="N245" s="23" t="s">
        <v>2101</v>
      </c>
      <c r="O245" s="3">
        <f>+K245</f>
        <v>1889.5601999999999</v>
      </c>
      <c r="P245" s="3">
        <f>+SUM(O236:O245)</f>
        <v>4241.0599874900017</v>
      </c>
      <c r="Q245" s="3">
        <v>3179.9212710545398</v>
      </c>
      <c r="R245" s="12">
        <f>+Q245*1.21</f>
        <v>3847.7047379759929</v>
      </c>
      <c r="S245" s="3">
        <f>+SUM(R236:R245)</f>
        <v>8568.4126570639983</v>
      </c>
      <c r="T245" s="1">
        <v>8873.59</v>
      </c>
      <c r="U245" s="29">
        <f t="shared" ref="U245:U247" si="17">+T245-S245</f>
        <v>305.17734293600188</v>
      </c>
      <c r="V245" s="11" t="s">
        <v>2109</v>
      </c>
      <c r="W245" s="16">
        <f>+VLOOKUP(F245,'[1]ventas (7)'!$1:$1048576,38,FALSE)</f>
        <v>17002236649</v>
      </c>
      <c r="X245" s="11"/>
      <c r="Y245" s="11"/>
      <c r="Z245" s="11"/>
      <c r="AA245" s="11"/>
      <c r="AB245" s="11"/>
      <c r="AC245" s="11"/>
      <c r="AD245" s="1"/>
      <c r="AE245" s="1"/>
    </row>
    <row r="246" spans="1:31" s="17" customFormat="1" x14ac:dyDescent="0.25">
      <c r="A246" s="1" t="s">
        <v>1887</v>
      </c>
      <c r="B246" s="1" t="s">
        <v>1888</v>
      </c>
      <c r="C246" s="2">
        <v>44456</v>
      </c>
      <c r="D246" s="1" t="s">
        <v>1889</v>
      </c>
      <c r="E246" s="1" t="s">
        <v>1890</v>
      </c>
      <c r="F246" s="1">
        <v>3678</v>
      </c>
      <c r="G246" s="1" t="s">
        <v>1891</v>
      </c>
      <c r="H246" s="1" t="s">
        <v>1892</v>
      </c>
      <c r="I246" s="3">
        <v>2</v>
      </c>
      <c r="J246" s="3">
        <v>267.95462809917399</v>
      </c>
      <c r="K246" s="12">
        <f>+J246*1.21*I246</f>
        <v>648.45020000000102</v>
      </c>
      <c r="L246" s="23" t="s">
        <v>2101</v>
      </c>
      <c r="M246" s="23" t="s">
        <v>2101</v>
      </c>
      <c r="N246" s="23">
        <f>+K246*0.95</f>
        <v>616.02769000000092</v>
      </c>
      <c r="O246" s="3">
        <f>+N246-(N246*9.09/100)</f>
        <v>560.03077297900086</v>
      </c>
      <c r="P246" s="3">
        <f>+O246</f>
        <v>560.03077297900086</v>
      </c>
      <c r="Q246" s="3">
        <v>967.24118014215003</v>
      </c>
      <c r="R246" s="12">
        <f>+Q246*1.21</f>
        <v>1170.3618279720015</v>
      </c>
      <c r="S246" s="3">
        <f>+R246</f>
        <v>1170.3618279720015</v>
      </c>
      <c r="T246" s="1">
        <v>1170.3800000000001</v>
      </c>
      <c r="U246" s="29">
        <f t="shared" si="17"/>
        <v>1.8172027998616613E-2</v>
      </c>
      <c r="V246" s="11"/>
      <c r="W246" s="16">
        <f>+VLOOKUP(F246,'[1]ventas (7)'!$1:$1048576,38,FALSE)</f>
        <v>3271148230</v>
      </c>
      <c r="X246" s="11"/>
      <c r="Y246" s="11"/>
      <c r="Z246" s="11"/>
      <c r="AA246" s="11"/>
      <c r="AB246" s="11"/>
      <c r="AC246" s="11"/>
      <c r="AD246" s="1"/>
      <c r="AE246" s="1"/>
    </row>
    <row r="247" spans="1:31" s="17" customFormat="1" x14ac:dyDescent="0.25">
      <c r="A247" s="1" t="s">
        <v>539</v>
      </c>
      <c r="B247" s="1" t="s">
        <v>540</v>
      </c>
      <c r="C247" s="2">
        <v>44456</v>
      </c>
      <c r="D247" s="1" t="s">
        <v>541</v>
      </c>
      <c r="E247" s="1" t="s">
        <v>542</v>
      </c>
      <c r="F247" s="1">
        <v>3679</v>
      </c>
      <c r="G247" s="1" t="s">
        <v>543</v>
      </c>
      <c r="H247" s="1" t="s">
        <v>544</v>
      </c>
      <c r="I247" s="3">
        <v>1</v>
      </c>
      <c r="J247" s="3">
        <v>475.23750000000001</v>
      </c>
      <c r="K247" s="12">
        <f>+J247*1.21*I247</f>
        <v>575.037375</v>
      </c>
      <c r="L247" s="23" t="s">
        <v>2101</v>
      </c>
      <c r="M247" s="23" t="s">
        <v>2101</v>
      </c>
      <c r="N247" s="23" t="s">
        <v>2101</v>
      </c>
      <c r="O247" s="3">
        <f>+K247</f>
        <v>575.037375</v>
      </c>
      <c r="P247" s="3">
        <f>+O247</f>
        <v>575.037375</v>
      </c>
      <c r="Q247" s="3">
        <v>909.07991279999999</v>
      </c>
      <c r="R247" s="12">
        <f>+Q247*1.21</f>
        <v>1099.986694488</v>
      </c>
      <c r="S247" s="3">
        <f>+R247</f>
        <v>1099.986694488</v>
      </c>
      <c r="T247" s="1">
        <v>1513.08</v>
      </c>
      <c r="U247" s="29">
        <f t="shared" si="17"/>
        <v>413.09330551199992</v>
      </c>
      <c r="V247" s="11" t="s">
        <v>2109</v>
      </c>
      <c r="W247" s="16">
        <f>+VLOOKUP(F247,'[1]ventas (7)'!$1:$1048576,38,FALSE)</f>
        <v>17005180066</v>
      </c>
      <c r="X247" s="11"/>
      <c r="Y247" s="11"/>
      <c r="Z247" s="11"/>
      <c r="AA247" s="11"/>
      <c r="AB247" s="11"/>
      <c r="AC247" s="11"/>
      <c r="AD247" s="1"/>
      <c r="AE247" s="1"/>
    </row>
    <row r="248" spans="1:31" x14ac:dyDescent="0.25">
      <c r="A248" s="14" t="s">
        <v>1461</v>
      </c>
      <c r="B248" s="14" t="s">
        <v>1462</v>
      </c>
      <c r="C248" s="15">
        <v>44462</v>
      </c>
      <c r="D248" s="14" t="s">
        <v>1463</v>
      </c>
      <c r="E248" s="14" t="s">
        <v>1464</v>
      </c>
      <c r="F248" s="14"/>
      <c r="G248" s="14" t="s">
        <v>1465</v>
      </c>
      <c r="H248" s="14" t="s">
        <v>1466</v>
      </c>
      <c r="I248" s="12">
        <v>1</v>
      </c>
      <c r="J248" s="12">
        <v>818.23</v>
      </c>
      <c r="K248" s="12">
        <f>+J248*1.21*I248</f>
        <v>990.05830000000003</v>
      </c>
      <c r="L248" s="23" t="s">
        <v>2101</v>
      </c>
      <c r="M248" s="23" t="s">
        <v>2101</v>
      </c>
      <c r="N248" s="23" t="s">
        <v>2101</v>
      </c>
      <c r="O248" s="3">
        <f>+K248</f>
        <v>990.05830000000003</v>
      </c>
      <c r="P248" s="12"/>
      <c r="Q248" s="12">
        <v>1421.81614289752</v>
      </c>
      <c r="R248" s="12">
        <f>+Q248*1.21</f>
        <v>1720.397532905999</v>
      </c>
      <c r="S248" s="12"/>
      <c r="T248" s="1"/>
      <c r="U248" s="16"/>
      <c r="V248" s="16"/>
      <c r="W248" s="16"/>
      <c r="X248" s="16"/>
      <c r="Y248" s="16"/>
      <c r="Z248" s="16"/>
      <c r="AA248" s="16"/>
      <c r="AB248" s="16"/>
      <c r="AC248" s="16"/>
      <c r="AD248" s="14"/>
      <c r="AE248" s="14"/>
    </row>
    <row r="249" spans="1:31" x14ac:dyDescent="0.25">
      <c r="A249" s="14" t="s">
        <v>1929</v>
      </c>
      <c r="B249" s="14" t="s">
        <v>1930</v>
      </c>
      <c r="C249" s="15">
        <v>44462</v>
      </c>
      <c r="D249" s="14" t="s">
        <v>1931</v>
      </c>
      <c r="E249" s="14" t="s">
        <v>1932</v>
      </c>
      <c r="F249" s="14">
        <v>3680</v>
      </c>
      <c r="G249" s="14" t="s">
        <v>1933</v>
      </c>
      <c r="H249" s="14" t="s">
        <v>1934</v>
      </c>
      <c r="I249" s="12">
        <v>1</v>
      </c>
      <c r="J249" s="12">
        <v>818.23</v>
      </c>
      <c r="K249" s="12">
        <f>+J249*1.21*I249</f>
        <v>990.05830000000003</v>
      </c>
      <c r="L249" s="23" t="s">
        <v>2101</v>
      </c>
      <c r="M249" s="23" t="s">
        <v>2101</v>
      </c>
      <c r="N249" s="23" t="s">
        <v>2101</v>
      </c>
      <c r="O249" s="3">
        <f>+K249</f>
        <v>990.05830000000003</v>
      </c>
      <c r="P249" s="12">
        <f>+O249+O248</f>
        <v>1980.1166000000001</v>
      </c>
      <c r="Q249" s="12">
        <v>1599.9889809818201</v>
      </c>
      <c r="R249" s="12">
        <f>+Q249*1.21</f>
        <v>1935.9866669880023</v>
      </c>
      <c r="S249" s="12">
        <f>+R249+R248</f>
        <v>3656.3841998940015</v>
      </c>
      <c r="T249" s="1">
        <v>3656.39</v>
      </c>
      <c r="U249" s="29">
        <f>+T249-S249</f>
        <v>5.8001059983325831E-3</v>
      </c>
      <c r="V249" s="16"/>
      <c r="W249" s="16">
        <f>+VLOOKUP(F249,'[1]ventas (7)'!$1:$1048576,38,FALSE)</f>
        <v>17030290890</v>
      </c>
      <c r="X249" s="16"/>
      <c r="Y249" s="16"/>
      <c r="Z249" s="16"/>
      <c r="AA249" s="16"/>
      <c r="AB249" s="16"/>
      <c r="AC249" s="16"/>
      <c r="AD249" s="14"/>
      <c r="AE249" s="14"/>
    </row>
    <row r="250" spans="1:31" x14ac:dyDescent="0.25">
      <c r="A250" s="1" t="s">
        <v>72</v>
      </c>
      <c r="B250" s="1" t="s">
        <v>73</v>
      </c>
      <c r="C250" s="2">
        <v>44462</v>
      </c>
      <c r="D250" s="1" t="s">
        <v>74</v>
      </c>
      <c r="E250" s="1" t="s">
        <v>75</v>
      </c>
      <c r="F250" s="1"/>
      <c r="G250" s="1" t="s">
        <v>76</v>
      </c>
      <c r="H250" s="1" t="s">
        <v>77</v>
      </c>
      <c r="I250" s="3">
        <v>-1</v>
      </c>
      <c r="J250" s="3">
        <v>155.586776859504</v>
      </c>
      <c r="K250" s="12">
        <f>+J250*1.21*I250</f>
        <v>-188.25999999999982</v>
      </c>
      <c r="L250" s="23" t="s">
        <v>2101</v>
      </c>
      <c r="M250" s="23" t="s">
        <v>2101</v>
      </c>
      <c r="N250" s="23" t="s">
        <v>2101</v>
      </c>
      <c r="O250" s="3">
        <v>0</v>
      </c>
      <c r="P250" s="3"/>
      <c r="Q250" s="3">
        <v>-155.586776859504</v>
      </c>
      <c r="R250" s="12">
        <f>+Q250*1.21</f>
        <v>-188.25999999999982</v>
      </c>
      <c r="S250" s="3"/>
      <c r="T250" s="1"/>
      <c r="U250" s="11"/>
      <c r="V250" s="11"/>
      <c r="W250" s="16"/>
      <c r="X250" s="11"/>
      <c r="Y250" s="11"/>
      <c r="Z250" s="11"/>
      <c r="AA250" s="11"/>
      <c r="AB250" s="11"/>
      <c r="AC250" s="11"/>
      <c r="AD250" s="1" t="s">
        <v>40</v>
      </c>
      <c r="AE250" s="1" t="s">
        <v>41</v>
      </c>
    </row>
    <row r="251" spans="1:31" x14ac:dyDescent="0.25">
      <c r="A251" s="1" t="s">
        <v>1341</v>
      </c>
      <c r="B251" s="1" t="s">
        <v>1342</v>
      </c>
      <c r="C251" s="2">
        <v>44462</v>
      </c>
      <c r="D251" s="1" t="s">
        <v>1343</v>
      </c>
      <c r="E251" s="1" t="s">
        <v>1344</v>
      </c>
      <c r="F251" s="1">
        <v>3685</v>
      </c>
      <c r="G251" s="1" t="s">
        <v>1345</v>
      </c>
      <c r="H251" s="1" t="s">
        <v>1346</v>
      </c>
      <c r="I251" s="3">
        <v>1</v>
      </c>
      <c r="J251" s="3">
        <v>560.29917355371902</v>
      </c>
      <c r="K251" s="12">
        <f>+J251*1.21*I251</f>
        <v>677.96199999999999</v>
      </c>
      <c r="L251" s="23" t="s">
        <v>2101</v>
      </c>
      <c r="M251" s="23" t="s">
        <v>2101</v>
      </c>
      <c r="N251" s="23">
        <f>+K251*0.95</f>
        <v>644.06389999999999</v>
      </c>
      <c r="O251" s="3">
        <f>+N251-(N251*9.09/100)</f>
        <v>585.51849148999997</v>
      </c>
      <c r="P251" s="3">
        <f>+O251+O250</f>
        <v>585.51849148999997</v>
      </c>
      <c r="Q251" s="3">
        <v>1037.26505102479</v>
      </c>
      <c r="R251" s="12">
        <f>+Q251*1.21</f>
        <v>1255.0907117399959</v>
      </c>
      <c r="S251" s="3">
        <f>+R251+R250</f>
        <v>1066.8307117399961</v>
      </c>
      <c r="T251" s="1">
        <v>1066.83</v>
      </c>
      <c r="U251" s="29">
        <f t="shared" ref="U251:U254" si="18">+T251-S251</f>
        <v>-7.117399961771298E-4</v>
      </c>
      <c r="V251" s="11"/>
      <c r="W251" s="16">
        <f>+VLOOKUP(F251,'[1]ventas (7)'!$1:$1048576,38,FALSE)</f>
        <v>17058028285</v>
      </c>
      <c r="X251" s="11"/>
      <c r="Y251" s="11"/>
      <c r="Z251" s="11"/>
      <c r="AA251" s="11"/>
      <c r="AB251" s="11"/>
      <c r="AC251" s="11"/>
      <c r="AD251" s="1" t="s">
        <v>40</v>
      </c>
      <c r="AE251" s="1" t="s">
        <v>41</v>
      </c>
    </row>
    <row r="252" spans="1:31" x14ac:dyDescent="0.25">
      <c r="A252" s="1" t="s">
        <v>1521</v>
      </c>
      <c r="B252" s="1" t="s">
        <v>1522</v>
      </c>
      <c r="C252" s="2">
        <v>44462</v>
      </c>
      <c r="D252" s="1" t="s">
        <v>1523</v>
      </c>
      <c r="E252" s="1" t="s">
        <v>1524</v>
      </c>
      <c r="F252" s="1">
        <v>3686</v>
      </c>
      <c r="G252" s="1" t="s">
        <v>1525</v>
      </c>
      <c r="H252" s="1" t="s">
        <v>1526</v>
      </c>
      <c r="I252" s="3">
        <v>2</v>
      </c>
      <c r="J252" s="3">
        <v>91.145289256198396</v>
      </c>
      <c r="K252" s="12">
        <f>+J252*1.21*I252</f>
        <v>220.5716000000001</v>
      </c>
      <c r="L252" s="23" t="s">
        <v>2101</v>
      </c>
      <c r="M252" s="23">
        <f>+K252*0.9</f>
        <v>198.51444000000009</v>
      </c>
      <c r="N252" s="23">
        <f>+M252*0.95</f>
        <v>188.58871800000009</v>
      </c>
      <c r="O252" s="3">
        <f>+N252-(N252*9.09/100)</f>
        <v>171.44600353380008</v>
      </c>
      <c r="P252" s="3">
        <f>+O252</f>
        <v>171.44600353380008</v>
      </c>
      <c r="Q252" s="3">
        <v>309.06273843305797</v>
      </c>
      <c r="R252" s="12">
        <f>+Q252*1.21</f>
        <v>373.96591350400013</v>
      </c>
      <c r="S252" s="3">
        <f>+R252</f>
        <v>373.96591350400013</v>
      </c>
      <c r="T252" s="1">
        <v>373.98</v>
      </c>
      <c r="U252" s="29">
        <f t="shared" si="18"/>
        <v>1.4086495999890758E-2</v>
      </c>
      <c r="V252" s="11"/>
      <c r="W252" s="16">
        <f>+VLOOKUP(F252,'[1]ventas (7)'!$1:$1048576,38,FALSE)</f>
        <v>17059671893</v>
      </c>
      <c r="X252" s="11"/>
      <c r="Y252" s="11"/>
      <c r="Z252" s="11"/>
      <c r="AA252" s="11"/>
      <c r="AB252" s="11"/>
      <c r="AC252" s="11"/>
      <c r="AD252" s="1"/>
      <c r="AE252" s="1"/>
    </row>
    <row r="253" spans="1:31" x14ac:dyDescent="0.25">
      <c r="A253" s="1" t="s">
        <v>1935</v>
      </c>
      <c r="B253" s="1" t="s">
        <v>1936</v>
      </c>
      <c r="C253" s="2">
        <v>44462</v>
      </c>
      <c r="D253" s="1" t="s">
        <v>1937</v>
      </c>
      <c r="E253" s="1" t="s">
        <v>1938</v>
      </c>
      <c r="F253" s="1">
        <v>3681</v>
      </c>
      <c r="G253" s="1" t="s">
        <v>1939</v>
      </c>
      <c r="H253" s="1" t="s">
        <v>1940</v>
      </c>
      <c r="I253" s="3">
        <v>1</v>
      </c>
      <c r="J253" s="12">
        <v>818.23</v>
      </c>
      <c r="K253" s="12">
        <f>+J253*1.21*I253</f>
        <v>990.05830000000003</v>
      </c>
      <c r="L253" s="23" t="s">
        <v>2101</v>
      </c>
      <c r="M253" s="23" t="s">
        <v>2101</v>
      </c>
      <c r="N253" s="23" t="s">
        <v>2101</v>
      </c>
      <c r="O253" s="3">
        <f>+K253</f>
        <v>990.05830000000003</v>
      </c>
      <c r="P253" s="3">
        <f>+O253</f>
        <v>990.05830000000003</v>
      </c>
      <c r="Q253" s="3">
        <v>1599.9930836999999</v>
      </c>
      <c r="R253" s="12">
        <f>+Q253*1.21</f>
        <v>1935.9916312769999</v>
      </c>
      <c r="S253" s="3">
        <f>+R253</f>
        <v>1935.9916312769999</v>
      </c>
      <c r="T253" s="1">
        <v>1935.99</v>
      </c>
      <c r="U253" s="29">
        <f t="shared" si="18"/>
        <v>-1.631276999887632E-3</v>
      </c>
      <c r="V253" s="11"/>
      <c r="W253" s="16">
        <f>+VLOOKUP(F253,'[1]ventas (7)'!$1:$1048576,38,FALSE)</f>
        <v>17033040694</v>
      </c>
      <c r="X253" s="11"/>
      <c r="Y253" s="11"/>
      <c r="Z253" s="11"/>
      <c r="AA253" s="11"/>
      <c r="AB253" s="11"/>
      <c r="AC253" s="11"/>
      <c r="AD253" s="1"/>
      <c r="AE253" s="1"/>
    </row>
    <row r="254" spans="1:31" s="17" customFormat="1" x14ac:dyDescent="0.25">
      <c r="A254" s="1" t="s">
        <v>2049</v>
      </c>
      <c r="B254" s="1" t="s">
        <v>2050</v>
      </c>
      <c r="C254" s="2">
        <v>44462</v>
      </c>
      <c r="D254" s="1" t="s">
        <v>2051</v>
      </c>
      <c r="E254" s="1" t="s">
        <v>2052</v>
      </c>
      <c r="F254" s="1">
        <v>3682</v>
      </c>
      <c r="G254" s="1" t="s">
        <v>2053</v>
      </c>
      <c r="H254" s="1" t="s">
        <v>2054</v>
      </c>
      <c r="I254" s="3">
        <v>1</v>
      </c>
      <c r="J254" s="3">
        <v>818.23</v>
      </c>
      <c r="K254" s="12">
        <f>+J254*1.21*I254</f>
        <v>990.05830000000003</v>
      </c>
      <c r="L254" s="23" t="s">
        <v>2101</v>
      </c>
      <c r="M254" s="23" t="s">
        <v>2101</v>
      </c>
      <c r="N254" s="23" t="s">
        <v>2101</v>
      </c>
      <c r="O254" s="3">
        <f>+K254</f>
        <v>990.05830000000003</v>
      </c>
      <c r="P254" s="3">
        <f>+O254</f>
        <v>990.05830000000003</v>
      </c>
      <c r="Q254" s="3">
        <v>1599.9930836999999</v>
      </c>
      <c r="R254" s="12">
        <f>+Q254*1.21</f>
        <v>1935.9916312769999</v>
      </c>
      <c r="S254" s="3">
        <f>+R254</f>
        <v>1935.9916312769999</v>
      </c>
      <c r="T254" s="1">
        <v>2349.9499999999998</v>
      </c>
      <c r="U254" s="29">
        <f t="shared" si="18"/>
        <v>413.95836872299992</v>
      </c>
      <c r="V254" s="11" t="s">
        <v>2109</v>
      </c>
      <c r="W254" s="16">
        <f>+VLOOKUP(F254,'[1]ventas (7)'!$1:$1048576,38,FALSE)</f>
        <v>17033552797</v>
      </c>
      <c r="X254" s="11"/>
      <c r="Y254" s="11"/>
      <c r="Z254" s="11"/>
      <c r="AA254" s="11"/>
      <c r="AB254" s="11"/>
      <c r="AC254" s="11"/>
      <c r="AD254" s="1"/>
      <c r="AE254" s="1"/>
    </row>
    <row r="255" spans="1:31" x14ac:dyDescent="0.25">
      <c r="A255" s="1" t="s">
        <v>66</v>
      </c>
      <c r="B255" s="1" t="s">
        <v>67</v>
      </c>
      <c r="C255" s="2">
        <v>44462</v>
      </c>
      <c r="D255" s="1" t="s">
        <v>68</v>
      </c>
      <c r="E255" s="1" t="s">
        <v>69</v>
      </c>
      <c r="F255" s="1"/>
      <c r="G255" s="1" t="s">
        <v>70</v>
      </c>
      <c r="H255" s="1" t="s">
        <v>71</v>
      </c>
      <c r="I255" s="3">
        <v>-1</v>
      </c>
      <c r="J255" s="3">
        <v>165</v>
      </c>
      <c r="K255" s="12">
        <f>+J255*1.21*I255</f>
        <v>-199.65</v>
      </c>
      <c r="L255" s="23" t="s">
        <v>2101</v>
      </c>
      <c r="M255" s="23" t="s">
        <v>2101</v>
      </c>
      <c r="N255" s="23" t="s">
        <v>2101</v>
      </c>
      <c r="O255" s="3">
        <v>0</v>
      </c>
      <c r="P255" s="3"/>
      <c r="Q255" s="3">
        <v>-165</v>
      </c>
      <c r="R255" s="12">
        <f>+Q255*1.21</f>
        <v>-199.65</v>
      </c>
      <c r="S255" s="3"/>
      <c r="T255" s="1"/>
      <c r="U255" s="11"/>
      <c r="V255" s="11"/>
      <c r="W255" s="16"/>
      <c r="X255" s="11"/>
      <c r="Y255" s="11"/>
      <c r="Z255" s="11"/>
      <c r="AA255" s="11"/>
      <c r="AB255" s="11"/>
      <c r="AC255" s="11"/>
      <c r="AD255" s="1" t="s">
        <v>40</v>
      </c>
      <c r="AE255" s="1" t="s">
        <v>41</v>
      </c>
    </row>
    <row r="256" spans="1:31" x14ac:dyDescent="0.25">
      <c r="A256" s="1" t="s">
        <v>257</v>
      </c>
      <c r="B256" s="1" t="s">
        <v>258</v>
      </c>
      <c r="C256" s="2">
        <v>44462</v>
      </c>
      <c r="D256" s="1" t="s">
        <v>259</v>
      </c>
      <c r="E256" s="1" t="s">
        <v>260</v>
      </c>
      <c r="F256" s="1"/>
      <c r="G256" s="1" t="s">
        <v>261</v>
      </c>
      <c r="H256" s="1" t="s">
        <v>262</v>
      </c>
      <c r="I256" s="3">
        <v>1</v>
      </c>
      <c r="J256" s="3">
        <v>126.167</v>
      </c>
      <c r="K256" s="12">
        <f>+J256*1.21*I256</f>
        <v>152.66207</v>
      </c>
      <c r="L256" s="23" t="s">
        <v>2101</v>
      </c>
      <c r="M256" s="23" t="s">
        <v>2101</v>
      </c>
      <c r="N256" s="23" t="s">
        <v>2101</v>
      </c>
      <c r="O256" s="3">
        <f>+K256</f>
        <v>152.66207</v>
      </c>
      <c r="P256" s="3"/>
      <c r="Q256" s="3">
        <v>227.26410126694299</v>
      </c>
      <c r="R256" s="12">
        <f>+Q256*1.21</f>
        <v>274.98956253300099</v>
      </c>
      <c r="S256" s="3"/>
      <c r="T256" s="1"/>
      <c r="U256" s="11"/>
      <c r="V256" s="11"/>
      <c r="W256" s="16"/>
      <c r="X256" s="11"/>
      <c r="Y256" s="11"/>
      <c r="Z256" s="11"/>
      <c r="AA256" s="11"/>
      <c r="AB256" s="11"/>
      <c r="AC256" s="11"/>
      <c r="AD256" s="1" t="s">
        <v>40</v>
      </c>
      <c r="AE256" s="1" t="s">
        <v>41</v>
      </c>
    </row>
    <row r="257" spans="1:31" x14ac:dyDescent="0.25">
      <c r="A257" s="1" t="s">
        <v>311</v>
      </c>
      <c r="B257" s="1" t="s">
        <v>312</v>
      </c>
      <c r="C257" s="2">
        <v>44462</v>
      </c>
      <c r="D257" s="1" t="s">
        <v>313</v>
      </c>
      <c r="E257" s="1" t="s">
        <v>314</v>
      </c>
      <c r="F257" s="1"/>
      <c r="G257" s="1" t="s">
        <v>315</v>
      </c>
      <c r="H257" s="1" t="s">
        <v>316</v>
      </c>
      <c r="I257" s="3">
        <v>1</v>
      </c>
      <c r="J257" s="3">
        <v>149.30198347107401</v>
      </c>
      <c r="K257" s="12">
        <f>+J257*1.21*I257</f>
        <v>180.65539999999956</v>
      </c>
      <c r="L257" s="23" t="s">
        <v>2101</v>
      </c>
      <c r="M257" s="23" t="s">
        <v>2101</v>
      </c>
      <c r="N257" s="23">
        <f>+K257*0.95</f>
        <v>171.62262999999956</v>
      </c>
      <c r="O257" s="3">
        <f>+N257-(N257*9.09/100)</f>
        <v>156.0221329329996</v>
      </c>
      <c r="P257" s="3"/>
      <c r="Q257" s="3">
        <v>220.910200783471</v>
      </c>
      <c r="R257" s="12">
        <f>+Q257*1.21</f>
        <v>267.3013429479999</v>
      </c>
      <c r="S257" s="3"/>
      <c r="T257" s="1"/>
      <c r="U257" s="11"/>
      <c r="V257" s="11"/>
      <c r="W257" s="16"/>
      <c r="X257" s="11"/>
      <c r="Y257" s="11"/>
      <c r="Z257" s="11"/>
      <c r="AA257" s="11"/>
      <c r="AB257" s="11"/>
      <c r="AC257" s="11"/>
      <c r="AD257" s="1" t="s">
        <v>40</v>
      </c>
      <c r="AE257" s="1" t="s">
        <v>41</v>
      </c>
    </row>
    <row r="258" spans="1:31" x14ac:dyDescent="0.25">
      <c r="A258" s="1" t="s">
        <v>353</v>
      </c>
      <c r="B258" s="1" t="s">
        <v>354</v>
      </c>
      <c r="C258" s="2">
        <v>44462</v>
      </c>
      <c r="D258" s="1" t="s">
        <v>355</v>
      </c>
      <c r="E258" s="1" t="s">
        <v>356</v>
      </c>
      <c r="F258" s="1"/>
      <c r="G258" s="1" t="s">
        <v>357</v>
      </c>
      <c r="H258" s="1" t="s">
        <v>358</v>
      </c>
      <c r="I258" s="3">
        <v>1</v>
      </c>
      <c r="J258" s="3">
        <v>259.97710743801701</v>
      </c>
      <c r="K258" s="12">
        <f>+J258*1.21*I258</f>
        <v>314.57230000000055</v>
      </c>
      <c r="L258" s="23" t="s">
        <v>2101</v>
      </c>
      <c r="M258" s="23" t="s">
        <v>2101</v>
      </c>
      <c r="N258" s="23">
        <f>+K258*0.95</f>
        <v>298.84368500000051</v>
      </c>
      <c r="O258" s="3">
        <f>+N258-(N258*9.09/100)</f>
        <v>271.67879403350048</v>
      </c>
      <c r="P258" s="3"/>
      <c r="Q258" s="3">
        <v>384.66732770743897</v>
      </c>
      <c r="R258" s="12">
        <f>+Q258*1.21</f>
        <v>465.44746652600116</v>
      </c>
      <c r="S258" s="3"/>
      <c r="T258" s="1"/>
      <c r="U258" s="11"/>
      <c r="V258" s="11"/>
      <c r="W258" s="16"/>
      <c r="X258" s="11"/>
      <c r="Y258" s="11"/>
      <c r="Z258" s="11"/>
      <c r="AA258" s="11"/>
      <c r="AB258" s="11"/>
      <c r="AC258" s="11"/>
      <c r="AD258" s="1" t="s">
        <v>40</v>
      </c>
      <c r="AE258" s="1" t="s">
        <v>41</v>
      </c>
    </row>
    <row r="259" spans="1:31" s="22" customFormat="1" x14ac:dyDescent="0.25">
      <c r="A259" s="1" t="s">
        <v>479</v>
      </c>
      <c r="B259" s="1" t="s">
        <v>480</v>
      </c>
      <c r="C259" s="2">
        <v>44462</v>
      </c>
      <c r="D259" s="1" t="s">
        <v>481</v>
      </c>
      <c r="E259" s="1" t="s">
        <v>482</v>
      </c>
      <c r="F259" s="1"/>
      <c r="G259" s="1" t="s">
        <v>483</v>
      </c>
      <c r="H259" s="1" t="s">
        <v>484</v>
      </c>
      <c r="I259" s="3">
        <v>1</v>
      </c>
      <c r="J259" s="3">
        <v>214.68909090909099</v>
      </c>
      <c r="K259" s="12">
        <f>+J259*1.21*I259</f>
        <v>259.77380000000011</v>
      </c>
      <c r="L259" s="23" t="s">
        <v>2101</v>
      </c>
      <c r="M259" s="23" t="s">
        <v>2101</v>
      </c>
      <c r="N259" s="23">
        <f>+K259*0.95</f>
        <v>246.78511000000009</v>
      </c>
      <c r="O259" s="3">
        <f>+N259-(N259*9.09/100)</f>
        <v>224.35234350100006</v>
      </c>
      <c r="P259" s="3"/>
      <c r="Q259" s="3">
        <v>317.65827269090897</v>
      </c>
      <c r="R259" s="12">
        <f>+Q259*1.21</f>
        <v>384.36650995599985</v>
      </c>
      <c r="S259" s="3"/>
      <c r="T259" s="1"/>
      <c r="U259" s="11"/>
      <c r="V259" s="11"/>
      <c r="W259" s="16"/>
      <c r="X259" s="11"/>
      <c r="Y259" s="11"/>
      <c r="Z259" s="11"/>
      <c r="AA259" s="11"/>
      <c r="AB259" s="11"/>
      <c r="AC259" s="11"/>
      <c r="AD259" s="1" t="s">
        <v>40</v>
      </c>
      <c r="AE259" s="1" t="s">
        <v>41</v>
      </c>
    </row>
    <row r="260" spans="1:31" s="17" customFormat="1" x14ac:dyDescent="0.25">
      <c r="A260" s="1" t="s">
        <v>801</v>
      </c>
      <c r="B260" s="1" t="s">
        <v>802</v>
      </c>
      <c r="C260" s="2">
        <v>44462</v>
      </c>
      <c r="D260" s="1" t="s">
        <v>803</v>
      </c>
      <c r="E260" s="1" t="s">
        <v>804</v>
      </c>
      <c r="F260" s="1"/>
      <c r="G260" s="1" t="s">
        <v>805</v>
      </c>
      <c r="H260" s="1" t="s">
        <v>806</v>
      </c>
      <c r="I260" s="3">
        <v>1</v>
      </c>
      <c r="J260" s="3">
        <v>286.30790000000002</v>
      </c>
      <c r="K260" s="12">
        <f>+J260*1.21*I260</f>
        <v>346.43255900000003</v>
      </c>
      <c r="L260" s="23" t="s">
        <v>2101</v>
      </c>
      <c r="M260" s="23" t="s">
        <v>2101</v>
      </c>
      <c r="N260" s="23" t="s">
        <v>2101</v>
      </c>
      <c r="O260" s="3">
        <f>+K260</f>
        <v>346.43255900000003</v>
      </c>
      <c r="P260" s="3"/>
      <c r="Q260" s="3">
        <v>581.80953018099103</v>
      </c>
      <c r="R260" s="12">
        <f>+Q260*1.21</f>
        <v>703.98953151899912</v>
      </c>
      <c r="S260" s="3"/>
      <c r="T260" s="1"/>
      <c r="U260" s="11"/>
      <c r="V260" s="11"/>
      <c r="W260" s="16"/>
      <c r="X260" s="11"/>
      <c r="Y260" s="11"/>
      <c r="Z260" s="11"/>
      <c r="AA260" s="11"/>
      <c r="AB260" s="11"/>
      <c r="AC260" s="11"/>
      <c r="AD260" s="1" t="s">
        <v>40</v>
      </c>
      <c r="AE260" s="1" t="s">
        <v>41</v>
      </c>
    </row>
    <row r="261" spans="1:31" x14ac:dyDescent="0.25">
      <c r="A261" s="14" t="s">
        <v>993</v>
      </c>
      <c r="B261" s="14" t="s">
        <v>994</v>
      </c>
      <c r="C261" s="15">
        <v>44462</v>
      </c>
      <c r="D261" s="14" t="s">
        <v>995</v>
      </c>
      <c r="E261" s="14" t="s">
        <v>996</v>
      </c>
      <c r="F261" s="14">
        <v>3683</v>
      </c>
      <c r="G261" s="14" t="s">
        <v>997</v>
      </c>
      <c r="H261" s="14" t="s">
        <v>998</v>
      </c>
      <c r="I261" s="12">
        <v>1</v>
      </c>
      <c r="J261" s="12">
        <v>140.065702479339</v>
      </c>
      <c r="K261" s="12">
        <f>+J261*1.21*I261</f>
        <v>169.47950000000017</v>
      </c>
      <c r="L261" s="23" t="s">
        <v>2101</v>
      </c>
      <c r="M261" s="23" t="s">
        <v>2101</v>
      </c>
      <c r="N261" s="23">
        <f>+K261*0.95</f>
        <v>161.00552500000015</v>
      </c>
      <c r="O261" s="3">
        <f>+N261-(N261*9.09/100)</f>
        <v>146.37012277750014</v>
      </c>
      <c r="P261" s="12">
        <f>+SUM(O255:O261)</f>
        <v>1297.5180222450003</v>
      </c>
      <c r="Q261" s="12">
        <v>290.90007989090901</v>
      </c>
      <c r="R261" s="12">
        <f>+Q261*1.21</f>
        <v>351.98909666799989</v>
      </c>
      <c r="S261" s="12">
        <f>+SUM(R255:R261)</f>
        <v>2248.433510150001</v>
      </c>
      <c r="T261" s="1">
        <v>2248.4299999999998</v>
      </c>
      <c r="U261" s="29">
        <f>+T261-S261</f>
        <v>-3.5101500011478493E-3</v>
      </c>
      <c r="V261" s="16"/>
      <c r="W261" s="16">
        <f>+VLOOKUP(F261,'[1]ventas (7)'!$1:$1048576,38,FALSE)</f>
        <v>17035044950</v>
      </c>
      <c r="X261" s="16"/>
      <c r="Y261" s="16"/>
      <c r="Z261" s="16"/>
      <c r="AA261" s="16"/>
      <c r="AB261" s="16"/>
      <c r="AC261" s="16"/>
      <c r="AD261" s="14"/>
      <c r="AE261" s="14"/>
    </row>
    <row r="262" spans="1:31" x14ac:dyDescent="0.25">
      <c r="A262" s="14" t="s">
        <v>102</v>
      </c>
      <c r="B262" s="14" t="s">
        <v>103</v>
      </c>
      <c r="C262" s="15">
        <v>44466</v>
      </c>
      <c r="D262" s="14" t="s">
        <v>104</v>
      </c>
      <c r="E262" s="14" t="s">
        <v>105</v>
      </c>
      <c r="F262" s="14"/>
      <c r="G262" s="14" t="s">
        <v>106</v>
      </c>
      <c r="H262" s="14">
        <v>5</v>
      </c>
      <c r="I262" s="12">
        <v>-1</v>
      </c>
      <c r="J262" s="12">
        <v>173.859504132231</v>
      </c>
      <c r="K262" s="12">
        <f>+J262*1.21*I262</f>
        <v>-210.36999999999949</v>
      </c>
      <c r="L262" s="23" t="s">
        <v>2101</v>
      </c>
      <c r="M262" s="23" t="s">
        <v>2101</v>
      </c>
      <c r="N262" s="23" t="s">
        <v>2101</v>
      </c>
      <c r="O262" s="3">
        <v>0</v>
      </c>
      <c r="P262" s="12"/>
      <c r="Q262" s="12">
        <v>-173.859504132231</v>
      </c>
      <c r="R262" s="12">
        <f>+Q262*1.21</f>
        <v>-210.36999999999949</v>
      </c>
      <c r="S262" s="12"/>
      <c r="T262" s="1"/>
      <c r="U262" s="16"/>
      <c r="V262" s="16"/>
      <c r="W262" s="16"/>
      <c r="X262" s="16"/>
      <c r="Y262" s="16"/>
      <c r="Z262" s="16"/>
      <c r="AA262" s="16"/>
      <c r="AB262" s="16"/>
      <c r="AC262" s="16"/>
      <c r="AD262" s="14" t="s">
        <v>40</v>
      </c>
      <c r="AE262" s="14" t="s">
        <v>41</v>
      </c>
    </row>
    <row r="263" spans="1:31" x14ac:dyDescent="0.25">
      <c r="A263" s="14" t="s">
        <v>563</v>
      </c>
      <c r="B263" s="14" t="s">
        <v>564</v>
      </c>
      <c r="C263" s="15">
        <v>44466</v>
      </c>
      <c r="D263" s="14" t="s">
        <v>565</v>
      </c>
      <c r="E263" s="14" t="s">
        <v>566</v>
      </c>
      <c r="F263" s="14"/>
      <c r="G263" s="14" t="s">
        <v>567</v>
      </c>
      <c r="H263" s="14" t="s">
        <v>568</v>
      </c>
      <c r="I263" s="12">
        <v>1</v>
      </c>
      <c r="J263" s="3">
        <v>173.41919999999999</v>
      </c>
      <c r="K263" s="12">
        <f>+J263*1.21*I263</f>
        <v>209.83723199999997</v>
      </c>
      <c r="L263" s="23" t="s">
        <v>2101</v>
      </c>
      <c r="M263" s="23" t="s">
        <v>2101</v>
      </c>
      <c r="N263" s="23" t="s">
        <v>2101</v>
      </c>
      <c r="O263" s="3">
        <f>+K263</f>
        <v>209.83723199999997</v>
      </c>
      <c r="P263" s="12"/>
      <c r="Q263" s="12">
        <v>327.27657520661103</v>
      </c>
      <c r="R263" s="12">
        <f>+Q263*1.21</f>
        <v>396.00465599999933</v>
      </c>
      <c r="S263" s="12"/>
      <c r="T263" s="1"/>
      <c r="U263" s="16"/>
      <c r="V263" s="16"/>
      <c r="W263" s="16"/>
      <c r="X263" s="16"/>
      <c r="Y263" s="16"/>
      <c r="Z263" s="16"/>
      <c r="AA263" s="16"/>
      <c r="AB263" s="16"/>
      <c r="AC263" s="16"/>
      <c r="AD263" s="14" t="s">
        <v>40</v>
      </c>
      <c r="AE263" s="14" t="s">
        <v>41</v>
      </c>
    </row>
    <row r="264" spans="1:31" x14ac:dyDescent="0.25">
      <c r="A264" s="14" t="s">
        <v>915</v>
      </c>
      <c r="B264" s="14" t="s">
        <v>916</v>
      </c>
      <c r="C264" s="15">
        <v>44466</v>
      </c>
      <c r="D264" s="14" t="s">
        <v>917</v>
      </c>
      <c r="E264" s="14" t="s">
        <v>918</v>
      </c>
      <c r="F264" s="14">
        <v>3702</v>
      </c>
      <c r="G264" s="14" t="s">
        <v>919</v>
      </c>
      <c r="H264" s="14" t="s">
        <v>920</v>
      </c>
      <c r="I264" s="12">
        <v>1</v>
      </c>
      <c r="J264" s="12">
        <v>409.04</v>
      </c>
      <c r="K264" s="12">
        <f>+J264*1.21*I264</f>
        <v>494.9384</v>
      </c>
      <c r="L264" s="23" t="s">
        <v>2101</v>
      </c>
      <c r="M264" s="23" t="s">
        <v>2101</v>
      </c>
      <c r="N264" s="23" t="s">
        <v>2101</v>
      </c>
      <c r="O264" s="3">
        <f>+K264</f>
        <v>494.9384</v>
      </c>
      <c r="P264" s="12">
        <f>+O264+O263+O262</f>
        <v>704.77563199999997</v>
      </c>
      <c r="Q264" s="12">
        <v>831.81423207272599</v>
      </c>
      <c r="R264" s="12">
        <f>+Q264*1.21</f>
        <v>1006.4952208079984</v>
      </c>
      <c r="S264" s="12">
        <f>+R264+R263+R262</f>
        <v>1192.1298768079982</v>
      </c>
      <c r="T264" s="1">
        <v>1192.1199999999999</v>
      </c>
      <c r="U264" s="29">
        <f t="shared" ref="U264:U265" si="19">+T264-S264</f>
        <v>-9.8768079983528878E-3</v>
      </c>
      <c r="V264" s="16"/>
      <c r="W264" s="16">
        <f>+VLOOKUP(F264,'[1]ventas (7)'!$1:$1048576,38,FALSE)</f>
        <v>17165533626</v>
      </c>
      <c r="X264" s="16"/>
      <c r="Y264" s="16"/>
      <c r="Z264" s="16"/>
      <c r="AA264" s="16"/>
      <c r="AB264" s="16"/>
      <c r="AC264" s="16"/>
      <c r="AD264" s="14" t="s">
        <v>40</v>
      </c>
      <c r="AE264" s="14" t="s">
        <v>41</v>
      </c>
    </row>
    <row r="265" spans="1:31" x14ac:dyDescent="0.25">
      <c r="A265" s="1" t="s">
        <v>28</v>
      </c>
      <c r="B265" s="1" t="s">
        <v>29</v>
      </c>
      <c r="C265" s="2">
        <v>44462</v>
      </c>
      <c r="D265" s="1" t="s">
        <v>30</v>
      </c>
      <c r="E265" s="1" t="s">
        <v>31</v>
      </c>
      <c r="F265" s="1">
        <v>3684</v>
      </c>
      <c r="G265" s="1" t="s">
        <v>32</v>
      </c>
      <c r="H265" s="1" t="s">
        <v>33</v>
      </c>
      <c r="I265" s="3">
        <v>1</v>
      </c>
      <c r="J265" s="3">
        <v>818.23500000000001</v>
      </c>
      <c r="K265" s="12">
        <f>+J265*1.21*I265</f>
        <v>990.06434999999999</v>
      </c>
      <c r="L265" s="23" t="s">
        <v>2101</v>
      </c>
      <c r="M265" s="23" t="s">
        <v>2101</v>
      </c>
      <c r="N265" s="23" t="s">
        <v>2101</v>
      </c>
      <c r="O265" s="3">
        <f>+K265</f>
        <v>990.06434999999999</v>
      </c>
      <c r="P265" s="3">
        <f>+O265</f>
        <v>990.06434999999999</v>
      </c>
      <c r="Q265" s="3">
        <v>1599.99271772727</v>
      </c>
      <c r="R265" s="12">
        <f>+Q265*1.21</f>
        <v>1935.9911884499966</v>
      </c>
      <c r="S265" s="3">
        <f>+R265</f>
        <v>1935.9911884499966</v>
      </c>
      <c r="T265" s="1">
        <v>2349.9499999999998</v>
      </c>
      <c r="U265" s="29">
        <f t="shared" si="19"/>
        <v>413.95881155000325</v>
      </c>
      <c r="V265" s="11" t="s">
        <v>2109</v>
      </c>
      <c r="W265" s="16">
        <f>+VLOOKUP(F265,'[1]ventas (7)'!$1:$1048576,38,FALSE)</f>
        <v>3279825905</v>
      </c>
      <c r="X265" s="11"/>
      <c r="Y265" s="11"/>
      <c r="Z265" s="11"/>
      <c r="AA265" s="11"/>
      <c r="AB265" s="11"/>
      <c r="AC265" s="11"/>
      <c r="AD265" s="1"/>
      <c r="AE265" s="1"/>
    </row>
    <row r="266" spans="1:31" x14ac:dyDescent="0.25">
      <c r="A266" s="1" t="s">
        <v>717</v>
      </c>
      <c r="B266" s="1" t="s">
        <v>718</v>
      </c>
      <c r="C266" s="2">
        <v>44462</v>
      </c>
      <c r="D266" s="1" t="s">
        <v>719</v>
      </c>
      <c r="E266" s="1" t="s">
        <v>720</v>
      </c>
      <c r="F266" s="1"/>
      <c r="G266" s="1" t="s">
        <v>721</v>
      </c>
      <c r="H266" s="1" t="s">
        <v>722</v>
      </c>
      <c r="I266" s="3">
        <v>6</v>
      </c>
      <c r="J266" s="3">
        <v>619.53818181818201</v>
      </c>
      <c r="K266" s="12">
        <f>+J266*1.21*I266</f>
        <v>4497.847200000002</v>
      </c>
      <c r="L266" s="23" t="s">
        <v>2101</v>
      </c>
      <c r="M266" s="23" t="s">
        <v>2101</v>
      </c>
      <c r="N266" s="23">
        <f>+K266*0.95</f>
        <v>4272.9548400000012</v>
      </c>
      <c r="O266" s="3">
        <f>+N266-(N266*9.09/100)</f>
        <v>3884.5432450440012</v>
      </c>
      <c r="P266" s="3"/>
      <c r="Q266" s="3">
        <v>3441.7824152727298</v>
      </c>
      <c r="R266" s="12">
        <f>+Q266*1.21</f>
        <v>4164.5567224800034</v>
      </c>
      <c r="S266" s="3"/>
      <c r="T266" s="1"/>
      <c r="U266" s="11"/>
      <c r="V266" s="11"/>
      <c r="W266" s="16"/>
      <c r="X266" s="11"/>
      <c r="Y266" s="11"/>
      <c r="Z266" s="11"/>
      <c r="AA266" s="11"/>
      <c r="AB266" s="11"/>
      <c r="AC266" s="11"/>
      <c r="AD266" s="1"/>
      <c r="AE266" s="1"/>
    </row>
    <row r="267" spans="1:31" x14ac:dyDescent="0.25">
      <c r="A267" s="1" t="s">
        <v>1269</v>
      </c>
      <c r="B267" s="1" t="s">
        <v>1270</v>
      </c>
      <c r="C267" s="2">
        <v>44462</v>
      </c>
      <c r="D267" s="1" t="s">
        <v>1271</v>
      </c>
      <c r="E267" s="1" t="s">
        <v>1272</v>
      </c>
      <c r="F267" s="1">
        <v>3687</v>
      </c>
      <c r="G267" s="1" t="s">
        <v>1273</v>
      </c>
      <c r="H267" s="1" t="s">
        <v>1274</v>
      </c>
      <c r="I267" s="3">
        <v>1</v>
      </c>
      <c r="J267" s="3">
        <v>899.99</v>
      </c>
      <c r="K267" s="12">
        <f>+J267*1.21*I267</f>
        <v>1088.9879000000001</v>
      </c>
      <c r="L267" s="23" t="s">
        <v>2101</v>
      </c>
      <c r="M267" s="23">
        <f>+K267*0.085</f>
        <v>92.563971500000008</v>
      </c>
      <c r="N267" s="23">
        <f>+M267*0.95</f>
        <v>87.935772925000009</v>
      </c>
      <c r="O267" s="3">
        <f>+N267-(N267*9.09/100)</f>
        <v>79.942411166117509</v>
      </c>
      <c r="P267" s="3">
        <f>+O267+O266</f>
        <v>3964.4856562101186</v>
      </c>
      <c r="Q267" s="3">
        <v>1469.9896666</v>
      </c>
      <c r="R267" s="12">
        <f>+Q267*1.21</f>
        <v>1778.687496586</v>
      </c>
      <c r="S267" s="3">
        <f>+R267+R266</f>
        <v>5943.2442190660031</v>
      </c>
      <c r="T267" s="1">
        <v>5943.23</v>
      </c>
      <c r="U267" s="29">
        <f>+T267-S267</f>
        <v>-1.4219066003533953E-2</v>
      </c>
      <c r="V267" s="11"/>
      <c r="W267" s="16">
        <f>+VLOOKUP(F267,'[1]ventas (7)'!$1:$1048576,38,FALSE)</f>
        <v>3285563762</v>
      </c>
      <c r="X267" s="11"/>
      <c r="Y267" s="11"/>
      <c r="Z267" s="11"/>
      <c r="AA267" s="11"/>
      <c r="AB267" s="11"/>
      <c r="AC267" s="11"/>
      <c r="AD267" s="1"/>
      <c r="AE267" s="1"/>
    </row>
    <row r="268" spans="1:31" x14ac:dyDescent="0.25">
      <c r="A268" s="1" t="s">
        <v>78</v>
      </c>
      <c r="B268" s="1" t="s">
        <v>79</v>
      </c>
      <c r="C268" s="2">
        <v>44466</v>
      </c>
      <c r="D268" s="1" t="s">
        <v>80</v>
      </c>
      <c r="E268" s="1" t="s">
        <v>81</v>
      </c>
      <c r="F268" s="1"/>
      <c r="G268" s="1" t="s">
        <v>82</v>
      </c>
      <c r="H268" s="1" t="s">
        <v>83</v>
      </c>
      <c r="I268" s="3">
        <v>-1</v>
      </c>
      <c r="J268" s="3">
        <v>233.727272727273</v>
      </c>
      <c r="K268" s="12">
        <f>+J268*1.21*I268</f>
        <v>-282.81000000000034</v>
      </c>
      <c r="L268" s="23" t="s">
        <v>2101</v>
      </c>
      <c r="M268" s="23" t="s">
        <v>2101</v>
      </c>
      <c r="N268" s="23" t="s">
        <v>2101</v>
      </c>
      <c r="O268" s="3">
        <v>0</v>
      </c>
      <c r="P268" s="3"/>
      <c r="Q268" s="3">
        <v>-233.727272727273</v>
      </c>
      <c r="R268" s="12">
        <f>+Q268*1.21</f>
        <v>-282.81000000000034</v>
      </c>
      <c r="S268" s="3"/>
      <c r="T268" s="1"/>
      <c r="U268" s="11"/>
      <c r="V268" s="11"/>
      <c r="W268" s="16"/>
      <c r="X268" s="11"/>
      <c r="Y268" s="11"/>
      <c r="Z268" s="11"/>
      <c r="AA268" s="11"/>
      <c r="AB268" s="11"/>
      <c r="AC268" s="11"/>
      <c r="AD268" s="1" t="s">
        <v>40</v>
      </c>
      <c r="AE268" s="1" t="s">
        <v>41</v>
      </c>
    </row>
    <row r="269" spans="1:31" x14ac:dyDescent="0.25">
      <c r="A269" s="1" t="s">
        <v>263</v>
      </c>
      <c r="B269" s="1" t="s">
        <v>264</v>
      </c>
      <c r="C269" s="2">
        <v>44466</v>
      </c>
      <c r="D269" s="1" t="s">
        <v>265</v>
      </c>
      <c r="E269" s="1" t="s">
        <v>266</v>
      </c>
      <c r="F269" s="1"/>
      <c r="G269" s="1" t="s">
        <v>267</v>
      </c>
      <c r="H269" s="1" t="s">
        <v>268</v>
      </c>
      <c r="I269" s="3">
        <v>1</v>
      </c>
      <c r="J269" s="3">
        <v>126.167</v>
      </c>
      <c r="K269" s="12">
        <f>+J269*1.21*I269</f>
        <v>152.66207</v>
      </c>
      <c r="L269" s="23" t="s">
        <v>2101</v>
      </c>
      <c r="M269" s="23" t="s">
        <v>2101</v>
      </c>
      <c r="N269" s="23" t="s">
        <v>2101</v>
      </c>
      <c r="O269" s="3">
        <f>+K269</f>
        <v>152.66207</v>
      </c>
      <c r="P269" s="3"/>
      <c r="Q269" s="3">
        <v>227.26410126694299</v>
      </c>
      <c r="R269" s="12">
        <f>+Q269*1.21</f>
        <v>274.98956253300099</v>
      </c>
      <c r="S269" s="3"/>
      <c r="T269" s="1"/>
      <c r="U269" s="11"/>
      <c r="V269" s="11"/>
      <c r="W269" s="16"/>
      <c r="X269" s="11"/>
      <c r="Y269" s="11"/>
      <c r="Z269" s="11"/>
      <c r="AA269" s="11"/>
      <c r="AB269" s="11"/>
      <c r="AC269" s="11"/>
      <c r="AD269" s="1" t="s">
        <v>40</v>
      </c>
      <c r="AE269" s="1" t="s">
        <v>41</v>
      </c>
    </row>
    <row r="270" spans="1:31" x14ac:dyDescent="0.25">
      <c r="A270" s="1" t="s">
        <v>1185</v>
      </c>
      <c r="B270" s="1" t="s">
        <v>1186</v>
      </c>
      <c r="C270" s="2">
        <v>44466</v>
      </c>
      <c r="D270" s="1" t="s">
        <v>1187</v>
      </c>
      <c r="E270" s="1" t="s">
        <v>1188</v>
      </c>
      <c r="F270" s="1">
        <v>3697</v>
      </c>
      <c r="G270" s="1" t="s">
        <v>1189</v>
      </c>
      <c r="H270" s="1" t="s">
        <v>1190</v>
      </c>
      <c r="I270" s="3">
        <v>1</v>
      </c>
      <c r="J270" s="3">
        <v>719.47438016528895</v>
      </c>
      <c r="K270" s="12">
        <f>+J270*1.21*I270</f>
        <v>870.56399999999962</v>
      </c>
      <c r="L270" s="23" t="s">
        <v>2101</v>
      </c>
      <c r="M270" s="23">
        <f>+K270*0.085</f>
        <v>73.997939999999971</v>
      </c>
      <c r="N270" s="23">
        <f>+M270*0.95</f>
        <v>70.298042999999964</v>
      </c>
      <c r="O270" s="3">
        <f>+N270-(N270*9.09/100)</f>
        <v>63.907950891299969</v>
      </c>
      <c r="P270" s="3">
        <f>+O270+O269+O268</f>
        <v>216.57002089129998</v>
      </c>
      <c r="Q270" s="3">
        <v>1330.9124874049601</v>
      </c>
      <c r="R270" s="12">
        <f>+Q270*1.21</f>
        <v>1610.4041097600016</v>
      </c>
      <c r="S270" s="3">
        <f>+R270+R269+R268</f>
        <v>1602.5836722930021</v>
      </c>
      <c r="T270" s="1">
        <v>1602.58</v>
      </c>
      <c r="U270" s="29">
        <f>+T270-S270</f>
        <v>-3.6722930021824141E-3</v>
      </c>
      <c r="V270" s="11"/>
      <c r="W270" s="16">
        <f>+VLOOKUP(F270,'[1]ventas (7)'!$1:$1048576,38,FALSE)</f>
        <v>3310336028</v>
      </c>
      <c r="X270" s="11"/>
      <c r="Y270" s="11"/>
      <c r="Z270" s="11"/>
      <c r="AA270" s="11"/>
      <c r="AB270" s="11"/>
      <c r="AC270" s="11"/>
      <c r="AD270" s="1" t="s">
        <v>40</v>
      </c>
      <c r="AE270" s="1" t="s">
        <v>41</v>
      </c>
    </row>
    <row r="271" spans="1:31" x14ac:dyDescent="0.25">
      <c r="A271" s="1" t="s">
        <v>107</v>
      </c>
      <c r="B271" s="1" t="s">
        <v>108</v>
      </c>
      <c r="C271" s="2">
        <v>44466</v>
      </c>
      <c r="D271" s="1" t="s">
        <v>109</v>
      </c>
      <c r="E271" s="1" t="s">
        <v>110</v>
      </c>
      <c r="F271" s="1"/>
      <c r="G271" s="1" t="s">
        <v>111</v>
      </c>
      <c r="H271" s="1" t="s">
        <v>112</v>
      </c>
      <c r="I271" s="3">
        <v>-1</v>
      </c>
      <c r="J271" s="3">
        <v>87.272727272727295</v>
      </c>
      <c r="K271" s="12">
        <f>+J271*1.21*I271</f>
        <v>-105.60000000000002</v>
      </c>
      <c r="L271" s="23" t="s">
        <v>2101</v>
      </c>
      <c r="M271" s="23" t="s">
        <v>2101</v>
      </c>
      <c r="N271" s="23" t="s">
        <v>2101</v>
      </c>
      <c r="O271" s="3">
        <v>0</v>
      </c>
      <c r="P271" s="3"/>
      <c r="Q271" s="3">
        <v>-87.272727272727295</v>
      </c>
      <c r="R271" s="12">
        <f>+Q271*1.21</f>
        <v>-105.60000000000002</v>
      </c>
      <c r="S271" s="3"/>
      <c r="T271" s="1"/>
      <c r="U271" s="11"/>
      <c r="V271" s="11"/>
      <c r="W271" s="16"/>
      <c r="X271" s="11"/>
      <c r="Y271" s="11"/>
      <c r="Z271" s="11"/>
      <c r="AA271" s="11"/>
      <c r="AB271" s="11"/>
      <c r="AC271" s="11"/>
      <c r="AD271" s="1" t="s">
        <v>40</v>
      </c>
      <c r="AE271" s="1" t="s">
        <v>41</v>
      </c>
    </row>
    <row r="272" spans="1:31" x14ac:dyDescent="0.25">
      <c r="A272" s="1" t="s">
        <v>909</v>
      </c>
      <c r="B272" s="1" t="s">
        <v>910</v>
      </c>
      <c r="C272" s="2">
        <v>44466</v>
      </c>
      <c r="D272" s="1" t="s">
        <v>911</v>
      </c>
      <c r="E272" s="1" t="s">
        <v>912</v>
      </c>
      <c r="F272" s="1">
        <v>3704</v>
      </c>
      <c r="G272" s="1" t="s">
        <v>913</v>
      </c>
      <c r="H272" s="1" t="s">
        <v>914</v>
      </c>
      <c r="I272" s="3">
        <v>1</v>
      </c>
      <c r="J272" s="3">
        <v>286.3</v>
      </c>
      <c r="K272" s="12">
        <f>+J272*1.21*I272</f>
        <v>346.423</v>
      </c>
      <c r="L272" s="23" t="s">
        <v>2101</v>
      </c>
      <c r="M272" s="23" t="s">
        <v>2101</v>
      </c>
      <c r="N272" s="23" t="s">
        <v>2101</v>
      </c>
      <c r="O272" s="3">
        <f>+K272</f>
        <v>346.423</v>
      </c>
      <c r="P272" s="3">
        <f>+O272+O271</f>
        <v>346.423</v>
      </c>
      <c r="Q272" s="3">
        <v>581.80953018099103</v>
      </c>
      <c r="R272" s="12">
        <f>+Q272*1.21</f>
        <v>703.98953151899912</v>
      </c>
      <c r="S272" s="3">
        <f>+R272+R271</f>
        <v>598.38953151899909</v>
      </c>
      <c r="T272" s="1">
        <v>598.39</v>
      </c>
      <c r="U272" s="29">
        <f>+T272-S272</f>
        <v>4.6848100089391664E-4</v>
      </c>
      <c r="V272" s="11"/>
      <c r="W272" s="16">
        <f>+VLOOKUP(F272,'[1]ventas (7)'!$1:$1048576,38,FALSE)</f>
        <v>17168489898</v>
      </c>
      <c r="X272" s="11"/>
      <c r="Y272" s="11"/>
      <c r="Z272" s="11"/>
      <c r="AA272" s="11"/>
      <c r="AB272" s="11"/>
      <c r="AC272" s="11"/>
      <c r="AD272" s="1" t="s">
        <v>40</v>
      </c>
      <c r="AE272" s="1" t="s">
        <v>41</v>
      </c>
    </row>
    <row r="273" spans="1:31" x14ac:dyDescent="0.25">
      <c r="A273" s="1" t="s">
        <v>84</v>
      </c>
      <c r="B273" s="1" t="s">
        <v>85</v>
      </c>
      <c r="C273" s="2">
        <v>44466</v>
      </c>
      <c r="D273" s="1" t="s">
        <v>86</v>
      </c>
      <c r="E273" s="1" t="s">
        <v>87</v>
      </c>
      <c r="F273" s="1"/>
      <c r="G273" s="1" t="s">
        <v>88</v>
      </c>
      <c r="H273" s="1" t="s">
        <v>89</v>
      </c>
      <c r="I273" s="3">
        <v>-1</v>
      </c>
      <c r="J273" s="3">
        <v>195.40504132231399</v>
      </c>
      <c r="K273" s="12">
        <f>+J273*1.21*I273</f>
        <v>-236.44009999999992</v>
      </c>
      <c r="L273" s="23" t="s">
        <v>2101</v>
      </c>
      <c r="M273" s="23" t="s">
        <v>2101</v>
      </c>
      <c r="N273" s="23" t="s">
        <v>2101</v>
      </c>
      <c r="O273" s="3">
        <v>0</v>
      </c>
      <c r="P273" s="3"/>
      <c r="Q273" s="3">
        <v>-195.40504132231399</v>
      </c>
      <c r="R273" s="12">
        <f>+Q273*1.21</f>
        <v>-236.44009999999992</v>
      </c>
      <c r="S273" s="3"/>
      <c r="T273" s="1"/>
      <c r="U273" s="11"/>
      <c r="V273" s="11"/>
      <c r="W273" s="16"/>
      <c r="X273" s="11"/>
      <c r="Y273" s="11"/>
      <c r="Z273" s="11"/>
      <c r="AA273" s="11"/>
      <c r="AB273" s="11"/>
      <c r="AC273" s="11"/>
      <c r="AD273" s="1" t="s">
        <v>40</v>
      </c>
      <c r="AE273" s="1" t="s">
        <v>41</v>
      </c>
    </row>
    <row r="274" spans="1:31" x14ac:dyDescent="0.25">
      <c r="A274" s="1" t="s">
        <v>275</v>
      </c>
      <c r="B274" s="1" t="s">
        <v>276</v>
      </c>
      <c r="C274" s="2">
        <v>44466</v>
      </c>
      <c r="D274" s="1" t="s">
        <v>277</v>
      </c>
      <c r="E274" s="1" t="s">
        <v>278</v>
      </c>
      <c r="F274" s="1"/>
      <c r="G274" s="1" t="s">
        <v>279</v>
      </c>
      <c r="H274" s="1" t="s">
        <v>280</v>
      </c>
      <c r="I274" s="3">
        <v>1</v>
      </c>
      <c r="J274" s="3">
        <v>149.30198347107401</v>
      </c>
      <c r="K274" s="12">
        <f>+J274*1.21*I274</f>
        <v>180.65539999999956</v>
      </c>
      <c r="L274" s="23" t="s">
        <v>2101</v>
      </c>
      <c r="M274" s="23" t="s">
        <v>2101</v>
      </c>
      <c r="N274" s="23">
        <f>+K274*0.95</f>
        <v>171.62262999999956</v>
      </c>
      <c r="O274" s="3">
        <f>+N274-(N274*9.09/100)</f>
        <v>156.0221329329996</v>
      </c>
      <c r="P274" s="3"/>
      <c r="Q274" s="3">
        <v>220.910200783471</v>
      </c>
      <c r="R274" s="12">
        <f>+Q274*1.21</f>
        <v>267.3013429479999</v>
      </c>
      <c r="S274" s="3"/>
      <c r="T274" s="1"/>
      <c r="U274" s="11"/>
      <c r="V274" s="11"/>
      <c r="W274" s="16"/>
      <c r="X274" s="11"/>
      <c r="Y274" s="11"/>
      <c r="Z274" s="11"/>
      <c r="AA274" s="11"/>
      <c r="AB274" s="11"/>
      <c r="AC274" s="11"/>
      <c r="AD274" s="1" t="s">
        <v>40</v>
      </c>
      <c r="AE274" s="1" t="s">
        <v>41</v>
      </c>
    </row>
    <row r="275" spans="1:31" s="17" customFormat="1" x14ac:dyDescent="0.25">
      <c r="A275" s="1" t="s">
        <v>323</v>
      </c>
      <c r="B275" s="1" t="s">
        <v>324</v>
      </c>
      <c r="C275" s="2">
        <v>44466</v>
      </c>
      <c r="D275" s="1" t="s">
        <v>325</v>
      </c>
      <c r="E275" s="1" t="s">
        <v>326</v>
      </c>
      <c r="F275" s="1"/>
      <c r="G275" s="1" t="s">
        <v>327</v>
      </c>
      <c r="H275" s="1" t="s">
        <v>328</v>
      </c>
      <c r="I275" s="3">
        <v>1</v>
      </c>
      <c r="J275" s="3">
        <v>259.97710743801701</v>
      </c>
      <c r="K275" s="12">
        <f>+J275*1.21*I275</f>
        <v>314.57230000000055</v>
      </c>
      <c r="L275" s="23" t="s">
        <v>2101</v>
      </c>
      <c r="M275" s="23" t="s">
        <v>2101</v>
      </c>
      <c r="N275" s="23">
        <f>+K275*0.95</f>
        <v>298.84368500000051</v>
      </c>
      <c r="O275" s="3">
        <f>+N275-(N275*9.09/100)</f>
        <v>271.67879403350048</v>
      </c>
      <c r="P275" s="3"/>
      <c r="Q275" s="3">
        <v>384.66732770743897</v>
      </c>
      <c r="R275" s="12">
        <f>+Q275*1.21</f>
        <v>465.44746652600116</v>
      </c>
      <c r="S275" s="3"/>
      <c r="T275" s="1"/>
      <c r="U275" s="11"/>
      <c r="V275" s="11"/>
      <c r="W275" s="16"/>
      <c r="X275" s="11"/>
      <c r="Y275" s="11"/>
      <c r="Z275" s="11"/>
      <c r="AA275" s="11"/>
      <c r="AB275" s="11"/>
      <c r="AC275" s="11"/>
      <c r="AD275" s="1" t="s">
        <v>40</v>
      </c>
      <c r="AE275" s="1" t="s">
        <v>41</v>
      </c>
    </row>
    <row r="276" spans="1:31" s="17" customFormat="1" x14ac:dyDescent="0.25">
      <c r="A276" s="1" t="s">
        <v>443</v>
      </c>
      <c r="B276" s="1" t="s">
        <v>444</v>
      </c>
      <c r="C276" s="2">
        <v>44466</v>
      </c>
      <c r="D276" s="1" t="s">
        <v>445</v>
      </c>
      <c r="E276" s="1" t="s">
        <v>446</v>
      </c>
      <c r="F276" s="1"/>
      <c r="G276" s="1" t="s">
        <v>447</v>
      </c>
      <c r="H276" s="1" t="s">
        <v>448</v>
      </c>
      <c r="I276" s="3">
        <v>1</v>
      </c>
      <c r="J276" s="3">
        <v>214.688925619835</v>
      </c>
      <c r="K276" s="12">
        <f>+J276*1.21*I276</f>
        <v>259.77360000000033</v>
      </c>
      <c r="L276" s="23" t="s">
        <v>2101</v>
      </c>
      <c r="M276" s="23" t="s">
        <v>2101</v>
      </c>
      <c r="N276" s="23">
        <f>+K276*0.95</f>
        <v>246.78492000000031</v>
      </c>
      <c r="O276" s="3">
        <f>+N276-(N276*9.09/100)</f>
        <v>224.35217077200028</v>
      </c>
      <c r="P276" s="3"/>
      <c r="Q276" s="3">
        <v>317.65802812561998</v>
      </c>
      <c r="R276" s="12">
        <f>+Q276*1.21</f>
        <v>384.36621403200019</v>
      </c>
      <c r="S276" s="3"/>
      <c r="T276" s="1"/>
      <c r="U276" s="11"/>
      <c r="V276" s="11"/>
      <c r="W276" s="16"/>
      <c r="X276" s="11"/>
      <c r="Y276" s="11"/>
      <c r="Z276" s="11"/>
      <c r="AA276" s="11"/>
      <c r="AB276" s="11"/>
      <c r="AC276" s="11"/>
      <c r="AD276" s="1" t="s">
        <v>40</v>
      </c>
      <c r="AE276" s="1" t="s">
        <v>41</v>
      </c>
    </row>
    <row r="277" spans="1:31" x14ac:dyDescent="0.25">
      <c r="A277" s="1" t="s">
        <v>873</v>
      </c>
      <c r="B277" s="1" t="s">
        <v>874</v>
      </c>
      <c r="C277" s="2">
        <v>44466</v>
      </c>
      <c r="D277" s="1" t="s">
        <v>875</v>
      </c>
      <c r="E277" s="1" t="s">
        <v>876</v>
      </c>
      <c r="F277" s="1"/>
      <c r="G277" s="1" t="s">
        <v>877</v>
      </c>
      <c r="H277" s="1" t="s">
        <v>878</v>
      </c>
      <c r="I277" s="3">
        <v>1</v>
      </c>
      <c r="J277" s="3">
        <v>464.83</v>
      </c>
      <c r="K277" s="12">
        <f>+J277*1.21*I277</f>
        <v>562.4443</v>
      </c>
      <c r="L277" s="23" t="s">
        <v>2101</v>
      </c>
      <c r="M277" s="23" t="s">
        <v>2101</v>
      </c>
      <c r="N277" s="23" t="s">
        <v>2101</v>
      </c>
      <c r="O277" s="3">
        <f>+K277</f>
        <v>562.4443</v>
      </c>
      <c r="P277" s="3"/>
      <c r="Q277" s="3">
        <v>945.43775080330602</v>
      </c>
      <c r="R277" s="12">
        <f>+Q277*1.21</f>
        <v>1143.9796784720002</v>
      </c>
      <c r="S277" s="3"/>
      <c r="T277" s="1"/>
      <c r="U277" s="11"/>
      <c r="V277" s="11"/>
      <c r="W277" s="16"/>
      <c r="X277" s="11"/>
      <c r="Y277" s="11"/>
      <c r="Z277" s="11"/>
      <c r="AA277" s="11"/>
      <c r="AB277" s="11"/>
      <c r="AC277" s="11"/>
      <c r="AD277" s="1" t="s">
        <v>40</v>
      </c>
      <c r="AE277" s="1" t="s">
        <v>41</v>
      </c>
    </row>
    <row r="278" spans="1:31" x14ac:dyDescent="0.25">
      <c r="A278" s="14" t="s">
        <v>1515</v>
      </c>
      <c r="B278" s="14" t="s">
        <v>1516</v>
      </c>
      <c r="C278" s="15">
        <v>44466</v>
      </c>
      <c r="D278" s="14" t="s">
        <v>1517</v>
      </c>
      <c r="E278" s="14" t="s">
        <v>1518</v>
      </c>
      <c r="F278" s="14"/>
      <c r="G278" s="14" t="s">
        <v>1519</v>
      </c>
      <c r="H278" s="14" t="s">
        <v>1520</v>
      </c>
      <c r="I278" s="12">
        <v>1</v>
      </c>
      <c r="J278" s="12">
        <v>175.20580000000001</v>
      </c>
      <c r="K278" s="12">
        <f>+J278*1.21*I278</f>
        <v>211.99901800000001</v>
      </c>
      <c r="L278" s="23" t="s">
        <v>2101</v>
      </c>
      <c r="M278" s="23" t="s">
        <v>2101</v>
      </c>
      <c r="N278" s="23">
        <f>+K278*0.95</f>
        <v>201.3990671</v>
      </c>
      <c r="O278" s="3">
        <f>+N278-(N278*9.09/100)</f>
        <v>183.09189190060999</v>
      </c>
      <c r="P278" s="12"/>
      <c r="Q278" s="12">
        <v>357.26226089256198</v>
      </c>
      <c r="R278" s="12">
        <f>+Q278*1.21</f>
        <v>432.28733568000001</v>
      </c>
      <c r="S278" s="12"/>
      <c r="T278" s="1"/>
      <c r="U278" s="16"/>
      <c r="V278" s="16"/>
      <c r="W278" s="16"/>
      <c r="X278" s="16"/>
      <c r="Y278" s="16"/>
      <c r="Z278" s="16"/>
      <c r="AA278" s="16"/>
      <c r="AB278" s="16"/>
      <c r="AC278" s="16"/>
      <c r="AD278" s="14"/>
      <c r="AE278" s="14"/>
    </row>
    <row r="279" spans="1:31" x14ac:dyDescent="0.25">
      <c r="A279" s="1" t="s">
        <v>1941</v>
      </c>
      <c r="B279" s="1" t="s">
        <v>1942</v>
      </c>
      <c r="C279" s="2">
        <v>44466</v>
      </c>
      <c r="D279" s="1" t="s">
        <v>1943</v>
      </c>
      <c r="E279" s="1" t="s">
        <v>1944</v>
      </c>
      <c r="F279" s="1">
        <v>3689</v>
      </c>
      <c r="G279" s="1" t="s">
        <v>1945</v>
      </c>
      <c r="H279" s="1" t="s">
        <v>1946</v>
      </c>
      <c r="I279" s="3">
        <v>1</v>
      </c>
      <c r="J279" s="12">
        <v>818.23</v>
      </c>
      <c r="K279" s="12">
        <f>+J279*1.21*I279</f>
        <v>990.05830000000003</v>
      </c>
      <c r="L279" s="23" t="s">
        <v>2101</v>
      </c>
      <c r="M279" s="23" t="s">
        <v>2101</v>
      </c>
      <c r="N279" s="23" t="s">
        <v>2101</v>
      </c>
      <c r="O279" s="3">
        <f>+K279</f>
        <v>990.05830000000003</v>
      </c>
      <c r="P279" s="3">
        <f>+SUM(O273:O279)</f>
        <v>2387.6475896391103</v>
      </c>
      <c r="Q279" s="3">
        <v>1599.9930836999999</v>
      </c>
      <c r="R279" s="12">
        <f>+Q279*1.21</f>
        <v>1935.9916312769999</v>
      </c>
      <c r="S279" s="3">
        <f>+SUM(R273:R279)</f>
        <v>4392.9335689350009</v>
      </c>
      <c r="T279" s="1">
        <v>4392.9399999999996</v>
      </c>
      <c r="U279" s="29">
        <f t="shared" ref="U279:U280" si="20">+T279-S279</f>
        <v>6.4310649986509816E-3</v>
      </c>
      <c r="V279" s="11"/>
      <c r="W279" s="16">
        <f>+VLOOKUP(F279,'[1]ventas (7)'!$1:$1048576,38,FALSE)</f>
        <v>17092771699</v>
      </c>
      <c r="X279" s="11"/>
      <c r="Y279" s="11"/>
      <c r="Z279" s="11"/>
      <c r="AA279" s="11"/>
      <c r="AB279" s="11"/>
      <c r="AC279" s="11"/>
      <c r="AD279" s="1" t="s">
        <v>40</v>
      </c>
      <c r="AE279" s="1" t="s">
        <v>41</v>
      </c>
    </row>
    <row r="280" spans="1:31" s="17" customFormat="1" x14ac:dyDescent="0.25">
      <c r="A280" s="1" t="s">
        <v>1029</v>
      </c>
      <c r="B280" s="1" t="s">
        <v>1030</v>
      </c>
      <c r="C280" s="2">
        <v>44466</v>
      </c>
      <c r="D280" s="1" t="s">
        <v>1031</v>
      </c>
      <c r="E280" s="1" t="s">
        <v>1032</v>
      </c>
      <c r="F280" s="1">
        <v>3707</v>
      </c>
      <c r="G280" s="1" t="s">
        <v>1033</v>
      </c>
      <c r="H280" s="1" t="s">
        <v>1034</v>
      </c>
      <c r="I280" s="3">
        <v>6</v>
      </c>
      <c r="J280" s="3">
        <v>523.84</v>
      </c>
      <c r="K280" s="12">
        <f>+J280*1.21*I280</f>
        <v>3803.0784000000003</v>
      </c>
      <c r="L280" s="23">
        <f>+K280*0.75</f>
        <v>2852.3088000000002</v>
      </c>
      <c r="M280" s="23" t="s">
        <v>2101</v>
      </c>
      <c r="N280" s="23">
        <f>+L280*0.95</f>
        <v>2709.6933600000002</v>
      </c>
      <c r="O280" s="3">
        <f>+N280-(N280*9.09/100)</f>
        <v>2463.3822335760001</v>
      </c>
      <c r="P280" s="3">
        <f>+O280</f>
        <v>2463.3822335760001</v>
      </c>
      <c r="Q280" s="3">
        <v>4799.9249663999999</v>
      </c>
      <c r="R280" s="12">
        <f>+Q280*1.21</f>
        <v>5807.9092093439995</v>
      </c>
      <c r="S280" s="3">
        <f>+R280</f>
        <v>5807.9092093439995</v>
      </c>
      <c r="T280" s="1">
        <v>5807.94</v>
      </c>
      <c r="U280" s="29">
        <f t="shared" si="20"/>
        <v>3.0790656000135641E-2</v>
      </c>
      <c r="V280" s="11"/>
      <c r="W280" s="16">
        <f>+VLOOKUP(F280,'[1]ventas (7)'!$1:$1048576,38,FALSE)</f>
        <v>17191310478</v>
      </c>
      <c r="X280" s="11"/>
      <c r="Y280" s="11"/>
      <c r="Z280" s="11"/>
      <c r="AA280" s="11"/>
      <c r="AB280" s="11"/>
      <c r="AC280" s="11"/>
      <c r="AD280" s="1"/>
      <c r="AE280" s="1"/>
    </row>
    <row r="281" spans="1:31" x14ac:dyDescent="0.25">
      <c r="A281" s="1" t="s">
        <v>96</v>
      </c>
      <c r="B281" s="1" t="s">
        <v>97</v>
      </c>
      <c r="C281" s="2">
        <v>44466</v>
      </c>
      <c r="D281" s="1" t="s">
        <v>98</v>
      </c>
      <c r="E281" s="1" t="s">
        <v>99</v>
      </c>
      <c r="F281" s="1"/>
      <c r="G281" s="1" t="s">
        <v>100</v>
      </c>
      <c r="H281" s="1" t="s">
        <v>101</v>
      </c>
      <c r="I281" s="3">
        <v>-1</v>
      </c>
      <c r="J281" s="3">
        <v>211.363636363636</v>
      </c>
      <c r="K281" s="12">
        <f>+J281*1.21*I281</f>
        <v>-255.74999999999955</v>
      </c>
      <c r="L281" s="23" t="s">
        <v>2101</v>
      </c>
      <c r="M281" s="23" t="s">
        <v>2101</v>
      </c>
      <c r="N281" s="23" t="s">
        <v>2101</v>
      </c>
      <c r="O281" s="3">
        <v>0</v>
      </c>
      <c r="P281" s="3"/>
      <c r="Q281" s="3">
        <v>-211.363636363636</v>
      </c>
      <c r="R281" s="12">
        <f>+Q281*1.21</f>
        <v>-255.74999999999955</v>
      </c>
      <c r="S281" s="3"/>
      <c r="T281" s="1"/>
      <c r="U281" s="11"/>
      <c r="V281" s="11"/>
      <c r="W281" s="16"/>
      <c r="X281" s="11"/>
      <c r="Y281" s="11"/>
      <c r="Z281" s="11"/>
      <c r="AA281" s="11"/>
      <c r="AB281" s="11"/>
      <c r="AC281" s="11"/>
      <c r="AD281" s="1" t="s">
        <v>40</v>
      </c>
      <c r="AE281" s="1" t="s">
        <v>41</v>
      </c>
    </row>
    <row r="282" spans="1:31" x14ac:dyDescent="0.25">
      <c r="A282" s="1" t="s">
        <v>587</v>
      </c>
      <c r="B282" s="1" t="s">
        <v>588</v>
      </c>
      <c r="C282" s="2">
        <v>44466</v>
      </c>
      <c r="D282" s="1" t="s">
        <v>589</v>
      </c>
      <c r="E282" s="1" t="s">
        <v>590</v>
      </c>
      <c r="F282" s="1">
        <v>3699</v>
      </c>
      <c r="G282" s="1" t="s">
        <v>591</v>
      </c>
      <c r="H282" s="1" t="s">
        <v>592</v>
      </c>
      <c r="I282" s="3">
        <v>1</v>
      </c>
      <c r="J282" s="3">
        <v>695.58259999999996</v>
      </c>
      <c r="K282" s="12">
        <f>+J282*1.21*I282</f>
        <v>841.65494599999988</v>
      </c>
      <c r="L282" s="23" t="s">
        <v>2101</v>
      </c>
      <c r="M282" s="23" t="s">
        <v>2101</v>
      </c>
      <c r="N282" s="23" t="s">
        <v>2101</v>
      </c>
      <c r="O282" s="3">
        <f>+K282</f>
        <v>841.65494599999988</v>
      </c>
      <c r="P282" s="3">
        <f>+O282+O281</f>
        <v>841.65494599999988</v>
      </c>
      <c r="Q282" s="3">
        <v>1409.08349818182</v>
      </c>
      <c r="R282" s="12">
        <f>+Q282*1.21</f>
        <v>1704.9910328000021</v>
      </c>
      <c r="S282" s="3">
        <f>+R282+R281</f>
        <v>1449.2410328000026</v>
      </c>
      <c r="T282" s="1">
        <v>1449.24</v>
      </c>
      <c r="U282" s="29">
        <f t="shared" ref="U282:U284" si="21">+T282-S282</f>
        <v>-1.0328000025765505E-3</v>
      </c>
      <c r="V282" s="11"/>
      <c r="W282" s="16">
        <f>+VLOOKUP(F282,'[1]ventas (7)'!$1:$1048576,38,FALSE)</f>
        <v>17160312828</v>
      </c>
      <c r="X282" s="11"/>
      <c r="Y282" s="11"/>
      <c r="Z282" s="11"/>
      <c r="AA282" s="11"/>
      <c r="AB282" s="11"/>
      <c r="AC282" s="11"/>
      <c r="AD282" s="1" t="s">
        <v>40</v>
      </c>
      <c r="AE282" s="1" t="s">
        <v>41</v>
      </c>
    </row>
    <row r="283" spans="1:31" x14ac:dyDescent="0.25">
      <c r="A283" s="14" t="s">
        <v>849</v>
      </c>
      <c r="B283" s="14" t="s">
        <v>850</v>
      </c>
      <c r="C283" s="15">
        <v>44466</v>
      </c>
      <c r="D283" s="14" t="s">
        <v>851</v>
      </c>
      <c r="E283" s="14" t="s">
        <v>852</v>
      </c>
      <c r="F283" s="14">
        <v>3690</v>
      </c>
      <c r="G283" s="14" t="s">
        <v>853</v>
      </c>
      <c r="H283" s="14" t="s">
        <v>854</v>
      </c>
      <c r="I283" s="12">
        <v>4</v>
      </c>
      <c r="J283" s="12">
        <v>245.3887</v>
      </c>
      <c r="K283" s="12">
        <f>+J283*1.21*I283</f>
        <v>1187.6813079999999</v>
      </c>
      <c r="L283" s="23" t="s">
        <v>2101</v>
      </c>
      <c r="M283" s="23" t="s">
        <v>2101</v>
      </c>
      <c r="N283" s="23" t="s">
        <v>2101</v>
      </c>
      <c r="O283" s="3">
        <f>+K283</f>
        <v>1187.6813079999999</v>
      </c>
      <c r="P283" s="12">
        <f>+O283</f>
        <v>1187.6813079999999</v>
      </c>
      <c r="Q283" s="12">
        <v>1999.96805989421</v>
      </c>
      <c r="R283" s="12">
        <f>+Q283*1.21</f>
        <v>2419.9613524719939</v>
      </c>
      <c r="S283" s="12">
        <f>+R283</f>
        <v>2419.9613524719939</v>
      </c>
      <c r="T283" s="1">
        <v>2419.96</v>
      </c>
      <c r="U283" s="29">
        <f t="shared" si="21"/>
        <v>-1.3524719938686758E-3</v>
      </c>
      <c r="V283" s="16"/>
      <c r="W283" s="16">
        <f>+VLOOKUP(F283,'[1]ventas (7)'!$1:$1048576,38,FALSE)</f>
        <v>17093968135</v>
      </c>
      <c r="X283" s="16"/>
      <c r="Y283" s="16"/>
      <c r="Z283" s="16"/>
      <c r="AA283" s="16"/>
      <c r="AB283" s="16"/>
      <c r="AC283" s="16"/>
      <c r="AD283" s="14"/>
      <c r="AE283" s="14"/>
    </row>
    <row r="284" spans="1:31" x14ac:dyDescent="0.25">
      <c r="A284" s="14" t="s">
        <v>861</v>
      </c>
      <c r="B284" s="14" t="s">
        <v>862</v>
      </c>
      <c r="C284" s="15">
        <v>44466</v>
      </c>
      <c r="D284" s="14" t="s">
        <v>863</v>
      </c>
      <c r="E284" s="14" t="s">
        <v>864</v>
      </c>
      <c r="F284" s="14">
        <v>3691</v>
      </c>
      <c r="G284" s="14" t="s">
        <v>865</v>
      </c>
      <c r="H284" s="14" t="s">
        <v>866</v>
      </c>
      <c r="I284" s="12">
        <v>4</v>
      </c>
      <c r="J284" s="3">
        <v>245.39609999999999</v>
      </c>
      <c r="K284" s="12">
        <f>+J284*1.21*I284</f>
        <v>1187.717124</v>
      </c>
      <c r="L284" s="23" t="s">
        <v>2101</v>
      </c>
      <c r="M284" s="23" t="s">
        <v>2101</v>
      </c>
      <c r="N284" s="23" t="s">
        <v>2101</v>
      </c>
      <c r="O284" s="3">
        <f>+K284</f>
        <v>1187.717124</v>
      </c>
      <c r="P284" s="12">
        <f>+O284</f>
        <v>1187.717124</v>
      </c>
      <c r="Q284" s="12">
        <v>1999.9770839206601</v>
      </c>
      <c r="R284" s="12">
        <f>+Q284*1.21</f>
        <v>2419.9722715439984</v>
      </c>
      <c r="S284" s="12">
        <f>+R284</f>
        <v>2419.9722715439984</v>
      </c>
      <c r="T284" s="1">
        <v>2419.96</v>
      </c>
      <c r="U284" s="29">
        <f t="shared" si="21"/>
        <v>-1.2271543998394918E-2</v>
      </c>
      <c r="V284" s="16"/>
      <c r="W284" s="16">
        <f>+VLOOKUP(F284,'[1]ventas (7)'!$1:$1048576,38,FALSE)</f>
        <v>17094043838</v>
      </c>
      <c r="X284" s="16"/>
      <c r="Y284" s="16"/>
      <c r="Z284" s="16"/>
      <c r="AA284" s="16"/>
      <c r="AB284" s="16"/>
      <c r="AC284" s="16"/>
      <c r="AD284" s="14"/>
      <c r="AE284" s="14"/>
    </row>
    <row r="285" spans="1:31" x14ac:dyDescent="0.25">
      <c r="A285" s="14" t="s">
        <v>227</v>
      </c>
      <c r="B285" s="14" t="s">
        <v>228</v>
      </c>
      <c r="C285" s="15">
        <v>44466</v>
      </c>
      <c r="D285" s="14" t="s">
        <v>229</v>
      </c>
      <c r="E285" s="14" t="s">
        <v>230</v>
      </c>
      <c r="F285" s="14"/>
      <c r="G285" s="14" t="s">
        <v>231</v>
      </c>
      <c r="H285" s="14" t="s">
        <v>232</v>
      </c>
      <c r="I285" s="12">
        <v>1</v>
      </c>
      <c r="J285" s="3">
        <v>188.9796</v>
      </c>
      <c r="K285" s="12">
        <f>+J285*1.21*I285</f>
        <v>228.66531599999999</v>
      </c>
      <c r="L285" s="23" t="s">
        <v>2101</v>
      </c>
      <c r="M285" s="23" t="s">
        <v>2101</v>
      </c>
      <c r="N285" s="23" t="s">
        <v>2101</v>
      </c>
      <c r="O285" s="3">
        <f>+K285</f>
        <v>228.66531599999999</v>
      </c>
      <c r="P285" s="12"/>
      <c r="Q285" s="12">
        <v>645.44872212892506</v>
      </c>
      <c r="R285" s="12">
        <f>+Q285*1.21</f>
        <v>780.99295377599924</v>
      </c>
      <c r="S285" s="12"/>
      <c r="T285" s="1"/>
      <c r="U285" s="16"/>
      <c r="V285" s="16"/>
      <c r="W285" s="16"/>
      <c r="X285" s="16"/>
      <c r="Y285" s="16"/>
      <c r="Z285" s="16"/>
      <c r="AA285" s="16"/>
      <c r="AB285" s="16"/>
      <c r="AC285" s="16"/>
      <c r="AD285" s="14"/>
      <c r="AE285" s="14"/>
    </row>
    <row r="286" spans="1:31" x14ac:dyDescent="0.25">
      <c r="A286" s="14" t="s">
        <v>1203</v>
      </c>
      <c r="B286" s="14" t="s">
        <v>1204</v>
      </c>
      <c r="C286" s="15">
        <v>44466</v>
      </c>
      <c r="D286" s="14" t="s">
        <v>1205</v>
      </c>
      <c r="E286" s="14" t="s">
        <v>1206</v>
      </c>
      <c r="F286" s="14">
        <v>3693</v>
      </c>
      <c r="G286" s="14" t="s">
        <v>1207</v>
      </c>
      <c r="H286" s="14" t="s">
        <v>1208</v>
      </c>
      <c r="I286" s="12">
        <v>1</v>
      </c>
      <c r="J286" s="12">
        <v>140.83859504132201</v>
      </c>
      <c r="K286" s="12">
        <f>+J286*1.21*I286</f>
        <v>170.41469999999961</v>
      </c>
      <c r="L286" s="23" t="s">
        <v>2101</v>
      </c>
      <c r="M286" s="23">
        <f>+K286*0.085</f>
        <v>14.485249499999968</v>
      </c>
      <c r="N286" s="23">
        <f>+M286*0.95</f>
        <v>13.760987024999968</v>
      </c>
      <c r="O286" s="3">
        <f>+N286-(N286*9.09/100)</f>
        <v>12.51011330442747</v>
      </c>
      <c r="P286" s="12">
        <f>+O286+O285</f>
        <v>241.17542930442747</v>
      </c>
      <c r="Q286" s="12">
        <v>263.64421637355298</v>
      </c>
      <c r="R286" s="12">
        <f>+Q286*1.21</f>
        <v>319.00950181199909</v>
      </c>
      <c r="S286" s="12">
        <f>+R286+R285</f>
        <v>1100.0024555879984</v>
      </c>
      <c r="T286" s="1">
        <v>1099.99</v>
      </c>
      <c r="U286" s="29">
        <f>+T286-S286</f>
        <v>-1.245558799837454E-2</v>
      </c>
      <c r="V286" s="16"/>
      <c r="W286" s="16">
        <f>+VLOOKUP(F286,'[1]ventas (7)'!$1:$1048576,38,FALSE)</f>
        <v>3303431951</v>
      </c>
      <c r="X286" s="16"/>
      <c r="Y286" s="16"/>
      <c r="Z286" s="16"/>
      <c r="AA286" s="16"/>
      <c r="AB286" s="16"/>
      <c r="AC286" s="16"/>
      <c r="AD286" s="14"/>
      <c r="AE286" s="14"/>
    </row>
    <row r="287" spans="1:31" x14ac:dyDescent="0.25">
      <c r="A287" s="1" t="s">
        <v>90</v>
      </c>
      <c r="B287" s="1" t="s">
        <v>91</v>
      </c>
      <c r="C287" s="2">
        <v>44466</v>
      </c>
      <c r="D287" s="1" t="s">
        <v>92</v>
      </c>
      <c r="E287" s="1" t="s">
        <v>93</v>
      </c>
      <c r="F287" s="1"/>
      <c r="G287" s="1" t="s">
        <v>94</v>
      </c>
      <c r="H287" s="1" t="s">
        <v>95</v>
      </c>
      <c r="I287" s="3">
        <v>-1</v>
      </c>
      <c r="J287" s="3">
        <v>10743.801735537199</v>
      </c>
      <c r="K287" s="12">
        <f>+J287*1.21*I287</f>
        <v>-13000.00010000001</v>
      </c>
      <c r="L287" s="23" t="s">
        <v>2101</v>
      </c>
      <c r="M287" s="23" t="s">
        <v>2101</v>
      </c>
      <c r="N287" s="23" t="s">
        <v>2101</v>
      </c>
      <c r="O287" s="3">
        <v>0</v>
      </c>
      <c r="P287" s="3"/>
      <c r="Q287" s="3">
        <v>-10743.801735537199</v>
      </c>
      <c r="R287" s="12">
        <f>+Q287*1.21</f>
        <v>-13000.00010000001</v>
      </c>
      <c r="S287" s="3"/>
      <c r="T287" s="1"/>
      <c r="U287" s="11"/>
      <c r="V287" s="11"/>
      <c r="W287" s="16"/>
      <c r="X287" s="11"/>
      <c r="Y287" s="11"/>
      <c r="Z287" s="11"/>
      <c r="AA287" s="11"/>
      <c r="AB287" s="11"/>
      <c r="AC287" s="11"/>
      <c r="AD287" s="1" t="s">
        <v>40</v>
      </c>
      <c r="AE287" s="1" t="s">
        <v>41</v>
      </c>
    </row>
    <row r="288" spans="1:31" x14ac:dyDescent="0.25">
      <c r="A288" s="1" t="s">
        <v>119</v>
      </c>
      <c r="B288" s="1" t="s">
        <v>120</v>
      </c>
      <c r="C288" s="2">
        <v>44466</v>
      </c>
      <c r="D288" s="1" t="s">
        <v>121</v>
      </c>
      <c r="E288" s="1" t="s">
        <v>122</v>
      </c>
      <c r="F288" s="1"/>
      <c r="G288" s="1" t="s">
        <v>123</v>
      </c>
      <c r="H288" s="1" t="s">
        <v>124</v>
      </c>
      <c r="I288" s="3">
        <v>1</v>
      </c>
      <c r="J288" s="3">
        <v>223.155</v>
      </c>
      <c r="K288" s="12">
        <f>+J288*1.21*I288</f>
        <v>270.01754999999997</v>
      </c>
      <c r="L288" s="23" t="s">
        <v>2101</v>
      </c>
      <c r="M288" s="23" t="s">
        <v>2101</v>
      </c>
      <c r="N288" s="23" t="s">
        <v>2101</v>
      </c>
      <c r="O288" s="3">
        <f>+K288</f>
        <v>270.01754999999997</v>
      </c>
      <c r="P288" s="3"/>
      <c r="Q288" s="3">
        <v>437.27213179338798</v>
      </c>
      <c r="R288" s="12">
        <f>+Q288*1.21</f>
        <v>529.09927946999949</v>
      </c>
      <c r="S288" s="3"/>
      <c r="T288" s="1"/>
      <c r="U288" s="11"/>
      <c r="V288" s="11"/>
      <c r="W288" s="16"/>
      <c r="X288" s="11"/>
      <c r="Y288" s="11"/>
      <c r="Z288" s="11"/>
      <c r="AA288" s="11"/>
      <c r="AB288" s="11"/>
      <c r="AC288" s="11"/>
      <c r="AD288" s="1" t="s">
        <v>40</v>
      </c>
      <c r="AE288" s="1" t="s">
        <v>41</v>
      </c>
    </row>
    <row r="289" spans="1:31" x14ac:dyDescent="0.25">
      <c r="A289" s="1" t="s">
        <v>233</v>
      </c>
      <c r="B289" s="1" t="s">
        <v>234</v>
      </c>
      <c r="C289" s="2">
        <v>44466</v>
      </c>
      <c r="D289" s="1" t="s">
        <v>235</v>
      </c>
      <c r="E289" s="1" t="s">
        <v>236</v>
      </c>
      <c r="F289" s="1"/>
      <c r="G289" s="1" t="s">
        <v>237</v>
      </c>
      <c r="H289" s="1" t="s">
        <v>238</v>
      </c>
      <c r="I289" s="3">
        <v>1</v>
      </c>
      <c r="J289" s="3">
        <v>432.71980000000002</v>
      </c>
      <c r="K289" s="12">
        <f>+J289*1.21*I289</f>
        <v>523.590958</v>
      </c>
      <c r="L289" s="23" t="s">
        <v>2101</v>
      </c>
      <c r="M289" s="23" t="s">
        <v>2101</v>
      </c>
      <c r="N289" s="23" t="s">
        <v>2101</v>
      </c>
      <c r="O289" s="3">
        <f>+K289</f>
        <v>523.590958</v>
      </c>
      <c r="P289" s="3"/>
      <c r="Q289" s="3">
        <v>880.56747075371902</v>
      </c>
      <c r="R289" s="12">
        <f>+Q289*1.21</f>
        <v>1065.4866396120001</v>
      </c>
      <c r="S289" s="3"/>
      <c r="T289" s="1"/>
      <c r="U289" s="11"/>
      <c r="V289" s="11"/>
      <c r="W289" s="16"/>
      <c r="X289" s="11"/>
      <c r="Y289" s="11"/>
      <c r="Z289" s="11"/>
      <c r="AA289" s="11"/>
      <c r="AB289" s="11"/>
      <c r="AC289" s="11"/>
      <c r="AD289" s="1" t="s">
        <v>40</v>
      </c>
      <c r="AE289" s="1" t="s">
        <v>41</v>
      </c>
    </row>
    <row r="290" spans="1:31" x14ac:dyDescent="0.25">
      <c r="A290" s="1" t="s">
        <v>593</v>
      </c>
      <c r="B290" s="1" t="s">
        <v>594</v>
      </c>
      <c r="C290" s="2">
        <v>44466</v>
      </c>
      <c r="D290" s="1" t="s">
        <v>595</v>
      </c>
      <c r="E290" s="1" t="s">
        <v>596</v>
      </c>
      <c r="F290" s="1"/>
      <c r="G290" s="1" t="s">
        <v>597</v>
      </c>
      <c r="H290" s="1" t="s">
        <v>598</v>
      </c>
      <c r="I290" s="3">
        <v>1</v>
      </c>
      <c r="J290" s="3">
        <v>195.0102</v>
      </c>
      <c r="K290" s="12">
        <f>+J290*1.21*I290</f>
        <v>235.96234199999998</v>
      </c>
      <c r="L290" s="23" t="s">
        <v>2101</v>
      </c>
      <c r="M290" s="23" t="s">
        <v>2101</v>
      </c>
      <c r="N290" s="23" t="s">
        <v>2101</v>
      </c>
      <c r="O290" s="3">
        <f>+K290</f>
        <v>235.96234199999998</v>
      </c>
      <c r="P290" s="3"/>
      <c r="Q290" s="3">
        <v>409.08086827768602</v>
      </c>
      <c r="R290" s="12">
        <f>+Q290*1.21</f>
        <v>494.98785061600006</v>
      </c>
      <c r="S290" s="3"/>
      <c r="T290" s="1"/>
      <c r="U290" s="11"/>
      <c r="V290" s="11"/>
      <c r="W290" s="16"/>
      <c r="X290" s="11"/>
      <c r="Y290" s="11"/>
      <c r="Z290" s="11"/>
      <c r="AA290" s="11"/>
      <c r="AB290" s="11"/>
      <c r="AC290" s="11"/>
      <c r="AD290" s="1" t="s">
        <v>40</v>
      </c>
      <c r="AE290" s="1" t="s">
        <v>41</v>
      </c>
    </row>
    <row r="291" spans="1:31" x14ac:dyDescent="0.25">
      <c r="A291" s="1" t="s">
        <v>599</v>
      </c>
      <c r="B291" s="1" t="s">
        <v>600</v>
      </c>
      <c r="C291" s="2">
        <v>44466</v>
      </c>
      <c r="D291" s="1" t="s">
        <v>601</v>
      </c>
      <c r="E291" s="1" t="s">
        <v>602</v>
      </c>
      <c r="F291" s="1"/>
      <c r="G291" s="1" t="s">
        <v>603</v>
      </c>
      <c r="H291" s="1" t="s">
        <v>604</v>
      </c>
      <c r="I291" s="3">
        <v>1</v>
      </c>
      <c r="J291" s="3">
        <v>166.67529999999999</v>
      </c>
      <c r="K291" s="12">
        <f>+J291*1.21*I291</f>
        <v>201.67711299999999</v>
      </c>
      <c r="L291" s="23" t="s">
        <v>2101</v>
      </c>
      <c r="M291" s="23" t="s">
        <v>2101</v>
      </c>
      <c r="N291" s="23" t="s">
        <v>2101</v>
      </c>
      <c r="O291" s="3">
        <f>+K291</f>
        <v>201.67711299999999</v>
      </c>
      <c r="P291" s="3"/>
      <c r="Q291" s="3">
        <v>409.082211577686</v>
      </c>
      <c r="R291" s="12">
        <f>+Q291*1.21</f>
        <v>494.98947600900004</v>
      </c>
      <c r="S291" s="3"/>
      <c r="T291" s="1"/>
      <c r="U291" s="11"/>
      <c r="V291" s="11"/>
      <c r="W291" s="16"/>
      <c r="X291" s="11"/>
      <c r="Y291" s="11"/>
      <c r="Z291" s="11"/>
      <c r="AA291" s="11"/>
      <c r="AB291" s="11"/>
      <c r="AC291" s="11"/>
      <c r="AD291" s="1" t="s">
        <v>40</v>
      </c>
      <c r="AE291" s="1" t="s">
        <v>41</v>
      </c>
    </row>
    <row r="292" spans="1:31" x14ac:dyDescent="0.25">
      <c r="A292" s="1" t="s">
        <v>1149</v>
      </c>
      <c r="B292" s="1" t="s">
        <v>1150</v>
      </c>
      <c r="C292" s="2">
        <v>44466</v>
      </c>
      <c r="D292" s="1" t="s">
        <v>1151</v>
      </c>
      <c r="E292" s="1" t="s">
        <v>1152</v>
      </c>
      <c r="F292" s="1"/>
      <c r="G292" s="1" t="s">
        <v>1153</v>
      </c>
      <c r="H292" s="1" t="s">
        <v>1154</v>
      </c>
      <c r="I292" s="3">
        <v>1</v>
      </c>
      <c r="J292" s="3">
        <v>417.98661157024799</v>
      </c>
      <c r="K292" s="12">
        <f>+J292*1.21*I292</f>
        <v>505.76380000000006</v>
      </c>
      <c r="L292" s="23" t="s">
        <v>2101</v>
      </c>
      <c r="M292" s="23">
        <f>+K292*0.085</f>
        <v>42.989923000000012</v>
      </c>
      <c r="N292" s="23">
        <f>+M292*0.95</f>
        <v>40.840426850000007</v>
      </c>
      <c r="O292" s="3">
        <f>+N292-(N292*9.09/100)</f>
        <v>37.128032049335005</v>
      </c>
      <c r="P292" s="3"/>
      <c r="Q292" s="3">
        <v>695.94352839834698</v>
      </c>
      <c r="R292" s="12">
        <f>+Q292*1.21</f>
        <v>842.09166936199983</v>
      </c>
      <c r="S292" s="3"/>
      <c r="T292" s="1"/>
      <c r="U292" s="11"/>
      <c r="V292" s="11"/>
      <c r="W292" s="16"/>
      <c r="X292" s="11"/>
      <c r="Y292" s="11"/>
      <c r="Z292" s="11"/>
      <c r="AA292" s="11"/>
      <c r="AB292" s="11"/>
      <c r="AC292" s="11"/>
      <c r="AD292" s="1" t="s">
        <v>40</v>
      </c>
      <c r="AE292" s="1" t="s">
        <v>41</v>
      </c>
    </row>
    <row r="293" spans="1:31" x14ac:dyDescent="0.25">
      <c r="A293" s="1" t="s">
        <v>1161</v>
      </c>
      <c r="B293" s="1" t="s">
        <v>1162</v>
      </c>
      <c r="C293" s="2">
        <v>44466</v>
      </c>
      <c r="D293" s="1" t="s">
        <v>1163</v>
      </c>
      <c r="E293" s="1" t="s">
        <v>1164</v>
      </c>
      <c r="F293" s="1"/>
      <c r="G293" s="1" t="s">
        <v>1165</v>
      </c>
      <c r="H293" s="1" t="s">
        <v>1166</v>
      </c>
      <c r="I293" s="3">
        <v>1</v>
      </c>
      <c r="J293" s="3">
        <v>439.99669421487602</v>
      </c>
      <c r="K293" s="12">
        <f>+J293*1.21*I293</f>
        <v>532.39599999999996</v>
      </c>
      <c r="L293" s="23" t="s">
        <v>2101</v>
      </c>
      <c r="M293" s="23">
        <f>+K293*0.085</f>
        <v>45.253659999999996</v>
      </c>
      <c r="N293" s="23">
        <f>+M293*0.95</f>
        <v>42.990976999999994</v>
      </c>
      <c r="O293" s="3">
        <f>+N293-(N293*9.09/100)</f>
        <v>39.083097190699995</v>
      </c>
      <c r="P293" s="3"/>
      <c r="Q293" s="3">
        <v>732.59009590082599</v>
      </c>
      <c r="R293" s="12">
        <f>+Q293*1.21</f>
        <v>886.43401603999939</v>
      </c>
      <c r="S293" s="3"/>
      <c r="T293" s="1"/>
      <c r="U293" s="11"/>
      <c r="V293" s="11"/>
      <c r="W293" s="16"/>
      <c r="X293" s="11"/>
      <c r="Y293" s="11"/>
      <c r="Z293" s="11"/>
      <c r="AA293" s="11"/>
      <c r="AB293" s="11"/>
      <c r="AC293" s="11"/>
      <c r="AD293" s="1" t="s">
        <v>40</v>
      </c>
      <c r="AE293" s="1" t="s">
        <v>41</v>
      </c>
    </row>
    <row r="294" spans="1:31" x14ac:dyDescent="0.25">
      <c r="A294" s="1" t="s">
        <v>1173</v>
      </c>
      <c r="B294" s="1" t="s">
        <v>1174</v>
      </c>
      <c r="C294" s="2">
        <v>44466</v>
      </c>
      <c r="D294" s="1" t="s">
        <v>1175</v>
      </c>
      <c r="E294" s="1" t="s">
        <v>1176</v>
      </c>
      <c r="F294" s="1"/>
      <c r="G294" s="1" t="s">
        <v>1177</v>
      </c>
      <c r="H294" s="1" t="s">
        <v>1178</v>
      </c>
      <c r="I294" s="3">
        <v>1</v>
      </c>
      <c r="J294" s="3">
        <v>467.49363636363603</v>
      </c>
      <c r="K294" s="12">
        <f>+J294*1.21*I294</f>
        <v>565.66729999999961</v>
      </c>
      <c r="L294" s="23" t="s">
        <v>2101</v>
      </c>
      <c r="M294" s="23">
        <f>+K294*0.085</f>
        <v>48.081720499999967</v>
      </c>
      <c r="N294" s="23">
        <f>+M294*0.95</f>
        <v>45.677634474999969</v>
      </c>
      <c r="O294" s="3">
        <f>+N294-(N294*9.09/100)</f>
        <v>41.525537501222473</v>
      </c>
      <c r="P294" s="3"/>
      <c r="Q294" s="3">
        <v>778.37222960909003</v>
      </c>
      <c r="R294" s="12">
        <f>+Q294*1.21</f>
        <v>941.83039782699893</v>
      </c>
      <c r="S294" s="3"/>
      <c r="T294" s="1"/>
      <c r="U294" s="11"/>
      <c r="V294" s="11"/>
      <c r="W294" s="16"/>
      <c r="X294" s="11"/>
      <c r="Y294" s="11"/>
      <c r="Z294" s="11"/>
      <c r="AA294" s="11"/>
      <c r="AB294" s="11"/>
      <c r="AC294" s="11"/>
      <c r="AD294" s="1" t="s">
        <v>40</v>
      </c>
      <c r="AE294" s="1" t="s">
        <v>41</v>
      </c>
    </row>
    <row r="295" spans="1:31" s="17" customFormat="1" x14ac:dyDescent="0.25">
      <c r="A295" s="1" t="s">
        <v>1209</v>
      </c>
      <c r="B295" s="1" t="s">
        <v>1210</v>
      </c>
      <c r="C295" s="2">
        <v>44466</v>
      </c>
      <c r="D295" s="1" t="s">
        <v>1211</v>
      </c>
      <c r="E295" s="1" t="s">
        <v>1212</v>
      </c>
      <c r="F295" s="1"/>
      <c r="G295" s="1" t="s">
        <v>1213</v>
      </c>
      <c r="H295" s="1" t="s">
        <v>1214</v>
      </c>
      <c r="I295" s="3">
        <v>1</v>
      </c>
      <c r="J295" s="3">
        <v>835.71148760330595</v>
      </c>
      <c r="K295" s="12">
        <f>+J295*1.21*I295</f>
        <v>1011.2109000000002</v>
      </c>
      <c r="L295" s="23">
        <f>+K295*0.75</f>
        <v>758.40817500000014</v>
      </c>
      <c r="M295" s="23" t="s">
        <v>2101</v>
      </c>
      <c r="N295" s="23">
        <f>+L295*0.95</f>
        <v>720.48776625000005</v>
      </c>
      <c r="O295" s="3">
        <f>+N295-(N295*9.09/100)</f>
        <v>654.99542829787504</v>
      </c>
      <c r="P295" s="3"/>
      <c r="Q295" s="3">
        <v>1160.0009732528899</v>
      </c>
      <c r="R295" s="12">
        <f>+Q295*1.21</f>
        <v>1403.6011776359967</v>
      </c>
      <c r="S295" s="3"/>
      <c r="T295" s="1"/>
      <c r="U295" s="11"/>
      <c r="V295" s="11"/>
      <c r="W295" s="16"/>
      <c r="X295" s="11"/>
      <c r="Y295" s="11"/>
      <c r="Z295" s="11"/>
      <c r="AA295" s="11"/>
      <c r="AB295" s="11"/>
      <c r="AC295" s="11"/>
      <c r="AD295" s="1" t="s">
        <v>40</v>
      </c>
      <c r="AE295" s="1" t="s">
        <v>41</v>
      </c>
    </row>
    <row r="296" spans="1:31" x14ac:dyDescent="0.25">
      <c r="A296" s="14" t="s">
        <v>1311</v>
      </c>
      <c r="B296" s="14" t="s">
        <v>1312</v>
      </c>
      <c r="C296" s="15">
        <v>44466</v>
      </c>
      <c r="D296" s="14" t="s">
        <v>1313</v>
      </c>
      <c r="E296" s="14" t="s">
        <v>1314</v>
      </c>
      <c r="F296" s="14"/>
      <c r="G296" s="14" t="s">
        <v>1315</v>
      </c>
      <c r="H296" s="14" t="s">
        <v>1316</v>
      </c>
      <c r="I296" s="12">
        <v>1</v>
      </c>
      <c r="J296" s="12">
        <v>698.99</v>
      </c>
      <c r="K296" s="12">
        <f>+J296*1.21*I296</f>
        <v>845.77789999999993</v>
      </c>
      <c r="L296" s="23" t="s">
        <v>2101</v>
      </c>
      <c r="M296" s="23" t="s">
        <v>2101</v>
      </c>
      <c r="N296" s="23">
        <f>+K296*0.95</f>
        <v>803.48900499999991</v>
      </c>
      <c r="O296" s="3">
        <f>+N296-(N296*9.09/100)</f>
        <v>730.45185444549998</v>
      </c>
      <c r="P296" s="12"/>
      <c r="Q296" s="12">
        <v>1418.1697454479399</v>
      </c>
      <c r="R296" s="12">
        <f>+Q296*1.21</f>
        <v>1715.9853919920072</v>
      </c>
      <c r="S296" s="12"/>
      <c r="T296" s="1"/>
      <c r="U296" s="16"/>
      <c r="V296" s="16"/>
      <c r="W296" s="16"/>
      <c r="X296" s="16"/>
      <c r="Y296" s="16"/>
      <c r="Z296" s="16"/>
      <c r="AA296" s="16"/>
      <c r="AB296" s="16"/>
      <c r="AC296" s="16"/>
      <c r="AD296" s="14"/>
      <c r="AE296" s="14"/>
    </row>
    <row r="297" spans="1:31" x14ac:dyDescent="0.25">
      <c r="A297" s="1" t="s">
        <v>1317</v>
      </c>
      <c r="B297" s="1" t="s">
        <v>1318</v>
      </c>
      <c r="C297" s="2">
        <v>44466</v>
      </c>
      <c r="D297" s="1" t="s">
        <v>1319</v>
      </c>
      <c r="E297" s="1" t="s">
        <v>1320</v>
      </c>
      <c r="F297" s="1"/>
      <c r="G297" s="1" t="s">
        <v>1321</v>
      </c>
      <c r="H297" s="1" t="s">
        <v>1322</v>
      </c>
      <c r="I297" s="3">
        <v>1</v>
      </c>
      <c r="J297" s="3">
        <v>1438.94628099174</v>
      </c>
      <c r="K297" s="12">
        <f>+J297*1.21*I297</f>
        <v>1741.1250000000052</v>
      </c>
      <c r="L297" s="23" t="s">
        <v>2101</v>
      </c>
      <c r="M297" s="23" t="s">
        <v>2101</v>
      </c>
      <c r="N297" s="23">
        <f>+K297*0.95</f>
        <v>1654.0687500000049</v>
      </c>
      <c r="O297" s="3">
        <f>+N297-(N297*9.09/100)</f>
        <v>1503.7139006250045</v>
      </c>
      <c r="P297" s="3"/>
      <c r="Q297" s="3">
        <v>2263.6351735537301</v>
      </c>
      <c r="R297" s="12">
        <f>+Q297*1.21</f>
        <v>2738.9985600000132</v>
      </c>
      <c r="S297" s="3"/>
      <c r="T297" s="1"/>
      <c r="U297" s="11"/>
      <c r="V297" s="11"/>
      <c r="W297" s="16"/>
      <c r="X297" s="11"/>
      <c r="Y297" s="11"/>
      <c r="Z297" s="11"/>
      <c r="AA297" s="11"/>
      <c r="AB297" s="11"/>
      <c r="AC297" s="11"/>
      <c r="AD297" s="1" t="s">
        <v>40</v>
      </c>
      <c r="AE297" s="1" t="s">
        <v>41</v>
      </c>
    </row>
    <row r="298" spans="1:31" x14ac:dyDescent="0.25">
      <c r="A298" s="1" t="s">
        <v>1353</v>
      </c>
      <c r="B298" s="1" t="s">
        <v>1354</v>
      </c>
      <c r="C298" s="2">
        <v>44466</v>
      </c>
      <c r="D298" s="1" t="s">
        <v>1355</v>
      </c>
      <c r="E298" s="1" t="s">
        <v>1356</v>
      </c>
      <c r="F298" s="1"/>
      <c r="G298" s="1" t="s">
        <v>1357</v>
      </c>
      <c r="H298" s="1" t="s">
        <v>1358</v>
      </c>
      <c r="I298" s="3">
        <v>1</v>
      </c>
      <c r="J298" s="3">
        <v>1237.9978512396699</v>
      </c>
      <c r="K298" s="12">
        <f>+J298*1.21*I298</f>
        <v>1497.9774000000004</v>
      </c>
      <c r="L298" s="23" t="s">
        <v>2101</v>
      </c>
      <c r="M298" s="23">
        <f>+K298*0.085</f>
        <v>127.32807900000005</v>
      </c>
      <c r="N298" s="23">
        <f>+M298*0.95</f>
        <v>120.96167505000004</v>
      </c>
      <c r="O298" s="3">
        <f>+N298-(N298*9.09/100)</f>
        <v>109.96625878795504</v>
      </c>
      <c r="P298" s="3"/>
      <c r="Q298" s="3">
        <v>2289.9989053090899</v>
      </c>
      <c r="R298" s="12">
        <f>+Q298*1.21</f>
        <v>2770.8986754239986</v>
      </c>
      <c r="S298" s="3"/>
      <c r="T298" s="1"/>
      <c r="U298" s="11"/>
      <c r="V298" s="11"/>
      <c r="W298" s="16"/>
      <c r="X298" s="11"/>
      <c r="Y298" s="11"/>
      <c r="Z298" s="11"/>
      <c r="AA298" s="11"/>
      <c r="AB298" s="11"/>
      <c r="AC298" s="11"/>
      <c r="AD298" s="1" t="s">
        <v>40</v>
      </c>
      <c r="AE298" s="1" t="s">
        <v>41</v>
      </c>
    </row>
    <row r="299" spans="1:31" x14ac:dyDescent="0.25">
      <c r="A299" s="1" t="s">
        <v>1851</v>
      </c>
      <c r="B299" s="1" t="s">
        <v>1852</v>
      </c>
      <c r="C299" s="2">
        <v>44466</v>
      </c>
      <c r="D299" s="1" t="s">
        <v>1853</v>
      </c>
      <c r="E299" s="1" t="s">
        <v>1854</v>
      </c>
      <c r="F299" s="1"/>
      <c r="G299" s="1" t="s">
        <v>1855</v>
      </c>
      <c r="H299" s="1" t="s">
        <v>1856</v>
      </c>
      <c r="I299" s="3">
        <v>1</v>
      </c>
      <c r="J299" s="3">
        <v>242.88</v>
      </c>
      <c r="K299" s="12">
        <f>+J299*1.21*I299</f>
        <v>293.88479999999998</v>
      </c>
      <c r="L299" s="23" t="s">
        <v>2101</v>
      </c>
      <c r="M299" s="23" t="s">
        <v>2101</v>
      </c>
      <c r="N299" s="23" t="s">
        <v>2101</v>
      </c>
      <c r="O299" s="3">
        <f>+K299</f>
        <v>293.88479999999998</v>
      </c>
      <c r="P299" s="3"/>
      <c r="Q299" s="3">
        <v>545.446194917355</v>
      </c>
      <c r="R299" s="12">
        <f>+Q299*1.21</f>
        <v>659.98989584999958</v>
      </c>
      <c r="S299" s="3"/>
      <c r="T299" s="1"/>
      <c r="U299" s="11"/>
      <c r="V299" s="11"/>
      <c r="W299" s="16"/>
      <c r="X299" s="11"/>
      <c r="Y299" s="11"/>
      <c r="Z299" s="11"/>
      <c r="AA299" s="11"/>
      <c r="AB299" s="11"/>
      <c r="AC299" s="11"/>
      <c r="AD299" s="1" t="s">
        <v>40</v>
      </c>
      <c r="AE299" s="1" t="s">
        <v>41</v>
      </c>
    </row>
    <row r="300" spans="1:31" x14ac:dyDescent="0.25">
      <c r="A300" s="1" t="s">
        <v>1857</v>
      </c>
      <c r="B300" s="1" t="s">
        <v>1858</v>
      </c>
      <c r="C300" s="2">
        <v>44466</v>
      </c>
      <c r="D300" s="1" t="s">
        <v>1859</v>
      </c>
      <c r="E300" s="1" t="s">
        <v>1860</v>
      </c>
      <c r="F300" s="1">
        <v>3694</v>
      </c>
      <c r="G300" s="1" t="s">
        <v>1861</v>
      </c>
      <c r="H300" s="1" t="s">
        <v>1862</v>
      </c>
      <c r="I300" s="3">
        <v>1</v>
      </c>
      <c r="J300" s="3">
        <v>242.88</v>
      </c>
      <c r="K300" s="12">
        <f>+J300*1.21*I300</f>
        <v>293.88479999999998</v>
      </c>
      <c r="L300" s="23" t="s">
        <v>2101</v>
      </c>
      <c r="M300" s="23" t="s">
        <v>2101</v>
      </c>
      <c r="N300" s="23" t="s">
        <v>2101</v>
      </c>
      <c r="O300" s="3">
        <f>+K300</f>
        <v>293.88479999999998</v>
      </c>
      <c r="P300" s="3">
        <f>+SUM(O287:O300)</f>
        <v>4935.8816718975913</v>
      </c>
      <c r="Q300" s="3">
        <v>590.89476354793396</v>
      </c>
      <c r="R300" s="12">
        <f>+Q300*1.21</f>
        <v>714.98266389300011</v>
      </c>
      <c r="S300" s="3">
        <f>+SUM(R287:R300)</f>
        <v>2259.3755937310011</v>
      </c>
      <c r="T300" s="1">
        <v>710.12</v>
      </c>
      <c r="U300" s="29">
        <f>+T300-S300</f>
        <v>-1549.2555937310012</v>
      </c>
      <c r="V300" s="11" t="s">
        <v>2109</v>
      </c>
      <c r="W300" s="16">
        <f>+VLOOKUP(F300,'[1]ventas (7)'!$1:$1048576,38,FALSE)</f>
        <v>17135857302</v>
      </c>
      <c r="X300" s="11"/>
      <c r="Y300" s="11"/>
      <c r="Z300" s="11"/>
      <c r="AA300" s="11"/>
      <c r="AB300" s="11"/>
      <c r="AC300" s="31" t="s">
        <v>2111</v>
      </c>
      <c r="AD300" s="1" t="s">
        <v>40</v>
      </c>
      <c r="AE300" s="1" t="s">
        <v>41</v>
      </c>
    </row>
    <row r="301" spans="1:31" x14ac:dyDescent="0.25">
      <c r="A301" s="1" t="s">
        <v>867</v>
      </c>
      <c r="B301" s="1" t="s">
        <v>868</v>
      </c>
      <c r="C301" s="2">
        <v>44466</v>
      </c>
      <c r="D301" s="1" t="s">
        <v>869</v>
      </c>
      <c r="E301" s="1" t="s">
        <v>870</v>
      </c>
      <c r="F301" s="1"/>
      <c r="G301" s="1" t="s">
        <v>871</v>
      </c>
      <c r="H301" s="1" t="s">
        <v>872</v>
      </c>
      <c r="I301" s="3">
        <v>4</v>
      </c>
      <c r="J301" s="3">
        <v>520.62</v>
      </c>
      <c r="K301" s="12">
        <f>+J301*1.21*I301</f>
        <v>2519.8008</v>
      </c>
      <c r="L301" s="23" t="s">
        <v>2101</v>
      </c>
      <c r="M301" s="23" t="s">
        <v>2101</v>
      </c>
      <c r="N301" s="23" t="s">
        <v>2101</v>
      </c>
      <c r="O301" s="3">
        <f>+K301</f>
        <v>2519.8008</v>
      </c>
      <c r="P301" s="3"/>
      <c r="Q301" s="3">
        <v>3867.7495144066102</v>
      </c>
      <c r="R301" s="12">
        <f>+Q301*1.21</f>
        <v>4679.9769124319982</v>
      </c>
      <c r="S301" s="3"/>
      <c r="T301" s="1"/>
      <c r="U301" s="11"/>
      <c r="V301" s="11"/>
      <c r="W301" s="16"/>
      <c r="X301" s="11"/>
      <c r="Y301" s="11"/>
      <c r="Z301" s="11"/>
      <c r="AA301" s="11"/>
      <c r="AB301" s="11"/>
      <c r="AC301" s="11"/>
      <c r="AD301" s="1"/>
      <c r="AE301" s="1"/>
    </row>
    <row r="302" spans="1:31" x14ac:dyDescent="0.25">
      <c r="A302" s="1" t="s">
        <v>1089</v>
      </c>
      <c r="B302" s="1" t="s">
        <v>1090</v>
      </c>
      <c r="C302" s="2">
        <v>44466</v>
      </c>
      <c r="D302" s="1" t="s">
        <v>1091</v>
      </c>
      <c r="E302" s="1" t="s">
        <v>1092</v>
      </c>
      <c r="F302" s="1"/>
      <c r="G302" s="1" t="s">
        <v>1093</v>
      </c>
      <c r="H302" s="1" t="s">
        <v>1094</v>
      </c>
      <c r="I302" s="3">
        <v>1</v>
      </c>
      <c r="J302" s="3">
        <v>431.67545454545501</v>
      </c>
      <c r="K302" s="12">
        <f>+J302*1.21*I302</f>
        <v>522.3273000000006</v>
      </c>
      <c r="L302" s="23" t="s">
        <v>2101</v>
      </c>
      <c r="M302" s="23">
        <f>+K302*0.085</f>
        <v>44.397820500000051</v>
      </c>
      <c r="N302" s="23">
        <f>+M302*0.95</f>
        <v>42.177929475000049</v>
      </c>
      <c r="O302" s="3">
        <f>+N302-(N302*9.09/100)</f>
        <v>38.343955685722548</v>
      </c>
      <c r="P302" s="3"/>
      <c r="Q302" s="3">
        <v>678.895987363637</v>
      </c>
      <c r="R302" s="12">
        <f>+Q302*1.21</f>
        <v>821.46414471000071</v>
      </c>
      <c r="S302" s="3"/>
      <c r="T302" s="1"/>
      <c r="U302" s="11"/>
      <c r="V302" s="11"/>
      <c r="W302" s="16"/>
      <c r="X302" s="11"/>
      <c r="Y302" s="11"/>
      <c r="Z302" s="11"/>
      <c r="AA302" s="11"/>
      <c r="AB302" s="11"/>
      <c r="AC302" s="11"/>
      <c r="AD302" s="1"/>
      <c r="AE302" s="1"/>
    </row>
    <row r="303" spans="1:31" x14ac:dyDescent="0.25">
      <c r="A303" s="1" t="s">
        <v>1101</v>
      </c>
      <c r="B303" s="1" t="s">
        <v>1102</v>
      </c>
      <c r="C303" s="2">
        <v>44466</v>
      </c>
      <c r="D303" s="1" t="s">
        <v>1103</v>
      </c>
      <c r="E303" s="1" t="s">
        <v>1104</v>
      </c>
      <c r="F303" s="1"/>
      <c r="G303" s="1" t="s">
        <v>1105</v>
      </c>
      <c r="H303" s="1" t="s">
        <v>1106</v>
      </c>
      <c r="I303" s="3">
        <v>1</v>
      </c>
      <c r="J303" s="3">
        <v>359.72760330578501</v>
      </c>
      <c r="K303" s="12">
        <f>+J303*1.21*I303</f>
        <v>435.27039999999982</v>
      </c>
      <c r="L303" s="23" t="s">
        <v>2101</v>
      </c>
      <c r="M303" s="23">
        <f>+K303*0.085</f>
        <v>36.997983999999988</v>
      </c>
      <c r="N303" s="23">
        <f>+M303*0.95</f>
        <v>35.148084799999985</v>
      </c>
      <c r="O303" s="3">
        <f>+N303-(N303*9.09/100)</f>
        <v>31.953123891679986</v>
      </c>
      <c r="P303" s="3"/>
      <c r="Q303" s="3">
        <v>565.74360171900798</v>
      </c>
      <c r="R303" s="12">
        <f>+Q303*1.21</f>
        <v>684.54975807999961</v>
      </c>
      <c r="S303" s="3"/>
      <c r="T303" s="1"/>
      <c r="U303" s="11"/>
      <c r="V303" s="11"/>
      <c r="W303" s="16"/>
      <c r="X303" s="11"/>
      <c r="Y303" s="11"/>
      <c r="Z303" s="11"/>
      <c r="AA303" s="11"/>
      <c r="AB303" s="11"/>
      <c r="AC303" s="11"/>
      <c r="AD303" s="1"/>
      <c r="AE303" s="1"/>
    </row>
    <row r="304" spans="1:31" x14ac:dyDescent="0.25">
      <c r="A304" s="1" t="s">
        <v>1125</v>
      </c>
      <c r="B304" s="1" t="s">
        <v>1126</v>
      </c>
      <c r="C304" s="2">
        <v>44466</v>
      </c>
      <c r="D304" s="1" t="s">
        <v>1127</v>
      </c>
      <c r="E304" s="1" t="s">
        <v>1128</v>
      </c>
      <c r="F304" s="1">
        <v>3698</v>
      </c>
      <c r="G304" s="1" t="s">
        <v>1129</v>
      </c>
      <c r="H304" s="1" t="s">
        <v>1130</v>
      </c>
      <c r="I304" s="3">
        <v>1</v>
      </c>
      <c r="J304" s="3">
        <v>239.81438016528901</v>
      </c>
      <c r="K304" s="12">
        <f>+J304*1.21*I304</f>
        <v>290.17539999999968</v>
      </c>
      <c r="L304" s="23" t="s">
        <v>2101</v>
      </c>
      <c r="M304" s="23">
        <f>+K304*0.085</f>
        <v>24.664908999999973</v>
      </c>
      <c r="N304" s="23">
        <f>+M304*0.95</f>
        <v>23.431663549999975</v>
      </c>
      <c r="O304" s="3">
        <f>+N304-(N304*9.09/100)</f>
        <v>21.301725333304976</v>
      </c>
      <c r="P304" s="3">
        <f>+O304+O303+O302+O301</f>
        <v>2611.3996049107077</v>
      </c>
      <c r="Q304" s="3">
        <v>377.15847382975198</v>
      </c>
      <c r="R304" s="12">
        <f>+Q304*1.21</f>
        <v>456.3617533339999</v>
      </c>
      <c r="S304" s="3">
        <f>+R304+R303+R302+R301</f>
        <v>6642.352568555998</v>
      </c>
      <c r="T304" s="1">
        <v>6642.35</v>
      </c>
      <c r="U304" s="29">
        <f>+T304-S304</f>
        <v>-2.5685559976409422E-3</v>
      </c>
      <c r="V304" s="11"/>
      <c r="W304" s="16">
        <f>+VLOOKUP(F304,'[1]ventas (7)'!$1:$1048576,38,FALSE)</f>
        <v>3310474202</v>
      </c>
      <c r="X304" s="11"/>
      <c r="Y304" s="11"/>
      <c r="Z304" s="11"/>
      <c r="AA304" s="11"/>
      <c r="AB304" s="11"/>
      <c r="AC304" s="11"/>
      <c r="AD304" s="1"/>
      <c r="AE304" s="1"/>
    </row>
    <row r="305" spans="1:31" x14ac:dyDescent="0.25">
      <c r="A305" s="1" t="s">
        <v>155</v>
      </c>
      <c r="B305" s="1" t="s">
        <v>156</v>
      </c>
      <c r="C305" s="2">
        <v>44466</v>
      </c>
      <c r="D305" s="1" t="s">
        <v>157</v>
      </c>
      <c r="E305" s="1" t="s">
        <v>158</v>
      </c>
      <c r="F305" s="1"/>
      <c r="G305" s="1" t="s">
        <v>159</v>
      </c>
      <c r="H305" s="1" t="s">
        <v>160</v>
      </c>
      <c r="I305" s="3">
        <v>1</v>
      </c>
      <c r="J305" s="3">
        <v>818.23500000000001</v>
      </c>
      <c r="K305" s="12">
        <f>+J305*1.21*I305</f>
        <v>990.06434999999999</v>
      </c>
      <c r="L305" s="23" t="s">
        <v>2101</v>
      </c>
      <c r="M305" s="23" t="s">
        <v>2101</v>
      </c>
      <c r="N305" s="23" t="s">
        <v>2101</v>
      </c>
      <c r="O305" s="3">
        <f>+K305</f>
        <v>990.06434999999999</v>
      </c>
      <c r="P305" s="3"/>
      <c r="Q305" s="3">
        <v>1599.99271772727</v>
      </c>
      <c r="R305" s="12">
        <f>+Q305*1.21</f>
        <v>1935.9911884499966</v>
      </c>
      <c r="S305" s="3"/>
      <c r="T305" s="1"/>
      <c r="U305" s="11"/>
      <c r="V305" s="11"/>
      <c r="W305" s="16"/>
      <c r="X305" s="11"/>
      <c r="Y305" s="11"/>
      <c r="Z305" s="11"/>
      <c r="AA305" s="11"/>
      <c r="AB305" s="11"/>
      <c r="AC305" s="11"/>
      <c r="AD305" s="1"/>
      <c r="AE305" s="1"/>
    </row>
    <row r="306" spans="1:31" x14ac:dyDescent="0.25">
      <c r="A306" s="1" t="s">
        <v>813</v>
      </c>
      <c r="B306" s="1" t="s">
        <v>814</v>
      </c>
      <c r="C306" s="2">
        <v>44466</v>
      </c>
      <c r="D306" s="1" t="s">
        <v>815</v>
      </c>
      <c r="E306" s="1" t="s">
        <v>816</v>
      </c>
      <c r="F306" s="1"/>
      <c r="G306" s="1" t="s">
        <v>817</v>
      </c>
      <c r="H306" s="1" t="s">
        <v>818</v>
      </c>
      <c r="I306" s="3">
        <v>1</v>
      </c>
      <c r="J306" s="3">
        <v>278.86939999999998</v>
      </c>
      <c r="K306" s="12">
        <f>+J306*1.21*I306</f>
        <v>337.43197399999997</v>
      </c>
      <c r="L306" s="23" t="s">
        <v>2101</v>
      </c>
      <c r="M306" s="23" t="s">
        <v>2101</v>
      </c>
      <c r="N306" s="23" t="s">
        <v>2101</v>
      </c>
      <c r="O306" s="3">
        <f>+K306</f>
        <v>337.43197399999997</v>
      </c>
      <c r="P306" s="3"/>
      <c r="Q306" s="3">
        <v>568.17738276694195</v>
      </c>
      <c r="R306" s="12">
        <f>+Q306*1.21</f>
        <v>687.49463314799971</v>
      </c>
      <c r="S306" s="3"/>
      <c r="T306" s="1"/>
      <c r="U306" s="11"/>
      <c r="V306" s="11"/>
      <c r="W306" s="16"/>
      <c r="X306" s="11"/>
      <c r="Y306" s="11"/>
      <c r="Z306" s="11"/>
      <c r="AA306" s="11"/>
      <c r="AB306" s="11"/>
      <c r="AC306" s="11"/>
      <c r="AD306" s="1"/>
      <c r="AE306" s="1"/>
    </row>
    <row r="307" spans="1:31" x14ac:dyDescent="0.25">
      <c r="A307" s="1" t="s">
        <v>1179</v>
      </c>
      <c r="B307" s="1" t="s">
        <v>1180</v>
      </c>
      <c r="C307" s="2">
        <v>44466</v>
      </c>
      <c r="D307" s="1" t="s">
        <v>1181</v>
      </c>
      <c r="E307" s="1" t="s">
        <v>1182</v>
      </c>
      <c r="F307" s="1"/>
      <c r="G307" s="1" t="s">
        <v>1183</v>
      </c>
      <c r="H307" s="1" t="s">
        <v>1184</v>
      </c>
      <c r="I307" s="3">
        <v>1</v>
      </c>
      <c r="J307" s="3">
        <v>839.38033057851203</v>
      </c>
      <c r="K307" s="12">
        <f>+J307*1.21*I307</f>
        <v>1015.6501999999995</v>
      </c>
      <c r="L307" s="23" t="s">
        <v>2101</v>
      </c>
      <c r="M307" s="23">
        <f>+K307*0.085</f>
        <v>86.330266999999964</v>
      </c>
      <c r="N307" s="23">
        <f>+M307*0.95</f>
        <v>82.013753649999956</v>
      </c>
      <c r="O307" s="3">
        <f>+N307-(N307*9.09/100)</f>
        <v>74.558703443214966</v>
      </c>
      <c r="P307" s="3"/>
      <c r="Q307" s="3">
        <v>1552.7277045206599</v>
      </c>
      <c r="R307" s="12">
        <f>+Q307*1.21</f>
        <v>1878.8005224699984</v>
      </c>
      <c r="S307" s="3"/>
      <c r="T307" s="1"/>
      <c r="U307" s="11"/>
      <c r="V307" s="11"/>
      <c r="W307" s="16"/>
      <c r="X307" s="11"/>
      <c r="Y307" s="11"/>
      <c r="Z307" s="11"/>
      <c r="AA307" s="11"/>
      <c r="AB307" s="11"/>
      <c r="AC307" s="11"/>
      <c r="AD307" s="1"/>
      <c r="AE307" s="1"/>
    </row>
    <row r="308" spans="1:31" x14ac:dyDescent="0.25">
      <c r="A308" s="1" t="s">
        <v>1197</v>
      </c>
      <c r="B308" s="1" t="s">
        <v>1198</v>
      </c>
      <c r="C308" s="2">
        <v>44466</v>
      </c>
      <c r="D308" s="1" t="s">
        <v>1199</v>
      </c>
      <c r="E308" s="1" t="s">
        <v>1200</v>
      </c>
      <c r="F308" s="1"/>
      <c r="G308" s="1" t="s">
        <v>1201</v>
      </c>
      <c r="H308" s="1" t="s">
        <v>1202</v>
      </c>
      <c r="I308" s="3">
        <v>1</v>
      </c>
      <c r="J308" s="3">
        <v>629.00396694214896</v>
      </c>
      <c r="K308" s="12">
        <f>+J308*1.21*I308</f>
        <v>761.09480000000019</v>
      </c>
      <c r="L308" s="23" t="s">
        <v>2101</v>
      </c>
      <c r="M308" s="23">
        <f>+K308*0.085</f>
        <v>64.693058000000022</v>
      </c>
      <c r="N308" s="23">
        <f>+M308*0.95</f>
        <v>61.458405100000014</v>
      </c>
      <c r="O308" s="3">
        <f>+N308-(N308*9.09/100)</f>
        <v>55.871836076410013</v>
      </c>
      <c r="P308" s="3"/>
      <c r="Q308" s="3">
        <v>1088.18315284959</v>
      </c>
      <c r="R308" s="12">
        <f>+Q308*1.21</f>
        <v>1316.7016149480039</v>
      </c>
      <c r="S308" s="3"/>
      <c r="T308" s="1"/>
      <c r="U308" s="11"/>
      <c r="V308" s="11"/>
      <c r="W308" s="16"/>
      <c r="X308" s="11"/>
      <c r="Y308" s="11"/>
      <c r="Z308" s="11"/>
      <c r="AA308" s="11"/>
      <c r="AB308" s="11"/>
      <c r="AC308" s="11"/>
      <c r="AD308" s="1"/>
      <c r="AE308" s="1"/>
    </row>
    <row r="309" spans="1:31" x14ac:dyDescent="0.25">
      <c r="A309" s="14" t="s">
        <v>1605</v>
      </c>
      <c r="B309" s="14" t="s">
        <v>1606</v>
      </c>
      <c r="C309" s="15">
        <v>44466</v>
      </c>
      <c r="D309" s="14" t="s">
        <v>1607</v>
      </c>
      <c r="E309" s="14" t="s">
        <v>1608</v>
      </c>
      <c r="F309" s="14"/>
      <c r="G309" s="14" t="s">
        <v>1609</v>
      </c>
      <c r="H309" s="14" t="s">
        <v>1610</v>
      </c>
      <c r="I309" s="12">
        <v>1</v>
      </c>
      <c r="J309" s="12">
        <v>25.577500000000001</v>
      </c>
      <c r="K309" s="12">
        <f>+J309*1.21*I309</f>
        <v>30.948775000000001</v>
      </c>
      <c r="L309" s="23" t="s">
        <v>2101</v>
      </c>
      <c r="M309" s="23" t="s">
        <v>2101</v>
      </c>
      <c r="N309" s="23">
        <f>+K309*0.95</f>
        <v>29.40133625</v>
      </c>
      <c r="O309" s="3">
        <f>+N309-(N309*9.09/100)</f>
        <v>26.728754784875001</v>
      </c>
      <c r="P309" s="12"/>
      <c r="Q309" s="12">
        <v>52.719456977686001</v>
      </c>
      <c r="R309" s="12">
        <f>+Q309*1.21</f>
        <v>63.790542943000062</v>
      </c>
      <c r="S309" s="12"/>
      <c r="T309" s="1"/>
      <c r="U309" s="16"/>
      <c r="V309" s="16"/>
      <c r="W309" s="16"/>
      <c r="X309" s="16"/>
      <c r="Y309" s="16"/>
      <c r="Z309" s="16"/>
      <c r="AA309" s="16"/>
      <c r="AB309" s="16"/>
      <c r="AC309" s="16"/>
      <c r="AD309" s="14"/>
      <c r="AE309" s="14"/>
    </row>
    <row r="310" spans="1:31" s="17" customFormat="1" x14ac:dyDescent="0.25">
      <c r="A310" s="14" t="s">
        <v>1611</v>
      </c>
      <c r="B310" s="14" t="s">
        <v>1612</v>
      </c>
      <c r="C310" s="15">
        <v>44466</v>
      </c>
      <c r="D310" s="14" t="s">
        <v>1613</v>
      </c>
      <c r="E310" s="14" t="s">
        <v>1614</v>
      </c>
      <c r="F310" s="14">
        <v>3701</v>
      </c>
      <c r="G310" s="14" t="s">
        <v>1615</v>
      </c>
      <c r="H310" s="14" t="s">
        <v>1616</v>
      </c>
      <c r="I310" s="12">
        <v>1</v>
      </c>
      <c r="J310" s="12">
        <v>25.577500000000001</v>
      </c>
      <c r="K310" s="12">
        <f>+J310*1.21*I310</f>
        <v>30.948775000000001</v>
      </c>
      <c r="L310" s="23" t="s">
        <v>2101</v>
      </c>
      <c r="M310" s="23" t="s">
        <v>2101</v>
      </c>
      <c r="N310" s="23">
        <f>+K310*0.95</f>
        <v>29.40133625</v>
      </c>
      <c r="O310" s="3">
        <f>+N310-(N310*9.09/100)</f>
        <v>26.728754784875001</v>
      </c>
      <c r="P310" s="12">
        <f>+O310+O309+O308+O307+O306+O305</f>
        <v>1511.384373089375</v>
      </c>
      <c r="Q310" s="12">
        <v>52.719456977686001</v>
      </c>
      <c r="R310" s="12">
        <f>+Q310*1.21</f>
        <v>63.790542943000062</v>
      </c>
      <c r="S310" s="12">
        <f>+R310+R309+R308+R307+R306+R305</f>
        <v>5946.5690449019985</v>
      </c>
      <c r="T310" s="1">
        <v>5946.55</v>
      </c>
      <c r="U310" s="29">
        <f>+T310-S310</f>
        <v>-1.9044901998313435E-2</v>
      </c>
      <c r="V310" s="16"/>
      <c r="W310" s="16">
        <f>+VLOOKUP(F310,'[1]ventas (7)'!$1:$1048576,38,FALSE)</f>
        <v>3313193081</v>
      </c>
      <c r="X310" s="16"/>
      <c r="Y310" s="16"/>
      <c r="Z310" s="16"/>
      <c r="AA310" s="16"/>
      <c r="AB310" s="16"/>
      <c r="AC310" s="16"/>
      <c r="AD310" s="14"/>
      <c r="AE310" s="14"/>
    </row>
    <row r="311" spans="1:31" s="17" customFormat="1" x14ac:dyDescent="0.25">
      <c r="A311" s="1" t="s">
        <v>281</v>
      </c>
      <c r="B311" s="1" t="s">
        <v>282</v>
      </c>
      <c r="C311" s="2">
        <v>44466</v>
      </c>
      <c r="D311" s="1" t="s">
        <v>283</v>
      </c>
      <c r="E311" s="1" t="s">
        <v>284</v>
      </c>
      <c r="F311" s="1"/>
      <c r="G311" s="1" t="s">
        <v>285</v>
      </c>
      <c r="H311" s="1" t="s">
        <v>286</v>
      </c>
      <c r="I311" s="3">
        <v>1</v>
      </c>
      <c r="J311" s="3">
        <v>149.30198347107401</v>
      </c>
      <c r="K311" s="12">
        <f>+J311*1.21*I311</f>
        <v>180.65539999999956</v>
      </c>
      <c r="L311" s="23" t="s">
        <v>2101</v>
      </c>
      <c r="M311" s="23" t="s">
        <v>2101</v>
      </c>
      <c r="N311" s="23">
        <f>+K311*0.95</f>
        <v>171.62262999999956</v>
      </c>
      <c r="O311" s="3">
        <f>+N311-(N311*9.09/100)</f>
        <v>156.0221329329996</v>
      </c>
      <c r="P311" s="3"/>
      <c r="Q311" s="3">
        <v>220.910200783471</v>
      </c>
      <c r="R311" s="12">
        <f>+Q311*1.21</f>
        <v>267.3013429479999</v>
      </c>
      <c r="S311" s="3"/>
      <c r="T311" s="1"/>
      <c r="U311" s="11"/>
      <c r="V311" s="11"/>
      <c r="W311" s="16"/>
      <c r="X311" s="11"/>
      <c r="Y311" s="11"/>
      <c r="Z311" s="11"/>
      <c r="AA311" s="11"/>
      <c r="AB311" s="11"/>
      <c r="AC311" s="11"/>
      <c r="AD311" s="1"/>
      <c r="AE311" s="1"/>
    </row>
    <row r="312" spans="1:31" x14ac:dyDescent="0.25">
      <c r="A312" s="1" t="s">
        <v>329</v>
      </c>
      <c r="B312" s="1" t="s">
        <v>330</v>
      </c>
      <c r="C312" s="2">
        <v>44466</v>
      </c>
      <c r="D312" s="1" t="s">
        <v>331</v>
      </c>
      <c r="E312" s="1" t="s">
        <v>332</v>
      </c>
      <c r="F312" s="1"/>
      <c r="G312" s="1" t="s">
        <v>333</v>
      </c>
      <c r="H312" s="1" t="s">
        <v>334</v>
      </c>
      <c r="I312" s="3">
        <v>1</v>
      </c>
      <c r="J312" s="3">
        <v>259.97710743801701</v>
      </c>
      <c r="K312" s="12">
        <f>+J312*1.21*I312</f>
        <v>314.57230000000055</v>
      </c>
      <c r="L312" s="23" t="s">
        <v>2101</v>
      </c>
      <c r="M312" s="23" t="s">
        <v>2101</v>
      </c>
      <c r="N312" s="23">
        <f>+K312*0.95</f>
        <v>298.84368500000051</v>
      </c>
      <c r="O312" s="3">
        <f>+N312-(N312*9.09/100)</f>
        <v>271.67879403350048</v>
      </c>
      <c r="P312" s="3"/>
      <c r="Q312" s="3">
        <v>384.66732770743897</v>
      </c>
      <c r="R312" s="12">
        <f>+Q312*1.21</f>
        <v>465.44746652600116</v>
      </c>
      <c r="S312" s="3"/>
      <c r="T312" s="1"/>
      <c r="U312" s="11"/>
      <c r="V312" s="11"/>
      <c r="W312" s="16"/>
      <c r="X312" s="11"/>
      <c r="Y312" s="11"/>
      <c r="Z312" s="11"/>
      <c r="AA312" s="11"/>
      <c r="AB312" s="11"/>
      <c r="AC312" s="11"/>
      <c r="AD312" s="1"/>
      <c r="AE312" s="1"/>
    </row>
    <row r="313" spans="1:31" x14ac:dyDescent="0.25">
      <c r="A313" s="1" t="s">
        <v>449</v>
      </c>
      <c r="B313" s="1" t="s">
        <v>450</v>
      </c>
      <c r="C313" s="2">
        <v>44466</v>
      </c>
      <c r="D313" s="1" t="s">
        <v>451</v>
      </c>
      <c r="E313" s="1" t="s">
        <v>452</v>
      </c>
      <c r="F313" s="1"/>
      <c r="G313" s="1" t="s">
        <v>453</v>
      </c>
      <c r="H313" s="1" t="s">
        <v>454</v>
      </c>
      <c r="I313" s="3">
        <v>1</v>
      </c>
      <c r="J313" s="3">
        <v>214.688925619835</v>
      </c>
      <c r="K313" s="12">
        <f>+J313*1.21*I313</f>
        <v>259.77360000000033</v>
      </c>
      <c r="L313" s="23" t="s">
        <v>2101</v>
      </c>
      <c r="M313" s="23" t="s">
        <v>2101</v>
      </c>
      <c r="N313" s="23">
        <f>+K313*0.95</f>
        <v>246.78492000000031</v>
      </c>
      <c r="O313" s="3">
        <f>+N313-(N313*9.09/100)</f>
        <v>224.35217077200028</v>
      </c>
      <c r="P313" s="3"/>
      <c r="Q313" s="3">
        <v>317.65802812561998</v>
      </c>
      <c r="R313" s="12">
        <f>+Q313*1.21</f>
        <v>384.36621403200019</v>
      </c>
      <c r="S313" s="3"/>
      <c r="T313" s="1"/>
      <c r="U313" s="11"/>
      <c r="V313" s="11"/>
      <c r="W313" s="16"/>
      <c r="X313" s="11"/>
      <c r="Y313" s="11"/>
      <c r="Z313" s="11"/>
      <c r="AA313" s="11"/>
      <c r="AB313" s="11"/>
      <c r="AC313" s="11"/>
      <c r="AD313" s="1"/>
      <c r="AE313" s="1"/>
    </row>
    <row r="314" spans="1:31" x14ac:dyDescent="0.25">
      <c r="A314" s="1" t="s">
        <v>1347</v>
      </c>
      <c r="B314" s="1" t="s">
        <v>1348</v>
      </c>
      <c r="C314" s="2">
        <v>44466</v>
      </c>
      <c r="D314" s="1" t="s">
        <v>1349</v>
      </c>
      <c r="E314" s="1" t="s">
        <v>1350</v>
      </c>
      <c r="F314" s="1"/>
      <c r="G314" s="1" t="s">
        <v>1351</v>
      </c>
      <c r="H314" s="1" t="s">
        <v>1352</v>
      </c>
      <c r="I314" s="3">
        <v>1</v>
      </c>
      <c r="J314" s="3">
        <v>1918.9218181818201</v>
      </c>
      <c r="K314" s="12">
        <f>+J314*1.21*I314</f>
        <v>2321.8954000000022</v>
      </c>
      <c r="L314" s="23">
        <f>+K314*0.7</f>
        <v>1625.3267800000015</v>
      </c>
      <c r="M314" s="23" t="s">
        <v>2101</v>
      </c>
      <c r="N314" s="23">
        <f>+L314*0.95</f>
        <v>1544.0604410000012</v>
      </c>
      <c r="O314" s="3">
        <f>+N314-(N314*9.09/100)</f>
        <v>1403.705346913101</v>
      </c>
      <c r="P314" s="3"/>
      <c r="Q314" s="3">
        <v>2486.3469998181799</v>
      </c>
      <c r="R314" s="12">
        <f>+Q314*1.21</f>
        <v>3008.4798697799974</v>
      </c>
      <c r="S314" s="3"/>
      <c r="T314" s="1"/>
      <c r="U314" s="11"/>
      <c r="V314" s="11"/>
      <c r="W314" s="16"/>
      <c r="X314" s="11"/>
      <c r="Y314" s="11"/>
      <c r="Z314" s="11"/>
      <c r="AA314" s="11"/>
      <c r="AB314" s="11"/>
      <c r="AC314" s="11"/>
      <c r="AD314" s="1"/>
      <c r="AE314" s="1"/>
    </row>
    <row r="315" spans="1:31" x14ac:dyDescent="0.25">
      <c r="A315" s="1" t="s">
        <v>1767</v>
      </c>
      <c r="B315" s="1" t="s">
        <v>1768</v>
      </c>
      <c r="C315" s="2">
        <v>44466</v>
      </c>
      <c r="D315" s="1" t="s">
        <v>1769</v>
      </c>
      <c r="E315" s="1" t="s">
        <v>1770</v>
      </c>
      <c r="F315" s="1"/>
      <c r="G315" s="1" t="s">
        <v>1771</v>
      </c>
      <c r="H315" s="1" t="s">
        <v>1772</v>
      </c>
      <c r="I315" s="3">
        <v>1</v>
      </c>
      <c r="J315" s="3">
        <v>415.773636363636</v>
      </c>
      <c r="K315" s="12">
        <f>+J315*1.21*I315</f>
        <v>503.08609999999953</v>
      </c>
      <c r="L315" s="23">
        <f>+K315*0.91</f>
        <v>457.80835099999962</v>
      </c>
      <c r="M315" s="23" t="s">
        <v>2101</v>
      </c>
      <c r="N315" s="23">
        <f>+L315*0.95</f>
        <v>434.91793344999962</v>
      </c>
      <c r="O315" s="3">
        <f>+N315-(N315*9.09/100)</f>
        <v>395.38389329939469</v>
      </c>
      <c r="P315" s="3"/>
      <c r="Q315" s="3">
        <v>772.71114544545401</v>
      </c>
      <c r="R315" s="12">
        <f>+Q315*1.21</f>
        <v>934.98048598899936</v>
      </c>
      <c r="S315" s="3"/>
      <c r="T315" s="1"/>
      <c r="U315" s="11"/>
      <c r="V315" s="11"/>
      <c r="W315" s="16"/>
      <c r="X315" s="11"/>
      <c r="Y315" s="11"/>
      <c r="Z315" s="11"/>
      <c r="AA315" s="11"/>
      <c r="AB315" s="11"/>
      <c r="AC315" s="11"/>
      <c r="AD315" s="1"/>
      <c r="AE315" s="1"/>
    </row>
    <row r="316" spans="1:31" x14ac:dyDescent="0.25">
      <c r="A316" s="1" t="s">
        <v>1773</v>
      </c>
      <c r="B316" s="1" t="s">
        <v>1774</v>
      </c>
      <c r="C316" s="2">
        <v>44466</v>
      </c>
      <c r="D316" s="1" t="s">
        <v>1775</v>
      </c>
      <c r="E316" s="1" t="s">
        <v>1776</v>
      </c>
      <c r="F316" s="1">
        <v>3703</v>
      </c>
      <c r="G316" s="1" t="s">
        <v>1777</v>
      </c>
      <c r="H316" s="1" t="s">
        <v>1778</v>
      </c>
      <c r="I316" s="3">
        <v>1</v>
      </c>
      <c r="J316" s="3">
        <v>415.773636363636</v>
      </c>
      <c r="K316" s="12">
        <f>+J316*1.21*I316</f>
        <v>503.08609999999953</v>
      </c>
      <c r="L316" s="23">
        <f>+K316*0.91</f>
        <v>457.80835099999962</v>
      </c>
      <c r="M316" s="23" t="s">
        <v>2101</v>
      </c>
      <c r="N316" s="23">
        <f>+L316*0.95</f>
        <v>434.91793344999962</v>
      </c>
      <c r="O316" s="3">
        <f>+N316-(N316*9.09/100)</f>
        <v>395.38389329939469</v>
      </c>
      <c r="P316" s="3">
        <f>+O316+O315+O314+O313+O312+O311</f>
        <v>2846.526231250391</v>
      </c>
      <c r="Q316" s="3">
        <v>772.71114544545401</v>
      </c>
      <c r="R316" s="12">
        <f>+Q316*1.21</f>
        <v>934.98048598899936</v>
      </c>
      <c r="S316" s="3">
        <f>+R316+R315+R314+R313+R312+R311</f>
        <v>5995.5558652639975</v>
      </c>
      <c r="T316" s="1">
        <v>5995.58</v>
      </c>
      <c r="U316" s="29">
        <f>+T316-S316</f>
        <v>2.4134736002451973E-2</v>
      </c>
      <c r="V316" s="11"/>
      <c r="W316" s="16">
        <f>+VLOOKUP(F316,'[1]ventas (7)'!$1:$1048576,38,FALSE)</f>
        <v>3313787556</v>
      </c>
      <c r="X316" s="11"/>
      <c r="Y316" s="11"/>
      <c r="Z316" s="11"/>
      <c r="AA316" s="11"/>
      <c r="AB316" s="11"/>
      <c r="AC316" s="11"/>
      <c r="AD316" s="1"/>
      <c r="AE316" s="1"/>
    </row>
    <row r="317" spans="1:31" x14ac:dyDescent="0.25">
      <c r="A317" s="1" t="s">
        <v>1299</v>
      </c>
      <c r="B317" s="1" t="s">
        <v>1300</v>
      </c>
      <c r="C317" s="2">
        <v>44467</v>
      </c>
      <c r="D317" s="1" t="s">
        <v>1301</v>
      </c>
      <c r="E317" s="1" t="s">
        <v>1302</v>
      </c>
      <c r="F317" s="1"/>
      <c r="G317" s="1" t="s">
        <v>1303</v>
      </c>
      <c r="H317" s="1" t="s">
        <v>1304</v>
      </c>
      <c r="I317" s="3">
        <v>1</v>
      </c>
      <c r="J317" s="3">
        <v>418.431652892562</v>
      </c>
      <c r="K317" s="12">
        <f>+J317*1.21*I317</f>
        <v>506.3023</v>
      </c>
      <c r="L317" s="23" t="s">
        <v>2101</v>
      </c>
      <c r="M317" s="23" t="s">
        <v>2101</v>
      </c>
      <c r="N317" s="23">
        <f>+K317*0.95</f>
        <v>480.98718499999995</v>
      </c>
      <c r="O317" s="3">
        <f>+N317-(N317*9.09/100)</f>
        <v>437.26544988349997</v>
      </c>
      <c r="P317" s="3"/>
      <c r="Q317" s="3">
        <v>774.54209540330601</v>
      </c>
      <c r="R317" s="12">
        <f>+Q317*1.21</f>
        <v>937.19593543800022</v>
      </c>
      <c r="S317" s="3"/>
      <c r="T317" s="1"/>
      <c r="U317" s="11"/>
      <c r="V317" s="11"/>
      <c r="W317" s="16"/>
      <c r="X317" s="11"/>
      <c r="Y317" s="11"/>
      <c r="Z317" s="11"/>
      <c r="AA317" s="11"/>
      <c r="AB317" s="11"/>
      <c r="AC317" s="11"/>
      <c r="AD317" s="1"/>
      <c r="AE317" s="1"/>
    </row>
    <row r="318" spans="1:31" x14ac:dyDescent="0.25">
      <c r="A318" s="1" t="s">
        <v>1377</v>
      </c>
      <c r="B318" s="1" t="s">
        <v>1378</v>
      </c>
      <c r="C318" s="2">
        <v>44467</v>
      </c>
      <c r="D318" s="1" t="s">
        <v>1379</v>
      </c>
      <c r="E318" s="1" t="s">
        <v>1380</v>
      </c>
      <c r="F318" s="1"/>
      <c r="G318" s="1" t="s">
        <v>1381</v>
      </c>
      <c r="H318" s="1" t="s">
        <v>1382</v>
      </c>
      <c r="I318" s="3">
        <v>1</v>
      </c>
      <c r="J318" s="3">
        <v>95.04</v>
      </c>
      <c r="K318" s="12">
        <f>+J318*1.21*I318</f>
        <v>114.9984</v>
      </c>
      <c r="L318" s="23" t="s">
        <v>2101</v>
      </c>
      <c r="M318" s="23" t="s">
        <v>2101</v>
      </c>
      <c r="N318" s="23" t="s">
        <v>2101</v>
      </c>
      <c r="O318" s="3">
        <f>+K318</f>
        <v>114.9984</v>
      </c>
      <c r="P318" s="3"/>
      <c r="Q318" s="3">
        <v>236.36345376198301</v>
      </c>
      <c r="R318" s="12">
        <f>+Q318*1.21</f>
        <v>285.99977905199944</v>
      </c>
      <c r="S318" s="3"/>
      <c r="T318" s="1"/>
      <c r="U318" s="11"/>
      <c r="V318" s="11"/>
      <c r="W318" s="16"/>
      <c r="X318" s="11"/>
      <c r="Y318" s="11"/>
      <c r="Z318" s="11"/>
      <c r="AA318" s="11"/>
      <c r="AB318" s="11"/>
      <c r="AC318" s="11"/>
      <c r="AD318" s="1"/>
      <c r="AE318" s="1"/>
    </row>
    <row r="319" spans="1:31" x14ac:dyDescent="0.25">
      <c r="A319" s="1" t="s">
        <v>1593</v>
      </c>
      <c r="B319" s="1" t="s">
        <v>1594</v>
      </c>
      <c r="C319" s="2">
        <v>44467</v>
      </c>
      <c r="D319" s="1" t="s">
        <v>1595</v>
      </c>
      <c r="E319" s="1" t="s">
        <v>1596</v>
      </c>
      <c r="F319" s="1">
        <v>3706</v>
      </c>
      <c r="G319" s="1" t="s">
        <v>1597</v>
      </c>
      <c r="H319" s="1" t="s">
        <v>1598</v>
      </c>
      <c r="I319" s="3">
        <v>1</v>
      </c>
      <c r="J319" s="3">
        <v>253.285785123967</v>
      </c>
      <c r="K319" s="12">
        <f>+J319*1.21*I319</f>
        <v>306.47580000000005</v>
      </c>
      <c r="L319" s="23" t="s">
        <v>2101</v>
      </c>
      <c r="M319" s="23" t="s">
        <v>2101</v>
      </c>
      <c r="N319" s="23">
        <f>+K319*0.95</f>
        <v>291.15201000000002</v>
      </c>
      <c r="O319" s="3">
        <f>+N319-(N319*9.09/100)</f>
        <v>264.68629229100003</v>
      </c>
      <c r="P319" s="3">
        <f>+O319+O318+O317</f>
        <v>816.9501421745</v>
      </c>
      <c r="Q319" s="3">
        <v>239.659009884298</v>
      </c>
      <c r="R319" s="12">
        <f>+Q319*1.21</f>
        <v>289.98740196000057</v>
      </c>
      <c r="S319" s="3">
        <f>+R319+R318+R317</f>
        <v>1513.1831164500004</v>
      </c>
      <c r="T319" s="1">
        <v>1513.18</v>
      </c>
      <c r="U319" s="29">
        <f t="shared" ref="U319:U320" si="22">+T319-S319</f>
        <v>-3.1164500003342255E-3</v>
      </c>
      <c r="V319" s="11"/>
      <c r="W319" s="16">
        <f>+VLOOKUP(F319,'[1]ventas (7)'!$1:$1048576,38,FALSE)</f>
        <v>3318789652</v>
      </c>
      <c r="X319" s="11"/>
      <c r="Y319" s="11"/>
      <c r="Z319" s="11"/>
      <c r="AA319" s="11"/>
      <c r="AB319" s="11"/>
      <c r="AC319" s="11"/>
      <c r="AD319" s="1"/>
      <c r="AE319" s="1"/>
    </row>
    <row r="320" spans="1:31" s="17" customFormat="1" x14ac:dyDescent="0.25">
      <c r="A320" s="1" t="s">
        <v>1953</v>
      </c>
      <c r="B320" s="1" t="s">
        <v>1954</v>
      </c>
      <c r="C320" s="2">
        <v>44467</v>
      </c>
      <c r="D320" s="1" t="s">
        <v>1955</v>
      </c>
      <c r="E320" s="1" t="s">
        <v>1956</v>
      </c>
      <c r="F320" s="1">
        <v>3705</v>
      </c>
      <c r="G320" s="1" t="s">
        <v>1957</v>
      </c>
      <c r="H320" s="1" t="s">
        <v>1958</v>
      </c>
      <c r="I320" s="3">
        <v>1</v>
      </c>
      <c r="J320" s="3">
        <v>404.2</v>
      </c>
      <c r="K320" s="12">
        <f>+J320*1.21*I320</f>
        <v>489.08199999999999</v>
      </c>
      <c r="L320" s="23" t="s">
        <v>2101</v>
      </c>
      <c r="M320" s="23" t="s">
        <v>2101</v>
      </c>
      <c r="N320" s="23" t="s">
        <v>2101</v>
      </c>
      <c r="O320" s="3">
        <f>+K320</f>
        <v>489.08199999999999</v>
      </c>
      <c r="P320" s="3">
        <f>+O320</f>
        <v>489.08199999999999</v>
      </c>
      <c r="Q320" s="3">
        <v>809.09024600826501</v>
      </c>
      <c r="R320" s="12">
        <f>+Q320*1.21</f>
        <v>978.99919767000063</v>
      </c>
      <c r="S320" s="3">
        <f>+R320</f>
        <v>978.99919767000063</v>
      </c>
      <c r="T320" s="1">
        <v>979</v>
      </c>
      <c r="U320" s="29">
        <f t="shared" si="22"/>
        <v>8.0232999937379645E-4</v>
      </c>
      <c r="V320" s="11"/>
      <c r="W320" s="16">
        <f>+VLOOKUP(F320,'[1]ventas (7)'!$1:$1048576,38,FALSE)</f>
        <v>3317097051</v>
      </c>
      <c r="X320" s="11"/>
      <c r="Y320" s="11"/>
      <c r="Z320" s="11"/>
      <c r="AA320" s="11"/>
      <c r="AB320" s="11"/>
      <c r="AC320" s="11"/>
      <c r="AD320" s="1"/>
      <c r="AE320" s="1"/>
    </row>
    <row r="321" spans="1:31" x14ac:dyDescent="0.25">
      <c r="A321" s="1" t="s">
        <v>635</v>
      </c>
      <c r="B321" s="1" t="s">
        <v>636</v>
      </c>
      <c r="C321" s="2">
        <v>44452</v>
      </c>
      <c r="D321" s="1" t="s">
        <v>637</v>
      </c>
      <c r="E321" s="1" t="s">
        <v>638</v>
      </c>
      <c r="F321" s="1"/>
      <c r="G321" s="1" t="s">
        <v>639</v>
      </c>
      <c r="H321" s="1" t="s">
        <v>640</v>
      </c>
      <c r="I321" s="3">
        <v>4</v>
      </c>
      <c r="J321" s="3">
        <v>643.48115702479299</v>
      </c>
      <c r="K321" s="12">
        <f>+J321*1.21*I321</f>
        <v>3114.4487999999978</v>
      </c>
      <c r="L321" s="23">
        <f t="shared" ref="L321:L324" si="23">+K321*0.5</f>
        <v>1557.2243999999989</v>
      </c>
      <c r="M321" s="23" t="s">
        <v>2101</v>
      </c>
      <c r="N321" s="23">
        <f t="shared" ref="N321:N324" si="24">+L321*0.95</f>
        <v>1479.3631799999989</v>
      </c>
      <c r="O321" s="3">
        <f>+N321-(N321*9.09/100)</f>
        <v>1344.8890669379989</v>
      </c>
      <c r="P321" s="3"/>
      <c r="Q321" s="3">
        <v>2165.2626148958698</v>
      </c>
      <c r="R321" s="12">
        <f>+Q321*1.21</f>
        <v>2619.9677640240025</v>
      </c>
      <c r="S321" s="3"/>
      <c r="T321" s="1"/>
      <c r="U321" s="11"/>
      <c r="V321" s="11"/>
      <c r="W321" s="16"/>
      <c r="X321" s="11"/>
      <c r="Y321" s="11"/>
      <c r="Z321" s="11"/>
      <c r="AA321" s="11"/>
      <c r="AB321" s="11"/>
      <c r="AC321" s="11"/>
      <c r="AD321" s="1"/>
      <c r="AE321" s="1"/>
    </row>
    <row r="322" spans="1:31" x14ac:dyDescent="0.25">
      <c r="A322" s="1" t="s">
        <v>641</v>
      </c>
      <c r="B322" s="1" t="s">
        <v>642</v>
      </c>
      <c r="C322" s="2">
        <v>44469</v>
      </c>
      <c r="D322" s="1" t="s">
        <v>643</v>
      </c>
      <c r="E322" s="1" t="s">
        <v>644</v>
      </c>
      <c r="F322" s="1"/>
      <c r="G322" s="1" t="s">
        <v>645</v>
      </c>
      <c r="H322" s="1" t="s">
        <v>646</v>
      </c>
      <c r="I322" s="3">
        <v>-4</v>
      </c>
      <c r="J322" s="3">
        <v>643.48115702479299</v>
      </c>
      <c r="K322" s="12">
        <f>+J322*1.21*I322</f>
        <v>-3114.4487999999978</v>
      </c>
      <c r="L322" s="23">
        <f t="shared" si="23"/>
        <v>-1557.2243999999989</v>
      </c>
      <c r="M322" s="23" t="s">
        <v>2101</v>
      </c>
      <c r="N322" s="23">
        <f t="shared" si="24"/>
        <v>-1479.3631799999989</v>
      </c>
      <c r="O322" s="3">
        <f>+N322-(N322*9.09/100)</f>
        <v>-1344.8890669379989</v>
      </c>
      <c r="P322" s="3"/>
      <c r="Q322" s="3">
        <v>-2165.2626148958698</v>
      </c>
      <c r="R322" s="12">
        <f>+Q322*1.21</f>
        <v>-2619.9677640240025</v>
      </c>
      <c r="S322" s="3"/>
      <c r="T322" s="1"/>
      <c r="U322" s="11"/>
      <c r="V322" s="11"/>
      <c r="W322" s="16"/>
      <c r="X322" s="11"/>
      <c r="Y322" s="11"/>
      <c r="Z322" s="11"/>
      <c r="AA322" s="11"/>
      <c r="AB322" s="11"/>
      <c r="AC322" s="11"/>
      <c r="AD322" s="1" t="s">
        <v>647</v>
      </c>
      <c r="AE322" s="1" t="s">
        <v>648</v>
      </c>
    </row>
    <row r="323" spans="1:31" x14ac:dyDescent="0.25">
      <c r="A323" s="1" t="s">
        <v>667</v>
      </c>
      <c r="B323" s="1" t="s">
        <v>668</v>
      </c>
      <c r="C323" s="2">
        <v>44469</v>
      </c>
      <c r="D323" s="1" t="s">
        <v>669</v>
      </c>
      <c r="E323" s="1" t="s">
        <v>670</v>
      </c>
      <c r="F323" s="1"/>
      <c r="G323" s="1" t="s">
        <v>671</v>
      </c>
      <c r="H323" s="1" t="s">
        <v>672</v>
      </c>
      <c r="I323" s="3">
        <v>1</v>
      </c>
      <c r="J323" s="3">
        <v>568.35438016528894</v>
      </c>
      <c r="K323" s="12">
        <f>+J323*1.21*I323</f>
        <v>687.70879999999966</v>
      </c>
      <c r="L323" s="23">
        <f t="shared" si="23"/>
        <v>343.85439999999983</v>
      </c>
      <c r="M323" s="23" t="s">
        <v>2101</v>
      </c>
      <c r="N323" s="23">
        <f t="shared" si="24"/>
        <v>326.66167999999982</v>
      </c>
      <c r="O323" s="3">
        <f>+N323-(N323*9.09/100)</f>
        <v>296.96813328799982</v>
      </c>
      <c r="P323" s="3"/>
      <c r="Q323" s="3">
        <v>478.503236204958</v>
      </c>
      <c r="R323" s="12">
        <f>+Q323*1.21</f>
        <v>578.98891580799921</v>
      </c>
      <c r="S323" s="3"/>
      <c r="T323" s="1"/>
      <c r="U323" s="11"/>
      <c r="V323" s="11"/>
      <c r="W323" s="16"/>
      <c r="X323" s="11"/>
      <c r="Y323" s="11"/>
      <c r="Z323" s="11"/>
      <c r="AA323" s="11"/>
      <c r="AB323" s="11"/>
      <c r="AC323" s="11"/>
      <c r="AD323" s="1"/>
      <c r="AE323" s="1"/>
    </row>
    <row r="324" spans="1:31" x14ac:dyDescent="0.25">
      <c r="A324" s="1" t="s">
        <v>673</v>
      </c>
      <c r="B324" s="1" t="s">
        <v>674</v>
      </c>
      <c r="C324" s="2">
        <v>44469</v>
      </c>
      <c r="D324" s="1" t="s">
        <v>675</v>
      </c>
      <c r="E324" s="1" t="s">
        <v>676</v>
      </c>
      <c r="F324" s="1">
        <v>3655</v>
      </c>
      <c r="G324" s="1" t="s">
        <v>677</v>
      </c>
      <c r="H324" s="1" t="s">
        <v>678</v>
      </c>
      <c r="I324" s="3">
        <v>4</v>
      </c>
      <c r="J324" s="3">
        <v>568.35438016528894</v>
      </c>
      <c r="K324" s="12">
        <f>+J324*1.21*I324</f>
        <v>2750.8351999999986</v>
      </c>
      <c r="L324" s="23">
        <f t="shared" si="23"/>
        <v>1375.4175999999993</v>
      </c>
      <c r="M324" s="23" t="s">
        <v>2101</v>
      </c>
      <c r="N324" s="23">
        <f t="shared" si="24"/>
        <v>1306.6467199999993</v>
      </c>
      <c r="O324" s="3">
        <f>+N324-(N324*9.09/100)</f>
        <v>1187.8725331519993</v>
      </c>
      <c r="P324" s="3">
        <f>+O324+O323+O322</f>
        <v>139.95159950200014</v>
      </c>
      <c r="Q324" s="3">
        <v>1914.01294481983</v>
      </c>
      <c r="R324" s="12">
        <f>+Q324*1.21</f>
        <v>2315.9556632319941</v>
      </c>
      <c r="S324" s="3">
        <f>+R324+R323+R322+R321</f>
        <v>2894.9445790399932</v>
      </c>
      <c r="T324" s="1">
        <v>2619.96</v>
      </c>
      <c r="U324" s="29">
        <f>+T324-S324</f>
        <v>-274.98457903999315</v>
      </c>
      <c r="V324" s="11"/>
      <c r="W324" s="16">
        <f>+VLOOKUP(F324,'[1]ventas (7)'!$1:$1048576,38,FALSE)</f>
        <v>16922289140</v>
      </c>
      <c r="X324" s="11"/>
      <c r="Y324" s="11"/>
      <c r="Z324" s="11"/>
      <c r="AA324" s="11"/>
      <c r="AB324" s="11"/>
      <c r="AC324" s="31" t="s">
        <v>2113</v>
      </c>
      <c r="AD324" s="1"/>
      <c r="AE324" s="1"/>
    </row>
    <row r="325" spans="1:31" x14ac:dyDescent="0.25">
      <c r="A325" s="1" t="s">
        <v>113</v>
      </c>
      <c r="B325" s="1" t="s">
        <v>114</v>
      </c>
      <c r="C325" s="2">
        <v>44469</v>
      </c>
      <c r="D325" s="1" t="s">
        <v>115</v>
      </c>
      <c r="E325" s="1" t="s">
        <v>116</v>
      </c>
      <c r="F325" s="1"/>
      <c r="G325" s="1" t="s">
        <v>117</v>
      </c>
      <c r="H325" s="1" t="s">
        <v>118</v>
      </c>
      <c r="I325" s="3">
        <v>-1</v>
      </c>
      <c r="J325" s="3">
        <v>1652.8925619834699</v>
      </c>
      <c r="K325" s="12">
        <f>+J325*1.21*I325</f>
        <v>-1999.9999999999986</v>
      </c>
      <c r="L325" s="23" t="s">
        <v>2101</v>
      </c>
      <c r="M325" s="23" t="s">
        <v>2101</v>
      </c>
      <c r="N325" s="23" t="s">
        <v>2101</v>
      </c>
      <c r="O325" s="3">
        <v>0</v>
      </c>
      <c r="P325" s="3"/>
      <c r="Q325" s="3">
        <v>-1652.8925619834699</v>
      </c>
      <c r="R325" s="12">
        <v>0</v>
      </c>
      <c r="S325" s="3"/>
      <c r="T325" s="1"/>
      <c r="U325" s="11"/>
      <c r="V325" s="11"/>
      <c r="W325" s="16"/>
      <c r="X325" s="11"/>
      <c r="Y325" s="11"/>
      <c r="Z325" s="11"/>
      <c r="AA325" s="11"/>
      <c r="AB325" s="11"/>
      <c r="AC325" s="11"/>
      <c r="AD325" s="1" t="s">
        <v>40</v>
      </c>
      <c r="AE325" s="1" t="s">
        <v>41</v>
      </c>
    </row>
    <row r="326" spans="1:31" x14ac:dyDescent="0.25">
      <c r="A326" s="1" t="s">
        <v>245</v>
      </c>
      <c r="B326" s="1" t="s">
        <v>246</v>
      </c>
      <c r="C326" s="2">
        <v>44469</v>
      </c>
      <c r="D326" s="1" t="s">
        <v>247</v>
      </c>
      <c r="E326" s="1" t="s">
        <v>248</v>
      </c>
      <c r="F326" s="1"/>
      <c r="G326" s="1" t="s">
        <v>249</v>
      </c>
      <c r="H326" s="1" t="s">
        <v>250</v>
      </c>
      <c r="I326" s="3">
        <v>1</v>
      </c>
      <c r="J326" s="3">
        <v>208.45439999999999</v>
      </c>
      <c r="K326" s="12">
        <f>+J326*1.21*I326</f>
        <v>252.22982399999998</v>
      </c>
      <c r="L326" s="23" t="s">
        <v>2101</v>
      </c>
      <c r="M326" s="23" t="s">
        <v>2101</v>
      </c>
      <c r="N326" s="23" t="s">
        <v>2101</v>
      </c>
      <c r="O326" s="3">
        <f>+K326</f>
        <v>252.22982399999998</v>
      </c>
      <c r="P326" s="3"/>
      <c r="Q326" s="3">
        <v>409.080901719834</v>
      </c>
      <c r="R326" s="12">
        <f>+Q326*1.21</f>
        <v>494.98789108099913</v>
      </c>
      <c r="S326" s="3"/>
      <c r="T326" s="1"/>
      <c r="U326" s="11"/>
      <c r="V326" s="11"/>
      <c r="W326" s="16"/>
      <c r="X326" s="11"/>
      <c r="Y326" s="11"/>
      <c r="Z326" s="11"/>
      <c r="AA326" s="11"/>
      <c r="AB326" s="11"/>
      <c r="AC326" s="11"/>
      <c r="AD326" s="1" t="s">
        <v>40</v>
      </c>
      <c r="AE326" s="1" t="s">
        <v>41</v>
      </c>
    </row>
    <row r="327" spans="1:31" x14ac:dyDescent="0.25">
      <c r="A327" s="1" t="s">
        <v>921</v>
      </c>
      <c r="B327" s="1" t="s">
        <v>922</v>
      </c>
      <c r="C327" s="2">
        <v>44469</v>
      </c>
      <c r="D327" s="1" t="s">
        <v>923</v>
      </c>
      <c r="E327" s="1" t="s">
        <v>924</v>
      </c>
      <c r="F327" s="1"/>
      <c r="G327" s="1" t="s">
        <v>925</v>
      </c>
      <c r="H327" s="1" t="s">
        <v>926</v>
      </c>
      <c r="I327" s="3">
        <v>1</v>
      </c>
      <c r="J327" s="3">
        <v>409.04</v>
      </c>
      <c r="K327" s="12">
        <f>+J327*1.21*I327</f>
        <v>494.9384</v>
      </c>
      <c r="L327" s="23" t="s">
        <v>2101</v>
      </c>
      <c r="M327" s="23" t="s">
        <v>2101</v>
      </c>
      <c r="N327" s="23" t="s">
        <v>2101</v>
      </c>
      <c r="O327" s="3">
        <f>+K327</f>
        <v>494.9384</v>
      </c>
      <c r="P327" s="3"/>
      <c r="Q327" s="3">
        <v>836.36035875537198</v>
      </c>
      <c r="R327" s="12">
        <f>+Q327*1.21</f>
        <v>1011.996034094</v>
      </c>
      <c r="S327" s="3"/>
      <c r="T327" s="1"/>
      <c r="U327" s="11"/>
      <c r="V327" s="11"/>
      <c r="W327" s="16"/>
      <c r="X327" s="11"/>
      <c r="Y327" s="11"/>
      <c r="Z327" s="11"/>
      <c r="AA327" s="11"/>
      <c r="AB327" s="11"/>
      <c r="AC327" s="11"/>
      <c r="AD327" s="1" t="s">
        <v>40</v>
      </c>
      <c r="AE327" s="1" t="s">
        <v>41</v>
      </c>
    </row>
    <row r="328" spans="1:31" x14ac:dyDescent="0.25">
      <c r="A328" s="1" t="s">
        <v>1413</v>
      </c>
      <c r="B328" s="1" t="s">
        <v>1414</v>
      </c>
      <c r="C328" s="2">
        <v>44469</v>
      </c>
      <c r="D328" s="1" t="s">
        <v>1415</v>
      </c>
      <c r="E328" s="1" t="s">
        <v>1416</v>
      </c>
      <c r="F328" s="1"/>
      <c r="G328" s="1" t="s">
        <v>1417</v>
      </c>
      <c r="H328" s="1" t="s">
        <v>1418</v>
      </c>
      <c r="I328" s="3">
        <v>3</v>
      </c>
      <c r="J328" s="3">
        <v>115.521487603306</v>
      </c>
      <c r="K328" s="12">
        <f>+J328*1.21*I328</f>
        <v>419.34300000000076</v>
      </c>
      <c r="L328" s="23">
        <f>+K328*0.75</f>
        <v>314.50725000000057</v>
      </c>
      <c r="M328" s="23" t="s">
        <v>2101</v>
      </c>
      <c r="N328" s="23">
        <f>+L328*0.95</f>
        <v>298.78188750000055</v>
      </c>
      <c r="O328" s="3">
        <f>+N328-(N328*9.09/100)</f>
        <v>271.62261392625049</v>
      </c>
      <c r="P328" s="3"/>
      <c r="Q328" s="3">
        <v>432.72731955372001</v>
      </c>
      <c r="R328" s="12">
        <f>+Q328*1.21</f>
        <v>523.6000566600012</v>
      </c>
      <c r="S328" s="3"/>
      <c r="T328" s="1"/>
      <c r="U328" s="11"/>
      <c r="V328" s="11"/>
      <c r="W328" s="16"/>
      <c r="X328" s="11"/>
      <c r="Y328" s="11"/>
      <c r="Z328" s="11"/>
      <c r="AA328" s="11"/>
      <c r="AB328" s="11"/>
      <c r="AC328" s="11"/>
      <c r="AD328" s="1" t="s">
        <v>40</v>
      </c>
      <c r="AE328" s="1" t="s">
        <v>41</v>
      </c>
    </row>
    <row r="329" spans="1:31" x14ac:dyDescent="0.25">
      <c r="A329" s="1" t="s">
        <v>1425</v>
      </c>
      <c r="B329" s="1" t="s">
        <v>1426</v>
      </c>
      <c r="C329" s="2">
        <v>44469</v>
      </c>
      <c r="D329" s="1" t="s">
        <v>1427</v>
      </c>
      <c r="E329" s="1" t="s">
        <v>1428</v>
      </c>
      <c r="F329" s="1">
        <v>3708</v>
      </c>
      <c r="G329" s="1" t="s">
        <v>1429</v>
      </c>
      <c r="H329" s="1" t="s">
        <v>1430</v>
      </c>
      <c r="I329" s="3">
        <v>3</v>
      </c>
      <c r="J329" s="3">
        <v>115.521487603306</v>
      </c>
      <c r="K329" s="12">
        <f>+J329*1.21*I329</f>
        <v>419.34300000000076</v>
      </c>
      <c r="L329" s="23">
        <f>+K329*0.75</f>
        <v>314.50725000000057</v>
      </c>
      <c r="M329" s="23" t="s">
        <v>2101</v>
      </c>
      <c r="N329" s="23">
        <f>+L329*0.95</f>
        <v>298.78188750000055</v>
      </c>
      <c r="O329" s="3">
        <f>+N329-(N329*9.09/100)</f>
        <v>271.62261392625049</v>
      </c>
      <c r="P329" s="3">
        <f>+O329+O328+O327+O326+O325</f>
        <v>1290.4134518525011</v>
      </c>
      <c r="Q329" s="3">
        <v>432.72731955372001</v>
      </c>
      <c r="R329" s="12">
        <f>+Q329*1.21</f>
        <v>523.6000566600012</v>
      </c>
      <c r="S329" s="3">
        <f>+R329+R328+R327+R326+R325</f>
        <v>2554.1840384950019</v>
      </c>
      <c r="T329" s="1">
        <v>554.17999999999995</v>
      </c>
      <c r="U329" s="29">
        <f t="shared" ref="U329:U331" si="25">+T329-S329</f>
        <v>-2000.0040384950021</v>
      </c>
      <c r="V329" s="11"/>
      <c r="W329" s="16">
        <f>+VLOOKUP(F329,'[1]ventas (7)'!$1:$1048576,38,FALSE)</f>
        <v>3319835848</v>
      </c>
      <c r="X329" s="11"/>
      <c r="Y329" s="11"/>
      <c r="Z329" s="11"/>
      <c r="AA329" s="11"/>
      <c r="AB329" s="11"/>
      <c r="AC329" s="31" t="s">
        <v>2112</v>
      </c>
      <c r="AD329" s="1" t="s">
        <v>40</v>
      </c>
      <c r="AE329" s="1" t="s">
        <v>41</v>
      </c>
    </row>
    <row r="330" spans="1:31" x14ac:dyDescent="0.25">
      <c r="A330" s="14" t="s">
        <v>197</v>
      </c>
      <c r="B330" s="14" t="s">
        <v>198</v>
      </c>
      <c r="C330" s="15">
        <v>44469</v>
      </c>
      <c r="D330" s="14" t="s">
        <v>199</v>
      </c>
      <c r="E330" s="14" t="s">
        <v>200</v>
      </c>
      <c r="F330" s="14">
        <v>3709</v>
      </c>
      <c r="G330" s="14" t="s">
        <v>201</v>
      </c>
      <c r="H330" s="14" t="s">
        <v>202</v>
      </c>
      <c r="I330" s="12">
        <v>1</v>
      </c>
      <c r="J330" s="12">
        <v>933.05790000000002</v>
      </c>
      <c r="K330" s="12">
        <f>+J330*1.21*I330</f>
        <v>1129.000059</v>
      </c>
      <c r="L330" s="23" t="s">
        <v>2101</v>
      </c>
      <c r="M330" s="23" t="s">
        <v>2101</v>
      </c>
      <c r="N330" s="23" t="s">
        <v>2101</v>
      </c>
      <c r="O330" s="3">
        <f>+K330</f>
        <v>1129.000059</v>
      </c>
      <c r="P330" s="12">
        <f>+O330</f>
        <v>1129.000059</v>
      </c>
      <c r="Q330" s="12">
        <v>5454.5191576438101</v>
      </c>
      <c r="R330" s="12">
        <f>+Q330*1.21</f>
        <v>6599.9681807490097</v>
      </c>
      <c r="S330" s="12">
        <f>+R330</f>
        <v>6599.9681807490097</v>
      </c>
      <c r="T330" s="1">
        <v>6599.99</v>
      </c>
      <c r="U330" s="29">
        <f t="shared" si="25"/>
        <v>2.1819250990120054E-2</v>
      </c>
      <c r="V330" s="16"/>
      <c r="W330" s="16">
        <f>+VLOOKUP(F330,'[1]ventas (7)'!$1:$1048576,38,FALSE)</f>
        <v>17195784810</v>
      </c>
      <c r="X330" s="16"/>
      <c r="Y330" s="16"/>
      <c r="Z330" s="16"/>
      <c r="AA330" s="16"/>
      <c r="AB330" s="16"/>
      <c r="AC330" s="16"/>
      <c r="AD330" s="14"/>
      <c r="AE330" s="14"/>
    </row>
    <row r="331" spans="1:31" x14ac:dyDescent="0.25">
      <c r="A331" s="1" t="s">
        <v>1959</v>
      </c>
      <c r="B331" s="1" t="s">
        <v>1960</v>
      </c>
      <c r="C331" s="2">
        <v>44469</v>
      </c>
      <c r="D331" s="1" t="s">
        <v>1961</v>
      </c>
      <c r="E331" s="1" t="s">
        <v>1962</v>
      </c>
      <c r="F331" s="1">
        <v>3710</v>
      </c>
      <c r="G331" s="1" t="s">
        <v>1963</v>
      </c>
      <c r="H331" s="1" t="s">
        <v>1964</v>
      </c>
      <c r="I331" s="3">
        <v>1</v>
      </c>
      <c r="J331" s="3">
        <v>404.2</v>
      </c>
      <c r="K331" s="12">
        <f>+J331*1.21*I331</f>
        <v>489.08199999999999</v>
      </c>
      <c r="L331" s="23" t="s">
        <v>2101</v>
      </c>
      <c r="M331" s="23" t="s">
        <v>2101</v>
      </c>
      <c r="N331" s="23" t="s">
        <v>2101</v>
      </c>
      <c r="O331" s="3">
        <f>+K331</f>
        <v>489.08199999999999</v>
      </c>
      <c r="P331" s="3">
        <f>+O331</f>
        <v>489.08199999999999</v>
      </c>
      <c r="Q331" s="3">
        <v>809.09024600826501</v>
      </c>
      <c r="R331" s="12">
        <f>+Q331*1.21</f>
        <v>978.99919767000063</v>
      </c>
      <c r="S331" s="3">
        <f>+R331</f>
        <v>978.99919767000063</v>
      </c>
      <c r="T331" s="1">
        <v>979</v>
      </c>
      <c r="U331" s="29">
        <f t="shared" si="25"/>
        <v>8.0232999937379645E-4</v>
      </c>
      <c r="V331" s="11"/>
      <c r="W331" s="16">
        <f>+VLOOKUP(F331,'[1]ventas (7)'!$1:$1048576,38,FALSE)</f>
        <v>3321367284</v>
      </c>
      <c r="X331" s="11"/>
      <c r="Y331" s="11"/>
      <c r="Z331" s="11"/>
      <c r="AA331" s="11"/>
      <c r="AB331" s="11"/>
      <c r="AC331" s="11"/>
      <c r="AD331" s="1"/>
      <c r="AE331" s="1"/>
    </row>
    <row r="332" spans="1:31" x14ac:dyDescent="0.25">
      <c r="A332" s="1" t="s">
        <v>581</v>
      </c>
      <c r="B332" s="1" t="s">
        <v>582</v>
      </c>
      <c r="C332" s="2">
        <v>44469</v>
      </c>
      <c r="D332" s="1" t="s">
        <v>583</v>
      </c>
      <c r="E332" s="1" t="s">
        <v>584</v>
      </c>
      <c r="F332" s="1"/>
      <c r="G332" s="1" t="s">
        <v>585</v>
      </c>
      <c r="H332" s="1" t="s">
        <v>586</v>
      </c>
      <c r="I332" s="3">
        <v>2</v>
      </c>
      <c r="J332" s="3">
        <v>656.9366</v>
      </c>
      <c r="K332" s="12">
        <f>+J332*1.21*I332</f>
        <v>1589.786572</v>
      </c>
      <c r="L332" s="23" t="s">
        <v>2101</v>
      </c>
      <c r="M332" s="23" t="s">
        <v>2101</v>
      </c>
      <c r="N332" s="23" t="s">
        <v>2101</v>
      </c>
      <c r="O332" s="3">
        <f>+K332</f>
        <v>1589.786572</v>
      </c>
      <c r="P332" s="3"/>
      <c r="Q332" s="3">
        <v>2325.4463272750399</v>
      </c>
      <c r="R332" s="12">
        <f>+Q332*1.21</f>
        <v>2813.7900560027983</v>
      </c>
      <c r="S332" s="3"/>
      <c r="T332" s="1"/>
      <c r="U332" s="11"/>
      <c r="V332" s="11"/>
      <c r="W332" s="16"/>
      <c r="X332" s="11"/>
      <c r="Y332" s="11"/>
      <c r="Z332" s="11"/>
      <c r="AA332" s="11"/>
      <c r="AB332" s="11"/>
      <c r="AC332" s="11"/>
      <c r="AD332" s="1"/>
      <c r="AE332" s="1"/>
    </row>
    <row r="333" spans="1:31" x14ac:dyDescent="0.25">
      <c r="A333" s="1" t="s">
        <v>771</v>
      </c>
      <c r="B333" s="1" t="s">
        <v>772</v>
      </c>
      <c r="C333" s="2">
        <v>44469</v>
      </c>
      <c r="D333" s="1" t="s">
        <v>773</v>
      </c>
      <c r="E333" s="1" t="s">
        <v>774</v>
      </c>
      <c r="F333" s="1"/>
      <c r="G333" s="1" t="s">
        <v>775</v>
      </c>
      <c r="H333" s="1" t="s">
        <v>776</v>
      </c>
      <c r="I333" s="3">
        <v>2</v>
      </c>
      <c r="J333" s="3">
        <v>386.72</v>
      </c>
      <c r="K333" s="12">
        <f>+J333*1.21*I333</f>
        <v>935.86240000000009</v>
      </c>
      <c r="L333" s="23" t="s">
        <v>2101</v>
      </c>
      <c r="M333" s="23" t="s">
        <v>2101</v>
      </c>
      <c r="N333" s="23" t="s">
        <v>2101</v>
      </c>
      <c r="O333" s="3">
        <f>+K333</f>
        <v>935.86240000000009</v>
      </c>
      <c r="P333" s="3"/>
      <c r="Q333" s="3">
        <v>1572.70875324297</v>
      </c>
      <c r="R333" s="12">
        <f>+Q333*1.21</f>
        <v>1902.9775914239938</v>
      </c>
      <c r="S333" s="3"/>
      <c r="T333" s="1"/>
      <c r="U333" s="11"/>
      <c r="V333" s="11"/>
      <c r="W333" s="16"/>
      <c r="X333" s="11"/>
      <c r="Y333" s="11"/>
      <c r="Z333" s="11"/>
      <c r="AA333" s="11"/>
      <c r="AB333" s="11"/>
      <c r="AC333" s="11"/>
      <c r="AD333" s="1"/>
      <c r="AE333" s="1"/>
    </row>
    <row r="334" spans="1:31" x14ac:dyDescent="0.25">
      <c r="A334" s="1" t="s">
        <v>1053</v>
      </c>
      <c r="B334" s="1" t="s">
        <v>1054</v>
      </c>
      <c r="C334" s="2">
        <v>44469</v>
      </c>
      <c r="D334" s="1" t="s">
        <v>1055</v>
      </c>
      <c r="E334" s="1" t="s">
        <v>1056</v>
      </c>
      <c r="F334" s="1"/>
      <c r="G334" s="1" t="s">
        <v>1057</v>
      </c>
      <c r="H334" s="1" t="s">
        <v>1058</v>
      </c>
      <c r="I334" s="3">
        <v>1</v>
      </c>
      <c r="J334" s="3">
        <v>191.85099173553701</v>
      </c>
      <c r="K334" s="12">
        <f>+J334*1.21*I334</f>
        <v>232.13969999999978</v>
      </c>
      <c r="L334" s="23" t="s">
        <v>2101</v>
      </c>
      <c r="M334" s="23" t="s">
        <v>2101</v>
      </c>
      <c r="N334" s="23">
        <f>+K334*0.95</f>
        <v>220.53271499999977</v>
      </c>
      <c r="O334" s="3">
        <f>+N334-(N334*9.09/100)</f>
        <v>200.4862912064998</v>
      </c>
      <c r="P334" s="3"/>
      <c r="Q334" s="3">
        <v>354.54446974710697</v>
      </c>
      <c r="R334" s="12">
        <f>+Q334*1.21</f>
        <v>428.99880839399941</v>
      </c>
      <c r="S334" s="3"/>
      <c r="T334" s="1"/>
      <c r="U334" s="11"/>
      <c r="V334" s="11"/>
      <c r="W334" s="16"/>
      <c r="X334" s="11"/>
      <c r="Y334" s="11"/>
      <c r="Z334" s="11"/>
      <c r="AA334" s="11"/>
      <c r="AB334" s="11"/>
      <c r="AC334" s="11"/>
      <c r="AD334" s="1"/>
      <c r="AE334" s="1"/>
    </row>
    <row r="335" spans="1:31" x14ac:dyDescent="0.25">
      <c r="A335" s="1" t="s">
        <v>1227</v>
      </c>
      <c r="B335" s="1" t="s">
        <v>1228</v>
      </c>
      <c r="C335" s="2">
        <v>44469</v>
      </c>
      <c r="D335" s="1" t="s">
        <v>1229</v>
      </c>
      <c r="E335" s="1" t="s">
        <v>1230</v>
      </c>
      <c r="F335" s="1"/>
      <c r="G335" s="1" t="s">
        <v>1231</v>
      </c>
      <c r="H335" s="1" t="s">
        <v>1232</v>
      </c>
      <c r="I335" s="3">
        <v>1</v>
      </c>
      <c r="J335" s="3">
        <v>250.856694214876</v>
      </c>
      <c r="K335" s="12">
        <f>+J335*1.21*I335</f>
        <v>303.53659999999996</v>
      </c>
      <c r="L335" s="23">
        <f>+K335*0.6</f>
        <v>182.12195999999997</v>
      </c>
      <c r="M335" s="23" t="s">
        <v>2101</v>
      </c>
      <c r="N335" s="23">
        <f>+L335*0.95</f>
        <v>173.01586199999997</v>
      </c>
      <c r="O335" s="3">
        <f>+N335-(N335*9.09/100)</f>
        <v>157.28872014419997</v>
      </c>
      <c r="P335" s="3"/>
      <c r="Q335" s="3">
        <v>362.723728433058</v>
      </c>
      <c r="R335" s="12">
        <f>+Q335*1.21</f>
        <v>438.89571140400017</v>
      </c>
      <c r="S335" s="3"/>
      <c r="T335" s="1"/>
      <c r="U335" s="11"/>
      <c r="V335" s="11"/>
      <c r="W335" s="16"/>
      <c r="X335" s="11"/>
      <c r="Y335" s="11"/>
      <c r="Z335" s="11"/>
      <c r="AA335" s="11"/>
      <c r="AB335" s="11"/>
      <c r="AC335" s="11"/>
      <c r="AD335" s="1"/>
      <c r="AE335" s="1"/>
    </row>
    <row r="336" spans="1:31" x14ac:dyDescent="0.25">
      <c r="A336" s="14" t="s">
        <v>1263</v>
      </c>
      <c r="B336" s="14" t="s">
        <v>1264</v>
      </c>
      <c r="C336" s="15">
        <v>44469</v>
      </c>
      <c r="D336" s="14" t="s">
        <v>1265</v>
      </c>
      <c r="E336" s="14" t="s">
        <v>1266</v>
      </c>
      <c r="F336" s="14"/>
      <c r="G336" s="14" t="s">
        <v>1267</v>
      </c>
      <c r="H336" s="14" t="s">
        <v>1268</v>
      </c>
      <c r="I336" s="12">
        <v>1</v>
      </c>
      <c r="J336" s="12">
        <v>759</v>
      </c>
      <c r="K336" s="12">
        <f>+J336*1.21*I336</f>
        <v>918.39</v>
      </c>
      <c r="L336" s="23" t="s">
        <v>2101</v>
      </c>
      <c r="M336" s="23" t="s">
        <v>2101</v>
      </c>
      <c r="N336" s="23">
        <f>+K336*0.95</f>
        <v>872.4704999999999</v>
      </c>
      <c r="O336" s="3">
        <f>+N336-(N336*9.09/100)</f>
        <v>793.16293154999994</v>
      </c>
      <c r="P336" s="12"/>
      <c r="Q336" s="12">
        <v>1545.4552481851299</v>
      </c>
      <c r="R336" s="12">
        <f>+Q336*1.21</f>
        <v>1870.0008503040071</v>
      </c>
      <c r="S336" s="12"/>
      <c r="T336" s="1"/>
      <c r="U336" s="16"/>
      <c r="V336" s="16"/>
      <c r="W336" s="16"/>
      <c r="X336" s="16"/>
      <c r="Y336" s="16"/>
      <c r="Z336" s="16"/>
      <c r="AA336" s="16"/>
      <c r="AB336" s="16"/>
      <c r="AC336" s="16"/>
      <c r="AD336" s="14"/>
      <c r="AE336" s="14"/>
    </row>
    <row r="337" spans="1:31" x14ac:dyDescent="0.25">
      <c r="A337" s="1" t="s">
        <v>1587</v>
      </c>
      <c r="B337" s="1" t="s">
        <v>1588</v>
      </c>
      <c r="C337" s="2">
        <v>44469</v>
      </c>
      <c r="D337" s="1" t="s">
        <v>1589</v>
      </c>
      <c r="E337" s="1" t="s">
        <v>1590</v>
      </c>
      <c r="F337" s="1"/>
      <c r="G337" s="1" t="s">
        <v>1591</v>
      </c>
      <c r="H337" s="1" t="s">
        <v>1592</v>
      </c>
      <c r="I337" s="3">
        <v>2</v>
      </c>
      <c r="J337" s="3">
        <v>108.550991735537</v>
      </c>
      <c r="K337" s="12">
        <f>+J337*1.21*I337</f>
        <v>262.69339999999954</v>
      </c>
      <c r="L337" s="23" t="s">
        <v>2101</v>
      </c>
      <c r="M337" s="23" t="s">
        <v>2101</v>
      </c>
      <c r="N337" s="23">
        <f>+K337*0.95</f>
        <v>249.55872999999954</v>
      </c>
      <c r="O337" s="3">
        <f>+N337-(N337*9.09/100)</f>
        <v>226.87384144299958</v>
      </c>
      <c r="P337" s="3"/>
      <c r="Q337" s="3">
        <v>214.854977942148</v>
      </c>
      <c r="R337" s="12">
        <f>+Q337*1.21</f>
        <v>259.97452330999909</v>
      </c>
      <c r="S337" s="3"/>
      <c r="T337" s="1"/>
      <c r="U337" s="11"/>
      <c r="V337" s="11"/>
      <c r="W337" s="16"/>
      <c r="X337" s="11"/>
      <c r="Y337" s="11"/>
      <c r="Z337" s="11"/>
      <c r="AA337" s="11"/>
      <c r="AB337" s="11"/>
      <c r="AC337" s="11"/>
      <c r="AD337" s="1"/>
      <c r="AE337" s="1"/>
    </row>
    <row r="338" spans="1:31" x14ac:dyDescent="0.25">
      <c r="A338" s="1" t="s">
        <v>1599</v>
      </c>
      <c r="B338" s="1" t="s">
        <v>1600</v>
      </c>
      <c r="C338" s="2">
        <v>44469</v>
      </c>
      <c r="D338" s="1" t="s">
        <v>1601</v>
      </c>
      <c r="E338" s="1" t="s">
        <v>1602</v>
      </c>
      <c r="F338" s="1"/>
      <c r="G338" s="1" t="s">
        <v>1603</v>
      </c>
      <c r="H338" s="1" t="s">
        <v>1604</v>
      </c>
      <c r="I338" s="3">
        <v>1</v>
      </c>
      <c r="J338" s="3">
        <v>253.285785123967</v>
      </c>
      <c r="K338" s="12">
        <f>+J338*1.21*I338</f>
        <v>306.47580000000005</v>
      </c>
      <c r="L338" s="23" t="s">
        <v>2101</v>
      </c>
      <c r="M338" s="23" t="s">
        <v>2101</v>
      </c>
      <c r="N338" s="23">
        <f>+K338*0.95</f>
        <v>291.15201000000002</v>
      </c>
      <c r="O338" s="3">
        <f>+N338-(N338*9.09/100)</f>
        <v>264.68629229100003</v>
      </c>
      <c r="P338" s="3"/>
      <c r="Q338" s="3">
        <v>239.659009884298</v>
      </c>
      <c r="R338" s="12">
        <f>+Q338*1.21</f>
        <v>289.98740196000057</v>
      </c>
      <c r="S338" s="3"/>
      <c r="T338" s="1"/>
      <c r="U338" s="11"/>
      <c r="V338" s="11"/>
      <c r="W338" s="16"/>
      <c r="X338" s="11"/>
      <c r="Y338" s="11"/>
      <c r="Z338" s="11"/>
      <c r="AA338" s="11"/>
      <c r="AB338" s="11"/>
      <c r="AC338" s="11"/>
      <c r="AD338" s="1"/>
      <c r="AE338" s="1"/>
    </row>
    <row r="339" spans="1:31" x14ac:dyDescent="0.25">
      <c r="A339" s="1" t="s">
        <v>1731</v>
      </c>
      <c r="B339" s="1" t="s">
        <v>1732</v>
      </c>
      <c r="C339" s="2">
        <v>44469</v>
      </c>
      <c r="D339" s="1" t="s">
        <v>1733</v>
      </c>
      <c r="E339" s="1" t="s">
        <v>1734</v>
      </c>
      <c r="F339" s="1">
        <v>3712</v>
      </c>
      <c r="G339" s="1" t="s">
        <v>1735</v>
      </c>
      <c r="H339" s="1" t="s">
        <v>1736</v>
      </c>
      <c r="I339" s="3">
        <v>1</v>
      </c>
      <c r="J339" s="3">
        <v>346.47801652892599</v>
      </c>
      <c r="K339" s="12">
        <f>+J339*1.21*I339</f>
        <v>419.23840000000041</v>
      </c>
      <c r="L339" s="23">
        <f>+K339*0.91</f>
        <v>381.50694400000037</v>
      </c>
      <c r="M339" s="23" t="s">
        <v>2101</v>
      </c>
      <c r="N339" s="23">
        <f>+L339*0.95</f>
        <v>362.43159680000036</v>
      </c>
      <c r="O339" s="3">
        <f>+N339-(N339*9.09/100)</f>
        <v>329.48656465088033</v>
      </c>
      <c r="P339" s="3">
        <f>+SUM(O332:O339)</f>
        <v>4497.6336132855804</v>
      </c>
      <c r="Q339" s="3">
        <v>640.48540223471105</v>
      </c>
      <c r="R339" s="12">
        <f>+Q339*1.21</f>
        <v>774.98733670400031</v>
      </c>
      <c r="S339" s="3">
        <f>+SUM(R332:R339)</f>
        <v>8779.6122795027986</v>
      </c>
      <c r="T339" s="1">
        <v>8779.61</v>
      </c>
      <c r="U339" s="29">
        <f>+T339-S339</f>
        <v>-2.2795027980464511E-3</v>
      </c>
      <c r="V339" s="11"/>
      <c r="W339" s="16">
        <f>+VLOOKUP(F339,'[1]ventas (7)'!$1:$1048576,38,FALSE)</f>
        <v>17197426793</v>
      </c>
      <c r="X339" s="11"/>
      <c r="Y339" s="11"/>
      <c r="Z339" s="11"/>
      <c r="AA339" s="11"/>
      <c r="AB339" s="11"/>
      <c r="AC339" s="11"/>
      <c r="AD339" s="1"/>
      <c r="AE339" s="1"/>
    </row>
    <row r="340" spans="1:31" x14ac:dyDescent="0.25">
      <c r="A340" s="1" t="s">
        <v>1977</v>
      </c>
      <c r="B340" s="1" t="s">
        <v>1978</v>
      </c>
      <c r="C340" s="2">
        <v>44469</v>
      </c>
      <c r="D340" s="1" t="s">
        <v>1979</v>
      </c>
      <c r="E340" s="1" t="s">
        <v>1980</v>
      </c>
      <c r="F340" s="1"/>
      <c r="G340" s="1" t="s">
        <v>1981</v>
      </c>
      <c r="H340" s="1" t="s">
        <v>1982</v>
      </c>
      <c r="I340" s="3">
        <v>1</v>
      </c>
      <c r="J340" s="3">
        <v>404.2</v>
      </c>
      <c r="K340" s="12">
        <f>+J340*1.21*I340</f>
        <v>489.08199999999999</v>
      </c>
      <c r="L340" s="23" t="s">
        <v>2101</v>
      </c>
      <c r="M340" s="23" t="s">
        <v>2101</v>
      </c>
      <c r="N340" s="23" t="s">
        <v>2101</v>
      </c>
      <c r="O340" s="3">
        <f>+K340</f>
        <v>489.08199999999999</v>
      </c>
      <c r="P340" s="3"/>
      <c r="Q340" s="3">
        <v>809.09024600826501</v>
      </c>
      <c r="R340" s="12">
        <f>+Q340*1.21</f>
        <v>978.99919767000063</v>
      </c>
      <c r="S340" s="3"/>
      <c r="T340" s="1"/>
      <c r="U340" s="11"/>
      <c r="V340" s="11"/>
      <c r="W340" s="16"/>
      <c r="X340" s="11"/>
      <c r="Y340" s="11"/>
      <c r="Z340" s="11"/>
      <c r="AA340" s="11"/>
      <c r="AB340" s="11"/>
      <c r="AC340" s="11"/>
      <c r="AD340" s="1"/>
      <c r="AE340" s="1"/>
    </row>
    <row r="341" spans="1:31" x14ac:dyDescent="0.25">
      <c r="A341" s="1" t="s">
        <v>2013</v>
      </c>
      <c r="B341" s="1" t="s">
        <v>2014</v>
      </c>
      <c r="C341" s="2">
        <v>44469</v>
      </c>
      <c r="D341" s="1" t="s">
        <v>2015</v>
      </c>
      <c r="E341" s="1" t="s">
        <v>2016</v>
      </c>
      <c r="F341" s="1">
        <v>3713</v>
      </c>
      <c r="G341" s="1" t="s">
        <v>2017</v>
      </c>
      <c r="H341" s="1" t="s">
        <v>2018</v>
      </c>
      <c r="I341" s="3">
        <v>1</v>
      </c>
      <c r="J341" s="3">
        <v>404.2</v>
      </c>
      <c r="K341" s="12">
        <f>+J341*1.21*I341</f>
        <v>489.08199999999999</v>
      </c>
      <c r="L341" s="23" t="s">
        <v>2101</v>
      </c>
      <c r="M341" s="23" t="s">
        <v>2101</v>
      </c>
      <c r="N341" s="23" t="s">
        <v>2101</v>
      </c>
      <c r="O341" s="3">
        <f>+K341</f>
        <v>489.08199999999999</v>
      </c>
      <c r="P341" s="3">
        <f>+O341+O340</f>
        <v>978.16399999999999</v>
      </c>
      <c r="Q341" s="3">
        <v>809.09024600826501</v>
      </c>
      <c r="R341" s="12">
        <f>+Q341*1.21</f>
        <v>978.99919767000063</v>
      </c>
      <c r="S341" s="3">
        <f>+R341+R340</f>
        <v>1957.9983953400013</v>
      </c>
      <c r="T341" s="1">
        <v>2373.83</v>
      </c>
      <c r="U341" s="29">
        <f t="shared" ref="U341:U342" si="26">+T341-S341</f>
        <v>415.83160465999867</v>
      </c>
      <c r="V341" s="11" t="s">
        <v>2109</v>
      </c>
      <c r="W341" s="16">
        <f>+VLOOKUP(F341,'[1]ventas (7)'!$1:$1048576,38,FALSE)</f>
        <v>17197445640</v>
      </c>
      <c r="X341" s="11"/>
      <c r="Y341" s="11"/>
      <c r="Z341" s="11"/>
      <c r="AA341" s="11"/>
      <c r="AB341" s="11"/>
      <c r="AC341" s="11"/>
      <c r="AD341" s="1"/>
      <c r="AE341" s="1"/>
    </row>
    <row r="342" spans="1:31" x14ac:dyDescent="0.25">
      <c r="A342" s="1" t="s">
        <v>2007</v>
      </c>
      <c r="B342" s="1" t="s">
        <v>2008</v>
      </c>
      <c r="C342" s="2">
        <v>44469</v>
      </c>
      <c r="D342" s="1" t="s">
        <v>2009</v>
      </c>
      <c r="E342" s="1" t="s">
        <v>2010</v>
      </c>
      <c r="F342" s="1">
        <v>3716</v>
      </c>
      <c r="G342" s="1" t="s">
        <v>2011</v>
      </c>
      <c r="H342" s="1" t="s">
        <v>2012</v>
      </c>
      <c r="I342" s="3">
        <v>1</v>
      </c>
      <c r="J342" s="3">
        <v>404.2</v>
      </c>
      <c r="K342" s="12">
        <f>+J342*1.21*I342</f>
        <v>489.08199999999999</v>
      </c>
      <c r="L342" s="23" t="s">
        <v>2101</v>
      </c>
      <c r="M342" s="23" t="s">
        <v>2101</v>
      </c>
      <c r="N342" s="23" t="s">
        <v>2101</v>
      </c>
      <c r="O342" s="3">
        <f>+K342</f>
        <v>489.08199999999999</v>
      </c>
      <c r="P342" s="3">
        <f>+O342</f>
        <v>489.08199999999999</v>
      </c>
      <c r="Q342" s="3">
        <v>809.09024600826501</v>
      </c>
      <c r="R342" s="12">
        <f>+Q342*1.21</f>
        <v>978.99919767000063</v>
      </c>
      <c r="S342" s="3">
        <f>+R342</f>
        <v>978.99919767000063</v>
      </c>
      <c r="T342" s="1">
        <v>979</v>
      </c>
      <c r="U342" s="29">
        <f t="shared" si="26"/>
        <v>8.0232999937379645E-4</v>
      </c>
      <c r="V342" s="11"/>
      <c r="W342" s="16">
        <f>+VLOOKUP(F342,'[1]ventas (7)'!$1:$1048576,38,FALSE)</f>
        <v>3322792131</v>
      </c>
      <c r="X342" s="11"/>
      <c r="Y342" s="11"/>
      <c r="Z342" s="11"/>
      <c r="AA342" s="11"/>
      <c r="AB342" s="11"/>
      <c r="AC342" s="11"/>
      <c r="AD342" s="1"/>
      <c r="AE342" s="1"/>
    </row>
    <row r="343" spans="1:31" x14ac:dyDescent="0.25">
      <c r="A343" s="1" t="s">
        <v>1995</v>
      </c>
      <c r="B343" s="1" t="s">
        <v>1996</v>
      </c>
      <c r="C343" s="2">
        <v>44469</v>
      </c>
      <c r="D343" s="1" t="s">
        <v>1997</v>
      </c>
      <c r="E343" s="1" t="s">
        <v>1998</v>
      </c>
      <c r="F343" s="1"/>
      <c r="G343" s="1" t="s">
        <v>1999</v>
      </c>
      <c r="H343" s="1" t="s">
        <v>2000</v>
      </c>
      <c r="I343" s="3">
        <v>1</v>
      </c>
      <c r="J343" s="3">
        <v>404.2</v>
      </c>
      <c r="K343" s="12">
        <f>+J343*1.21*I343</f>
        <v>489.08199999999999</v>
      </c>
      <c r="L343" s="23" t="s">
        <v>2101</v>
      </c>
      <c r="M343" s="23" t="s">
        <v>2101</v>
      </c>
      <c r="N343" s="23" t="s">
        <v>2101</v>
      </c>
      <c r="O343" s="3">
        <f>+K343</f>
        <v>489.08199999999999</v>
      </c>
      <c r="P343" s="3"/>
      <c r="Q343" s="3">
        <v>809.09024600826501</v>
      </c>
      <c r="R343" s="12">
        <f>+Q343*1.21</f>
        <v>978.99919767000063</v>
      </c>
      <c r="S343" s="3"/>
      <c r="T343" s="1"/>
      <c r="U343" s="11"/>
      <c r="V343" s="11"/>
      <c r="W343" s="16"/>
      <c r="X343" s="11"/>
      <c r="Y343" s="11"/>
      <c r="Z343" s="11"/>
      <c r="AA343" s="11"/>
      <c r="AB343" s="11"/>
      <c r="AC343" s="11"/>
      <c r="AD343" s="1"/>
      <c r="AE343" s="1"/>
    </row>
    <row r="344" spans="1:31" x14ac:dyDescent="0.25">
      <c r="A344" s="1" t="s">
        <v>2019</v>
      </c>
      <c r="B344" s="1" t="s">
        <v>2020</v>
      </c>
      <c r="C344" s="2">
        <v>44469</v>
      </c>
      <c r="D344" s="1" t="s">
        <v>2021</v>
      </c>
      <c r="E344" s="1" t="s">
        <v>2022</v>
      </c>
      <c r="F344" s="1"/>
      <c r="G344" s="1" t="s">
        <v>2023</v>
      </c>
      <c r="H344" s="1" t="s">
        <v>2024</v>
      </c>
      <c r="I344" s="3">
        <v>1</v>
      </c>
      <c r="J344" s="3">
        <v>404.2</v>
      </c>
      <c r="K344" s="12">
        <f>+J344*1.21*I344</f>
        <v>489.08199999999999</v>
      </c>
      <c r="L344" s="23" t="s">
        <v>2101</v>
      </c>
      <c r="M344" s="23" t="s">
        <v>2101</v>
      </c>
      <c r="N344" s="23" t="s">
        <v>2101</v>
      </c>
      <c r="O344" s="3">
        <f>+K344</f>
        <v>489.08199999999999</v>
      </c>
      <c r="P344" s="3"/>
      <c r="Q344" s="3">
        <v>809.09024600826501</v>
      </c>
      <c r="R344" s="12">
        <f>+Q344*1.21</f>
        <v>978.99919767000063</v>
      </c>
      <c r="S344" s="3"/>
      <c r="T344" s="1"/>
      <c r="U344" s="11"/>
      <c r="V344" s="11"/>
      <c r="W344" s="16"/>
      <c r="X344" s="11"/>
      <c r="Y344" s="11"/>
      <c r="Z344" s="11"/>
      <c r="AA344" s="11"/>
      <c r="AB344" s="11"/>
      <c r="AC344" s="11"/>
      <c r="AD344" s="1"/>
      <c r="AE344" s="1"/>
    </row>
    <row r="345" spans="1:31" x14ac:dyDescent="0.25">
      <c r="A345" s="1" t="s">
        <v>2025</v>
      </c>
      <c r="B345" s="1" t="s">
        <v>2026</v>
      </c>
      <c r="C345" s="2">
        <v>44469</v>
      </c>
      <c r="D345" s="1" t="s">
        <v>2027</v>
      </c>
      <c r="E345" s="1" t="s">
        <v>2028</v>
      </c>
      <c r="F345" s="1">
        <v>3717</v>
      </c>
      <c r="G345" s="1" t="s">
        <v>2029</v>
      </c>
      <c r="H345" s="1" t="s">
        <v>2030</v>
      </c>
      <c r="I345" s="3">
        <v>1</v>
      </c>
      <c r="J345" s="3">
        <v>404.2</v>
      </c>
      <c r="K345" s="12">
        <f>+J345*1.21*I345</f>
        <v>489.08199999999999</v>
      </c>
      <c r="L345" s="23" t="s">
        <v>2101</v>
      </c>
      <c r="M345" s="23" t="s">
        <v>2101</v>
      </c>
      <c r="N345" s="23" t="s">
        <v>2101</v>
      </c>
      <c r="O345" s="3">
        <f>+K345</f>
        <v>489.08199999999999</v>
      </c>
      <c r="P345" s="3">
        <f>+O345+O344+O343</f>
        <v>1467.2460000000001</v>
      </c>
      <c r="Q345" s="3">
        <v>809.09024600826501</v>
      </c>
      <c r="R345" s="12">
        <f>+Q345*1.21</f>
        <v>978.99919767000063</v>
      </c>
      <c r="S345" s="3">
        <f>+R345+R344+R343</f>
        <v>2936.9975930100018</v>
      </c>
      <c r="T345" s="1">
        <v>2937</v>
      </c>
      <c r="U345" s="29">
        <f>+T345-S345</f>
        <v>2.4069899982350762E-3</v>
      </c>
      <c r="V345" s="11"/>
      <c r="W345" s="16">
        <f>+VLOOKUP(F345,'[1]ventas (7)'!$1:$1048576,38,FALSE)</f>
        <v>3324075809</v>
      </c>
      <c r="X345" s="11"/>
      <c r="Y345" s="11"/>
      <c r="Z345" s="11"/>
      <c r="AA345" s="11"/>
      <c r="AB345" s="11"/>
      <c r="AC345" s="11"/>
      <c r="AD345" s="1"/>
      <c r="AE345" s="1"/>
    </row>
    <row r="346" spans="1:31" x14ac:dyDescent="0.25">
      <c r="K346" s="13"/>
      <c r="O346" s="27" t="s">
        <v>2105</v>
      </c>
      <c r="P346" s="28">
        <f>SUM(P2:P345)</f>
        <v>168761.01830730741</v>
      </c>
      <c r="Q346" s="27" t="s">
        <v>2106</v>
      </c>
      <c r="R346" s="26"/>
      <c r="S346" s="26">
        <f>SUM(S2:S345)</f>
        <v>343837.58458259539</v>
      </c>
    </row>
    <row r="347" spans="1:31" x14ac:dyDescent="0.25">
      <c r="O347" s="25" t="s">
        <v>2107</v>
      </c>
      <c r="P347" s="25">
        <v>1750</v>
      </c>
      <c r="Q347" s="25"/>
      <c r="R347" s="25"/>
      <c r="S347" s="25"/>
    </row>
    <row r="348" spans="1:31" x14ac:dyDescent="0.25">
      <c r="O348" s="25" t="s">
        <v>2108</v>
      </c>
      <c r="P348" s="26">
        <f>+P346-P347</f>
        <v>167011.01830730741</v>
      </c>
      <c r="Q348" s="25"/>
      <c r="R348" s="25"/>
      <c r="S348" s="25"/>
    </row>
    <row r="350" spans="1:31" x14ac:dyDescent="0.25">
      <c r="U350" s="30"/>
      <c r="V350" s="30"/>
    </row>
  </sheetData>
  <autoFilter ref="A1:AE348"/>
  <sortState ref="A2:AE346">
    <sortCondition ref="C2:C346"/>
    <sortCondition ref="G2:G34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Muñoz</cp:lastModifiedBy>
  <dcterms:created xsi:type="dcterms:W3CDTF">2006-10-02T04:59:59Z</dcterms:created>
  <dcterms:modified xsi:type="dcterms:W3CDTF">2021-12-28T20:47:01Z</dcterms:modified>
</cp:coreProperties>
</file>