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120" yWindow="105" windowWidth="14175" windowHeight="7365"/>
  </bookViews>
  <sheets>
    <sheet name="Hoja1" sheetId="1" r:id="rId1"/>
  </sheets>
  <definedNames>
    <definedName name="_xlnm._FilterDatabase" localSheetId="0" hidden="1">Hoja1!$A$1:$AD$299</definedName>
  </definedNames>
  <calcPr calcId="145621"/>
  <webPublishing codePage="1251"/>
</workbook>
</file>

<file path=xl/calcChain.xml><?xml version="1.0" encoding="utf-8"?>
<calcChain xmlns="http://schemas.openxmlformats.org/spreadsheetml/2006/main">
  <c r="K101" i="1" l="1"/>
  <c r="N101" i="1" s="1"/>
  <c r="O101" i="1" s="1"/>
  <c r="R101" i="1"/>
  <c r="K102" i="1"/>
  <c r="O102" i="1" s="1"/>
  <c r="R102" i="1"/>
  <c r="R232" i="1"/>
  <c r="R249" i="1"/>
  <c r="R164" i="1"/>
  <c r="R193" i="1"/>
  <c r="R181" i="1"/>
  <c r="S181" i="1" s="1"/>
  <c r="U181" i="1" s="1"/>
  <c r="R122" i="1"/>
  <c r="R283" i="1"/>
  <c r="R226" i="1"/>
  <c r="S226" i="1" s="1"/>
  <c r="U226" i="1" s="1"/>
  <c r="R124" i="1"/>
  <c r="R67" i="1"/>
  <c r="R65" i="1"/>
  <c r="R29" i="1"/>
  <c r="S29" i="1" s="1"/>
  <c r="U29" i="1" s="1"/>
  <c r="R176" i="1"/>
  <c r="R240" i="1"/>
  <c r="R293" i="1"/>
  <c r="S293" i="1" s="1"/>
  <c r="U293" i="1" s="1"/>
  <c r="R115" i="1"/>
  <c r="R211" i="1"/>
  <c r="R292" i="1"/>
  <c r="S292" i="1" s="1"/>
  <c r="U292" i="1" s="1"/>
  <c r="R187" i="1"/>
  <c r="S187" i="1" s="1"/>
  <c r="U187" i="1" s="1"/>
  <c r="R260" i="1"/>
  <c r="S260" i="1" s="1"/>
  <c r="U260" i="1" s="1"/>
  <c r="R286" i="1"/>
  <c r="R204" i="1"/>
  <c r="S204" i="1" s="1"/>
  <c r="U204" i="1" s="1"/>
  <c r="R103" i="1"/>
  <c r="R11" i="1"/>
  <c r="S11" i="1" s="1"/>
  <c r="U11" i="1" s="1"/>
  <c r="R295" i="1"/>
  <c r="R44" i="1"/>
  <c r="R105" i="1"/>
  <c r="R104" i="1"/>
  <c r="R31" i="1"/>
  <c r="S31" i="1" s="1"/>
  <c r="U31" i="1" s="1"/>
  <c r="R281" i="1"/>
  <c r="S281" i="1" s="1"/>
  <c r="U281" i="1" s="1"/>
  <c r="R161" i="1"/>
  <c r="R107" i="1"/>
  <c r="R255" i="1"/>
  <c r="R212" i="1"/>
  <c r="S212" i="1" s="1"/>
  <c r="U212" i="1" s="1"/>
  <c r="R112" i="1"/>
  <c r="R222" i="1"/>
  <c r="R221" i="1"/>
  <c r="R19" i="1"/>
  <c r="R175" i="1"/>
  <c r="R234" i="1"/>
  <c r="R291" i="1"/>
  <c r="R210" i="1"/>
  <c r="R131" i="1"/>
  <c r="R64" i="1"/>
  <c r="R121" i="1"/>
  <c r="R86" i="1"/>
  <c r="R90" i="1"/>
  <c r="R36" i="1"/>
  <c r="R145" i="1"/>
  <c r="R259" i="1"/>
  <c r="R248" i="1"/>
  <c r="R106" i="1"/>
  <c r="R141" i="1"/>
  <c r="R13" i="1"/>
  <c r="R202" i="1"/>
  <c r="R294" i="1"/>
  <c r="R165" i="1"/>
  <c r="S165" i="1" s="1"/>
  <c r="U165" i="1" s="1"/>
  <c r="R258" i="1"/>
  <c r="R117" i="1"/>
  <c r="R180" i="1"/>
  <c r="R5" i="1"/>
  <c r="R257" i="1"/>
  <c r="R220" i="1"/>
  <c r="R130" i="1"/>
  <c r="R28" i="1"/>
  <c r="R27" i="1"/>
  <c r="R179" i="1"/>
  <c r="R84" i="1"/>
  <c r="R83" i="1"/>
  <c r="R159" i="1"/>
  <c r="R158" i="1"/>
  <c r="R18" i="1"/>
  <c r="R66" i="1"/>
  <c r="R8" i="1"/>
  <c r="S8" i="1" s="1"/>
  <c r="U8" i="1" s="1"/>
  <c r="R93" i="1"/>
  <c r="R144" i="1"/>
  <c r="R146" i="1"/>
  <c r="R143" i="1"/>
  <c r="R142" i="1"/>
  <c r="R26" i="1"/>
  <c r="R111" i="1"/>
  <c r="R231" i="1"/>
  <c r="R128" i="1"/>
  <c r="R63" i="1"/>
  <c r="R186" i="1"/>
  <c r="R280" i="1"/>
  <c r="R82" i="1"/>
  <c r="R81" i="1"/>
  <c r="R138" i="1"/>
  <c r="R170" i="1"/>
  <c r="R192" i="1"/>
  <c r="R110" i="1"/>
  <c r="R125" i="1"/>
  <c r="S125" i="1" s="1"/>
  <c r="U125" i="1" s="1"/>
  <c r="R108" i="1"/>
  <c r="S108" i="1" s="1"/>
  <c r="U108" i="1" s="1"/>
  <c r="R262" i="1"/>
  <c r="R120" i="1"/>
  <c r="R129" i="1"/>
  <c r="R172" i="1"/>
  <c r="R236" i="1"/>
  <c r="R233" i="1"/>
  <c r="R230" i="1"/>
  <c r="R229" i="1"/>
  <c r="R185" i="1"/>
  <c r="R290" i="1"/>
  <c r="R219" i="1"/>
  <c r="R62" i="1"/>
  <c r="R157" i="1"/>
  <c r="R12" i="1"/>
  <c r="R137" i="1"/>
  <c r="R98" i="1"/>
  <c r="R114" i="1"/>
  <c r="R25" i="1"/>
  <c r="R24" i="1"/>
  <c r="R247" i="1"/>
  <c r="R2" i="1"/>
  <c r="S2" i="1" s="1"/>
  <c r="U2" i="1" s="1"/>
  <c r="R80" i="1"/>
  <c r="R218" i="1"/>
  <c r="R238" i="1"/>
  <c r="R174" i="1"/>
  <c r="R61" i="1"/>
  <c r="R289" i="1"/>
  <c r="R60" i="1"/>
  <c r="R127" i="1"/>
  <c r="R89" i="1"/>
  <c r="R79" i="1"/>
  <c r="R100" i="1"/>
  <c r="R288" i="1"/>
  <c r="R35" i="1"/>
  <c r="R34" i="1"/>
  <c r="R256" i="1"/>
  <c r="R271" i="1"/>
  <c r="R156" i="1"/>
  <c r="R270" i="1"/>
  <c r="R116" i="1"/>
  <c r="R269" i="1"/>
  <c r="R99" i="1"/>
  <c r="R97" i="1"/>
  <c r="R23" i="1"/>
  <c r="R96" i="1"/>
  <c r="R235" i="1"/>
  <c r="R41" i="1"/>
  <c r="R78" i="1"/>
  <c r="R77" i="1"/>
  <c r="R76" i="1"/>
  <c r="R225" i="1"/>
  <c r="R92" i="1"/>
  <c r="R91" i="1"/>
  <c r="R33" i="1"/>
  <c r="R17" i="1"/>
  <c r="R237" i="1"/>
  <c r="R59" i="1"/>
  <c r="R58" i="1"/>
  <c r="R228" i="1"/>
  <c r="R75" i="1"/>
  <c r="R253" i="1"/>
  <c r="R279" i="1"/>
  <c r="R252" i="1"/>
  <c r="R74" i="1"/>
  <c r="R73" i="1"/>
  <c r="R155" i="1"/>
  <c r="R95" i="1"/>
  <c r="R178" i="1"/>
  <c r="R177" i="1"/>
  <c r="R173" i="1"/>
  <c r="R184" i="1"/>
  <c r="R208" i="1"/>
  <c r="R57" i="1"/>
  <c r="R88" i="1"/>
  <c r="R246" i="1"/>
  <c r="R72" i="1"/>
  <c r="R136" i="1"/>
  <c r="R71" i="1"/>
  <c r="R94" i="1"/>
  <c r="R163" i="1"/>
  <c r="R154" i="1"/>
  <c r="R153" i="1"/>
  <c r="R239" i="1"/>
  <c r="R245" i="1"/>
  <c r="R119" i="1"/>
  <c r="R40" i="1"/>
  <c r="R39" i="1"/>
  <c r="R38" i="1"/>
  <c r="R37" i="1"/>
  <c r="R152" i="1"/>
  <c r="R151" i="1"/>
  <c r="R150" i="1"/>
  <c r="R203" i="1"/>
  <c r="S203" i="1" s="1"/>
  <c r="U203" i="1" s="1"/>
  <c r="R191" i="1"/>
  <c r="R56" i="1"/>
  <c r="R55" i="1"/>
  <c r="R54" i="1"/>
  <c r="R53" i="1"/>
  <c r="R207" i="1"/>
  <c r="R201" i="1"/>
  <c r="R70" i="1"/>
  <c r="R227" i="1"/>
  <c r="R244" i="1"/>
  <c r="R52" i="1"/>
  <c r="R51" i="1"/>
  <c r="R50" i="1"/>
  <c r="R7" i="1"/>
  <c r="S7" i="1" s="1"/>
  <c r="U7" i="1" s="1"/>
  <c r="R273" i="1"/>
  <c r="R32" i="1"/>
  <c r="R198" i="1"/>
  <c r="R197" i="1"/>
  <c r="R183" i="1"/>
  <c r="R169" i="1"/>
  <c r="R196" i="1"/>
  <c r="R268" i="1"/>
  <c r="R206" i="1"/>
  <c r="R113" i="1"/>
  <c r="R49" i="1"/>
  <c r="R149" i="1"/>
  <c r="R182" i="1"/>
  <c r="R118" i="1"/>
  <c r="R267" i="1"/>
  <c r="R16" i="1"/>
  <c r="R217" i="1"/>
  <c r="R266" i="1"/>
  <c r="R48" i="1"/>
  <c r="R190" i="1"/>
  <c r="R243" i="1"/>
  <c r="R15" i="1"/>
  <c r="R135" i="1"/>
  <c r="R216" i="1"/>
  <c r="R265" i="1"/>
  <c r="R47" i="1"/>
  <c r="R189" i="1"/>
  <c r="R242" i="1"/>
  <c r="R215" i="1"/>
  <c r="R264" i="1"/>
  <c r="R46" i="1"/>
  <c r="R188" i="1"/>
  <c r="R241" i="1"/>
  <c r="R195" i="1"/>
  <c r="R168" i="1"/>
  <c r="R214" i="1"/>
  <c r="R10" i="1"/>
  <c r="R9" i="1"/>
  <c r="R275" i="1"/>
  <c r="R278" i="1"/>
  <c r="R148" i="1"/>
  <c r="R69" i="1"/>
  <c r="R277" i="1"/>
  <c r="R194" i="1"/>
  <c r="R285" i="1"/>
  <c r="R167" i="1"/>
  <c r="R133" i="1"/>
  <c r="R140" i="1"/>
  <c r="R6" i="1"/>
  <c r="S6" i="1" s="1"/>
  <c r="U6" i="1" s="1"/>
  <c r="R200" i="1"/>
  <c r="R287" i="1"/>
  <c r="R284" i="1"/>
  <c r="R282" i="1"/>
  <c r="R276" i="1"/>
  <c r="R274" i="1"/>
  <c r="R272" i="1"/>
  <c r="R261" i="1"/>
  <c r="R263" i="1"/>
  <c r="R254" i="1"/>
  <c r="R209" i="1"/>
  <c r="R205" i="1"/>
  <c r="R199" i="1"/>
  <c r="R171" i="1"/>
  <c r="R166" i="1"/>
  <c r="R160" i="1"/>
  <c r="R132" i="1"/>
  <c r="R134" i="1"/>
  <c r="R147" i="1"/>
  <c r="R139" i="1"/>
  <c r="R126" i="1"/>
  <c r="R109" i="1"/>
  <c r="R87" i="1"/>
  <c r="R85" i="1"/>
  <c r="R68" i="1"/>
  <c r="R43" i="1"/>
  <c r="R22" i="1"/>
  <c r="R14" i="1"/>
  <c r="R4" i="1"/>
  <c r="R42" i="1"/>
  <c r="R45" i="1"/>
  <c r="R162" i="1"/>
  <c r="S162" i="1" s="1"/>
  <c r="U162" i="1" s="1"/>
  <c r="R224" i="1"/>
  <c r="R223" i="1"/>
  <c r="R213" i="1"/>
  <c r="R251" i="1"/>
  <c r="R21" i="1"/>
  <c r="R20" i="1"/>
  <c r="R123" i="1"/>
  <c r="S124" i="1" s="1"/>
  <c r="U124" i="1" s="1"/>
  <c r="R30" i="1"/>
  <c r="S30" i="1" s="1"/>
  <c r="U30" i="1" s="1"/>
  <c r="R3" i="1"/>
  <c r="R250" i="1"/>
  <c r="S159" i="1" l="1"/>
  <c r="S164" i="1"/>
  <c r="U164" i="1" s="1"/>
  <c r="S211" i="1"/>
  <c r="U211" i="1" s="1"/>
  <c r="S232" i="1"/>
  <c r="U232" i="1" s="1"/>
  <c r="S65" i="1"/>
  <c r="U65" i="1" s="1"/>
  <c r="S180" i="1"/>
  <c r="U180" i="1" s="1"/>
  <c r="S115" i="1"/>
  <c r="U115" i="1" s="1"/>
  <c r="S198" i="1"/>
  <c r="U198" i="1" s="1"/>
  <c r="S41" i="1"/>
  <c r="U41" i="1" s="1"/>
  <c r="S253" i="1"/>
  <c r="U253" i="1" s="1"/>
  <c r="S186" i="1"/>
  <c r="U186" i="1" s="1"/>
  <c r="S236" i="1"/>
  <c r="U236" i="1" s="1"/>
  <c r="S262" i="1"/>
  <c r="U262" i="1" s="1"/>
  <c r="S128" i="1"/>
  <c r="U128" i="1" s="1"/>
  <c r="S93" i="1"/>
  <c r="U93" i="1" s="1"/>
  <c r="S117" i="1"/>
  <c r="U117" i="1" s="1"/>
  <c r="S202" i="1"/>
  <c r="U202" i="1" s="1"/>
  <c r="S90" i="1"/>
  <c r="U90" i="1" s="1"/>
  <c r="S131" i="1"/>
  <c r="U131" i="1" s="1"/>
  <c r="S112" i="1"/>
  <c r="U112" i="1" s="1"/>
  <c r="S161" i="1"/>
  <c r="U161" i="1" s="1"/>
  <c r="S105" i="1"/>
  <c r="U105" i="1" s="1"/>
  <c r="S103" i="1"/>
  <c r="U103" i="1" s="1"/>
  <c r="S283" i="1"/>
  <c r="U283" i="1" s="1"/>
  <c r="S275" i="1"/>
  <c r="U275" i="1" s="1"/>
  <c r="S234" i="1"/>
  <c r="U234" i="1" s="1"/>
  <c r="S193" i="1"/>
  <c r="U193" i="1" s="1"/>
  <c r="S28" i="1"/>
  <c r="U28" i="1" s="1"/>
  <c r="S10" i="1"/>
  <c r="U10" i="1" s="1"/>
  <c r="S273" i="1"/>
  <c r="U273" i="1" s="1"/>
  <c r="S208" i="1"/>
  <c r="U208" i="1" s="1"/>
  <c r="S238" i="1"/>
  <c r="U238" i="1" s="1"/>
  <c r="S172" i="1"/>
  <c r="U172" i="1" s="1"/>
  <c r="S280" i="1"/>
  <c r="U280" i="1" s="1"/>
  <c r="S13" i="1"/>
  <c r="U13" i="1" s="1"/>
  <c r="S259" i="1"/>
  <c r="U259" i="1" s="1"/>
  <c r="S86" i="1"/>
  <c r="U86" i="1" s="1"/>
  <c r="S19" i="1"/>
  <c r="U19" i="1" s="1"/>
  <c r="S44" i="1"/>
  <c r="U44" i="1" s="1"/>
  <c r="S240" i="1"/>
  <c r="U240" i="1" s="1"/>
  <c r="S67" i="1"/>
  <c r="U67" i="1" s="1"/>
  <c r="S122" i="1"/>
  <c r="U122" i="1" s="1"/>
  <c r="S107" i="1"/>
  <c r="U107" i="1" s="1"/>
  <c r="S271" i="1"/>
  <c r="U271" i="1" s="1"/>
  <c r="S47" i="1"/>
  <c r="U47" i="1" s="1"/>
  <c r="S16" i="1"/>
  <c r="U16" i="1" s="1"/>
  <c r="S225" i="1"/>
  <c r="U225" i="1" s="1"/>
  <c r="S138" i="1"/>
  <c r="U138" i="1" s="1"/>
  <c r="S146" i="1"/>
  <c r="U146" i="1" s="1"/>
  <c r="S5" i="1"/>
  <c r="U5" i="1" s="1"/>
  <c r="S141" i="1"/>
  <c r="U141" i="1" s="1"/>
  <c r="S291" i="1"/>
  <c r="U291" i="1" s="1"/>
  <c r="S255" i="1"/>
  <c r="U255" i="1" s="1"/>
  <c r="S295" i="1"/>
  <c r="U295" i="1" s="1"/>
  <c r="S286" i="1"/>
  <c r="U286" i="1" s="1"/>
  <c r="S250" i="1"/>
  <c r="U250" i="1" s="1"/>
  <c r="S222" i="1"/>
  <c r="U222" i="1" s="1"/>
  <c r="U159" i="1"/>
  <c r="S100" i="1"/>
  <c r="U100" i="1" s="1"/>
  <c r="S84" i="1"/>
  <c r="U84" i="1" s="1"/>
  <c r="S133" i="1"/>
  <c r="U133" i="1" s="1"/>
  <c r="S170" i="1"/>
  <c r="U170" i="1" s="1"/>
  <c r="S36" i="1"/>
  <c r="U36" i="1" s="1"/>
  <c r="S52" i="1"/>
  <c r="U52" i="1" s="1"/>
  <c r="K250" i="1"/>
  <c r="O250" i="1" s="1"/>
  <c r="K232" i="1"/>
  <c r="O232" i="1" s="1"/>
  <c r="K249" i="1"/>
  <c r="O249" i="1" s="1"/>
  <c r="K164" i="1"/>
  <c r="O164" i="1" s="1"/>
  <c r="K193" i="1"/>
  <c r="O193" i="1" s="1"/>
  <c r="K181" i="1"/>
  <c r="O181" i="1" s="1"/>
  <c r="P181" i="1" s="1"/>
  <c r="K122" i="1"/>
  <c r="O122" i="1" s="1"/>
  <c r="K283" i="1"/>
  <c r="O283" i="1" s="1"/>
  <c r="P283" i="1" s="1"/>
  <c r="K226" i="1"/>
  <c r="N226" i="1" s="1"/>
  <c r="O226" i="1" s="1"/>
  <c r="P226" i="1" s="1"/>
  <c r="K124" i="1"/>
  <c r="N124" i="1" s="1"/>
  <c r="O124" i="1" s="1"/>
  <c r="K67" i="1"/>
  <c r="N67" i="1" s="1"/>
  <c r="O67" i="1" s="1"/>
  <c r="K65" i="1"/>
  <c r="M65" i="1" s="1"/>
  <c r="N65" i="1" s="1"/>
  <c r="O65" i="1" s="1"/>
  <c r="K29" i="1"/>
  <c r="O29" i="1" s="1"/>
  <c r="P29" i="1" s="1"/>
  <c r="K176" i="1"/>
  <c r="O176" i="1" s="1"/>
  <c r="K240" i="1"/>
  <c r="N240" i="1" s="1"/>
  <c r="O240" i="1" s="1"/>
  <c r="K293" i="1"/>
  <c r="M293" i="1" s="1"/>
  <c r="N293" i="1" s="1"/>
  <c r="O293" i="1" s="1"/>
  <c r="P293" i="1" s="1"/>
  <c r="K115" i="1"/>
  <c r="O115" i="1" s="1"/>
  <c r="K211" i="1"/>
  <c r="O211" i="1" s="1"/>
  <c r="K292" i="1"/>
  <c r="O292" i="1" s="1"/>
  <c r="P292" i="1" s="1"/>
  <c r="K187" i="1"/>
  <c r="O187" i="1" s="1"/>
  <c r="P187" i="1" s="1"/>
  <c r="K260" i="1"/>
  <c r="O260" i="1" s="1"/>
  <c r="P260" i="1" s="1"/>
  <c r="K286" i="1"/>
  <c r="O286" i="1" s="1"/>
  <c r="K204" i="1"/>
  <c r="O204" i="1" s="1"/>
  <c r="P204" i="1" s="1"/>
  <c r="K103" i="1"/>
  <c r="O103" i="1" s="1"/>
  <c r="P103" i="1" s="1"/>
  <c r="K11" i="1"/>
  <c r="O11" i="1" s="1"/>
  <c r="P11" i="1" s="1"/>
  <c r="K295" i="1"/>
  <c r="O295" i="1" s="1"/>
  <c r="K44" i="1"/>
  <c r="O44" i="1" s="1"/>
  <c r="K105" i="1"/>
  <c r="O105" i="1" s="1"/>
  <c r="K104" i="1"/>
  <c r="O104" i="1" s="1"/>
  <c r="K31" i="1"/>
  <c r="O31" i="1" s="1"/>
  <c r="P31" i="1" s="1"/>
  <c r="K281" i="1"/>
  <c r="O281" i="1" s="1"/>
  <c r="P281" i="1" s="1"/>
  <c r="K161" i="1"/>
  <c r="O161" i="1" s="1"/>
  <c r="P161" i="1" s="1"/>
  <c r="K107" i="1"/>
  <c r="O107" i="1" s="1"/>
  <c r="K255" i="1"/>
  <c r="O255" i="1" s="1"/>
  <c r="P255" i="1" s="1"/>
  <c r="K212" i="1"/>
  <c r="O212" i="1" s="1"/>
  <c r="P212" i="1" s="1"/>
  <c r="K112" i="1"/>
  <c r="O112" i="1" s="1"/>
  <c r="K222" i="1"/>
  <c r="O222" i="1" s="1"/>
  <c r="K221" i="1"/>
  <c r="N221" i="1" s="1"/>
  <c r="O221" i="1" s="1"/>
  <c r="K19" i="1"/>
  <c r="N19" i="1" s="1"/>
  <c r="O19" i="1" s="1"/>
  <c r="K175" i="1"/>
  <c r="O175" i="1" s="1"/>
  <c r="K234" i="1"/>
  <c r="O234" i="1" s="1"/>
  <c r="K291" i="1"/>
  <c r="O291" i="1" s="1"/>
  <c r="K210" i="1"/>
  <c r="O210" i="1" s="1"/>
  <c r="K131" i="1"/>
  <c r="O131" i="1" s="1"/>
  <c r="K64" i="1"/>
  <c r="M64" i="1" s="1"/>
  <c r="N64" i="1" s="1"/>
  <c r="O64" i="1" s="1"/>
  <c r="K121" i="1"/>
  <c r="O121" i="1" s="1"/>
  <c r="K86" i="1"/>
  <c r="O86" i="1" s="1"/>
  <c r="P86" i="1" s="1"/>
  <c r="K90" i="1"/>
  <c r="N90" i="1" s="1"/>
  <c r="O90" i="1" s="1"/>
  <c r="K36" i="1"/>
  <c r="N36" i="1" s="1"/>
  <c r="O36" i="1" s="1"/>
  <c r="K145" i="1"/>
  <c r="N145" i="1" s="1"/>
  <c r="O145" i="1" s="1"/>
  <c r="K259" i="1"/>
  <c r="N259" i="1" s="1"/>
  <c r="O259" i="1" s="1"/>
  <c r="K248" i="1"/>
  <c r="N248" i="1" s="1"/>
  <c r="O248" i="1" s="1"/>
  <c r="K106" i="1"/>
  <c r="N106" i="1" s="1"/>
  <c r="O106" i="1" s="1"/>
  <c r="K141" i="1"/>
  <c r="N141" i="1" s="1"/>
  <c r="O141" i="1" s="1"/>
  <c r="K13" i="1"/>
  <c r="N13" i="1" s="1"/>
  <c r="O13" i="1" s="1"/>
  <c r="K202" i="1"/>
  <c r="N202" i="1" s="1"/>
  <c r="O202" i="1" s="1"/>
  <c r="K294" i="1"/>
  <c r="N294" i="1" s="1"/>
  <c r="O294" i="1" s="1"/>
  <c r="K165" i="1"/>
  <c r="N165" i="1" s="1"/>
  <c r="O165" i="1" s="1"/>
  <c r="P165" i="1" s="1"/>
  <c r="K258" i="1"/>
  <c r="N258" i="1" s="1"/>
  <c r="O258" i="1" s="1"/>
  <c r="K117" i="1"/>
  <c r="N117" i="1" s="1"/>
  <c r="O117" i="1" s="1"/>
  <c r="K180" i="1"/>
  <c r="N180" i="1" s="1"/>
  <c r="O180" i="1" s="1"/>
  <c r="K5" i="1"/>
  <c r="N5" i="1" s="1"/>
  <c r="O5" i="1" s="1"/>
  <c r="K257" i="1"/>
  <c r="N257" i="1" s="1"/>
  <c r="O257" i="1" s="1"/>
  <c r="K220" i="1"/>
  <c r="N220" i="1" s="1"/>
  <c r="O220" i="1" s="1"/>
  <c r="K130" i="1"/>
  <c r="N130" i="1" s="1"/>
  <c r="O130" i="1" s="1"/>
  <c r="K28" i="1"/>
  <c r="N28" i="1" s="1"/>
  <c r="O28" i="1" s="1"/>
  <c r="K27" i="1"/>
  <c r="N27" i="1" s="1"/>
  <c r="O27" i="1" s="1"/>
  <c r="K179" i="1"/>
  <c r="N179" i="1" s="1"/>
  <c r="O179" i="1" s="1"/>
  <c r="K84" i="1"/>
  <c r="N84" i="1" s="1"/>
  <c r="O84" i="1" s="1"/>
  <c r="K83" i="1"/>
  <c r="N83" i="1" s="1"/>
  <c r="O83" i="1" s="1"/>
  <c r="K159" i="1"/>
  <c r="N159" i="1" s="1"/>
  <c r="O159" i="1" s="1"/>
  <c r="K158" i="1"/>
  <c r="N158" i="1" s="1"/>
  <c r="O158" i="1" s="1"/>
  <c r="K18" i="1"/>
  <c r="N18" i="1" s="1"/>
  <c r="O18" i="1" s="1"/>
  <c r="K66" i="1"/>
  <c r="N66" i="1" s="1"/>
  <c r="O66" i="1" s="1"/>
  <c r="K8" i="1"/>
  <c r="N8" i="1" s="1"/>
  <c r="O8" i="1" s="1"/>
  <c r="P8" i="1" s="1"/>
  <c r="O93" i="1"/>
  <c r="K144" i="1"/>
  <c r="M144" i="1" s="1"/>
  <c r="N144" i="1" s="1"/>
  <c r="O144" i="1" s="1"/>
  <c r="K146" i="1"/>
  <c r="M146" i="1" s="1"/>
  <c r="N146" i="1" s="1"/>
  <c r="O146" i="1" s="1"/>
  <c r="K143" i="1"/>
  <c r="M143" i="1" s="1"/>
  <c r="N143" i="1" s="1"/>
  <c r="O143" i="1" s="1"/>
  <c r="K142" i="1"/>
  <c r="M142" i="1" s="1"/>
  <c r="N142" i="1" s="1"/>
  <c r="O142" i="1" s="1"/>
  <c r="K26" i="1"/>
  <c r="M26" i="1" s="1"/>
  <c r="N26" i="1" s="1"/>
  <c r="O26" i="1" s="1"/>
  <c r="K111" i="1"/>
  <c r="N111" i="1" s="1"/>
  <c r="O111" i="1" s="1"/>
  <c r="K231" i="1"/>
  <c r="O231" i="1" s="1"/>
  <c r="K128" i="1"/>
  <c r="O128" i="1" s="1"/>
  <c r="K63" i="1"/>
  <c r="O63" i="1" s="1"/>
  <c r="K186" i="1"/>
  <c r="O186" i="1" s="1"/>
  <c r="K280" i="1"/>
  <c r="O280" i="1" s="1"/>
  <c r="K82" i="1"/>
  <c r="O82" i="1" s="1"/>
  <c r="K81" i="1"/>
  <c r="O81" i="1" s="1"/>
  <c r="K138" i="1"/>
  <c r="O138" i="1" s="1"/>
  <c r="K170" i="1"/>
  <c r="O170" i="1" s="1"/>
  <c r="K192" i="1"/>
  <c r="O192" i="1" s="1"/>
  <c r="K110" i="1"/>
  <c r="O110" i="1" s="1"/>
  <c r="K125" i="1"/>
  <c r="O125" i="1" s="1"/>
  <c r="P125" i="1" s="1"/>
  <c r="K108" i="1"/>
  <c r="N108" i="1" s="1"/>
  <c r="O108" i="1" s="1"/>
  <c r="P108" i="1" s="1"/>
  <c r="K262" i="1"/>
  <c r="N262" i="1" s="1"/>
  <c r="O262" i="1" s="1"/>
  <c r="P262" i="1" s="1"/>
  <c r="K120" i="1"/>
  <c r="N120" i="1" s="1"/>
  <c r="O120" i="1" s="1"/>
  <c r="K129" i="1"/>
  <c r="N129" i="1" s="1"/>
  <c r="O129" i="1" s="1"/>
  <c r="K172" i="1"/>
  <c r="N172" i="1" s="1"/>
  <c r="O172" i="1" s="1"/>
  <c r="P172" i="1" s="1"/>
  <c r="K236" i="1"/>
  <c r="O236" i="1" s="1"/>
  <c r="K233" i="1"/>
  <c r="O233" i="1" s="1"/>
  <c r="K230" i="1"/>
  <c r="O230" i="1" s="1"/>
  <c r="K229" i="1"/>
  <c r="O229" i="1" s="1"/>
  <c r="K185" i="1"/>
  <c r="O185" i="1" s="1"/>
  <c r="K290" i="1"/>
  <c r="N290" i="1" s="1"/>
  <c r="O290" i="1" s="1"/>
  <c r="K219" i="1"/>
  <c r="N219" i="1" s="1"/>
  <c r="O219" i="1" s="1"/>
  <c r="K52" i="1"/>
  <c r="M52" i="1" s="1"/>
  <c r="N52" i="1" s="1"/>
  <c r="O52" i="1" s="1"/>
  <c r="K157" i="1"/>
  <c r="N157" i="1" s="1"/>
  <c r="O157" i="1" s="1"/>
  <c r="K12" i="1"/>
  <c r="M12" i="1" s="1"/>
  <c r="N12" i="1" s="1"/>
  <c r="O12" i="1" s="1"/>
  <c r="K137" i="1"/>
  <c r="N137" i="1" s="1"/>
  <c r="O137" i="1" s="1"/>
  <c r="K98" i="1"/>
  <c r="M98" i="1" s="1"/>
  <c r="N98" i="1" s="1"/>
  <c r="O98" i="1" s="1"/>
  <c r="K114" i="1"/>
  <c r="N114" i="1" s="1"/>
  <c r="O114" i="1" s="1"/>
  <c r="K25" i="1"/>
  <c r="M25" i="1" s="1"/>
  <c r="N25" i="1" s="1"/>
  <c r="O25" i="1" s="1"/>
  <c r="K24" i="1"/>
  <c r="M24" i="1" s="1"/>
  <c r="N24" i="1" s="1"/>
  <c r="O24" i="1" s="1"/>
  <c r="K247" i="1"/>
  <c r="N247" i="1" s="1"/>
  <c r="O247" i="1" s="1"/>
  <c r="K2" i="1"/>
  <c r="N2" i="1" s="1"/>
  <c r="O2" i="1" s="1"/>
  <c r="P2" i="1" s="1"/>
  <c r="K80" i="1"/>
  <c r="M80" i="1" s="1"/>
  <c r="N80" i="1" s="1"/>
  <c r="O80" i="1" s="1"/>
  <c r="K218" i="1"/>
  <c r="M218" i="1" s="1"/>
  <c r="N218" i="1" s="1"/>
  <c r="O218" i="1" s="1"/>
  <c r="K238" i="1"/>
  <c r="N238" i="1" s="1"/>
  <c r="O238" i="1" s="1"/>
  <c r="K174" i="1"/>
  <c r="N174" i="1" s="1"/>
  <c r="O174" i="1" s="1"/>
  <c r="K51" i="1"/>
  <c r="N51" i="1" s="1"/>
  <c r="O51" i="1" s="1"/>
  <c r="K289" i="1"/>
  <c r="N289" i="1" s="1"/>
  <c r="O289" i="1" s="1"/>
  <c r="K50" i="1"/>
  <c r="N50" i="1" s="1"/>
  <c r="O50" i="1" s="1"/>
  <c r="K127" i="1"/>
  <c r="N127" i="1" s="1"/>
  <c r="O127" i="1" s="1"/>
  <c r="K89" i="1"/>
  <c r="M89" i="1" s="1"/>
  <c r="N89" i="1" s="1"/>
  <c r="O89" i="1" s="1"/>
  <c r="K79" i="1"/>
  <c r="M79" i="1" s="1"/>
  <c r="N79" i="1" s="1"/>
  <c r="O79" i="1" s="1"/>
  <c r="K100" i="1"/>
  <c r="M100" i="1" s="1"/>
  <c r="N100" i="1" s="1"/>
  <c r="O100" i="1" s="1"/>
  <c r="K288" i="1"/>
  <c r="M288" i="1" s="1"/>
  <c r="N288" i="1" s="1"/>
  <c r="O288" i="1" s="1"/>
  <c r="K35" i="1"/>
  <c r="M35" i="1" s="1"/>
  <c r="N35" i="1" s="1"/>
  <c r="O35" i="1" s="1"/>
  <c r="K34" i="1"/>
  <c r="N34" i="1" s="1"/>
  <c r="O34" i="1" s="1"/>
  <c r="K256" i="1"/>
  <c r="M256" i="1" s="1"/>
  <c r="N256" i="1" s="1"/>
  <c r="O256" i="1" s="1"/>
  <c r="K271" i="1"/>
  <c r="M271" i="1" s="1"/>
  <c r="N271" i="1" s="1"/>
  <c r="O271" i="1" s="1"/>
  <c r="K156" i="1"/>
  <c r="M156" i="1" s="1"/>
  <c r="N156" i="1" s="1"/>
  <c r="O156" i="1" s="1"/>
  <c r="K270" i="1"/>
  <c r="M270" i="1" s="1"/>
  <c r="N270" i="1" s="1"/>
  <c r="O270" i="1" s="1"/>
  <c r="K116" i="1"/>
  <c r="M116" i="1" s="1"/>
  <c r="N116" i="1" s="1"/>
  <c r="O116" i="1" s="1"/>
  <c r="K269" i="1"/>
  <c r="M269" i="1" s="1"/>
  <c r="N269" i="1" s="1"/>
  <c r="O269" i="1" s="1"/>
  <c r="K99" i="1"/>
  <c r="M99" i="1" s="1"/>
  <c r="N99" i="1" s="1"/>
  <c r="O99" i="1" s="1"/>
  <c r="K97" i="1"/>
  <c r="M97" i="1" s="1"/>
  <c r="N97" i="1" s="1"/>
  <c r="O97" i="1" s="1"/>
  <c r="K23" i="1"/>
  <c r="N23" i="1" s="1"/>
  <c r="O23" i="1" s="1"/>
  <c r="K96" i="1"/>
  <c r="N96" i="1" s="1"/>
  <c r="O96" i="1" s="1"/>
  <c r="K235" i="1"/>
  <c r="N235" i="1" s="1"/>
  <c r="O235" i="1" s="1"/>
  <c r="K41" i="1"/>
  <c r="N41" i="1" s="1"/>
  <c r="O41" i="1" s="1"/>
  <c r="K78" i="1"/>
  <c r="N78" i="1" s="1"/>
  <c r="O78" i="1" s="1"/>
  <c r="K77" i="1"/>
  <c r="N77" i="1" s="1"/>
  <c r="O77" i="1" s="1"/>
  <c r="K76" i="1"/>
  <c r="N76" i="1" s="1"/>
  <c r="O76" i="1" s="1"/>
  <c r="K225" i="1"/>
  <c r="N225" i="1" s="1"/>
  <c r="O225" i="1" s="1"/>
  <c r="K92" i="1"/>
  <c r="N92" i="1" s="1"/>
  <c r="O92" i="1" s="1"/>
  <c r="K91" i="1"/>
  <c r="N91" i="1" s="1"/>
  <c r="O91" i="1" s="1"/>
  <c r="K33" i="1"/>
  <c r="N33" i="1" s="1"/>
  <c r="O33" i="1" s="1"/>
  <c r="K17" i="1"/>
  <c r="M17" i="1" s="1"/>
  <c r="N17" i="1" s="1"/>
  <c r="O17" i="1" s="1"/>
  <c r="K237" i="1"/>
  <c r="M237" i="1" s="1"/>
  <c r="N237" i="1" s="1"/>
  <c r="O237" i="1" s="1"/>
  <c r="K62" i="1"/>
  <c r="M62" i="1" s="1"/>
  <c r="N62" i="1" s="1"/>
  <c r="O62" i="1" s="1"/>
  <c r="K61" i="1"/>
  <c r="M61" i="1" s="1"/>
  <c r="N61" i="1" s="1"/>
  <c r="O61" i="1" s="1"/>
  <c r="K228" i="1"/>
  <c r="O228" i="1" s="1"/>
  <c r="K75" i="1"/>
  <c r="O75" i="1" s="1"/>
  <c r="K253" i="1"/>
  <c r="O253" i="1" s="1"/>
  <c r="K279" i="1"/>
  <c r="O279" i="1" s="1"/>
  <c r="K252" i="1"/>
  <c r="O252" i="1" s="1"/>
  <c r="K74" i="1"/>
  <c r="O74" i="1" s="1"/>
  <c r="K73" i="1"/>
  <c r="O73" i="1" s="1"/>
  <c r="K155" i="1"/>
  <c r="O155" i="1" s="1"/>
  <c r="K95" i="1"/>
  <c r="O95" i="1" s="1"/>
  <c r="K178" i="1"/>
  <c r="O178" i="1" s="1"/>
  <c r="K177" i="1"/>
  <c r="O177" i="1" s="1"/>
  <c r="K173" i="1"/>
  <c r="O173" i="1" s="1"/>
  <c r="K184" i="1"/>
  <c r="O184" i="1" s="1"/>
  <c r="K208" i="1"/>
  <c r="O208" i="1" s="1"/>
  <c r="K49" i="1"/>
  <c r="O49" i="1" s="1"/>
  <c r="K88" i="1"/>
  <c r="O88" i="1" s="1"/>
  <c r="K246" i="1"/>
  <c r="O246" i="1" s="1"/>
  <c r="K72" i="1"/>
  <c r="O72" i="1" s="1"/>
  <c r="K136" i="1"/>
  <c r="O136" i="1" s="1"/>
  <c r="K71" i="1"/>
  <c r="O71" i="1" s="1"/>
  <c r="K94" i="1"/>
  <c r="O94" i="1" s="1"/>
  <c r="K163" i="1"/>
  <c r="O163" i="1" s="1"/>
  <c r="K154" i="1"/>
  <c r="O154" i="1" s="1"/>
  <c r="K153" i="1"/>
  <c r="O153" i="1" s="1"/>
  <c r="K239" i="1"/>
  <c r="O239" i="1" s="1"/>
  <c r="K245" i="1"/>
  <c r="O245" i="1" s="1"/>
  <c r="K119" i="1"/>
  <c r="O119" i="1" s="1"/>
  <c r="K40" i="1"/>
  <c r="O40" i="1" s="1"/>
  <c r="K39" i="1"/>
  <c r="O39" i="1" s="1"/>
  <c r="K38" i="1"/>
  <c r="O38" i="1" s="1"/>
  <c r="K37" i="1"/>
  <c r="O37" i="1" s="1"/>
  <c r="K152" i="1"/>
  <c r="O152" i="1" s="1"/>
  <c r="K151" i="1"/>
  <c r="O151" i="1" s="1"/>
  <c r="K150" i="1"/>
  <c r="O150" i="1" s="1"/>
  <c r="K203" i="1"/>
  <c r="M203" i="1" s="1"/>
  <c r="N203" i="1" s="1"/>
  <c r="O203" i="1" s="1"/>
  <c r="P203" i="1" s="1"/>
  <c r="K191" i="1"/>
  <c r="N191" i="1" s="1"/>
  <c r="O191" i="1" s="1"/>
  <c r="K47" i="1"/>
  <c r="K46" i="1"/>
  <c r="M46" i="1" s="1"/>
  <c r="N46" i="1" s="1"/>
  <c r="O46" i="1" s="1"/>
  <c r="K45" i="1"/>
  <c r="K48" i="1"/>
  <c r="M48" i="1" s="1"/>
  <c r="N48" i="1" s="1"/>
  <c r="O48" i="1" s="1"/>
  <c r="K207" i="1"/>
  <c r="M207" i="1" s="1"/>
  <c r="N207" i="1" s="1"/>
  <c r="O207" i="1" s="1"/>
  <c r="K201" i="1"/>
  <c r="O201" i="1" s="1"/>
  <c r="K70" i="1"/>
  <c r="O70" i="1" s="1"/>
  <c r="K227" i="1"/>
  <c r="O227" i="1" s="1"/>
  <c r="K244" i="1"/>
  <c r="O244" i="1" s="1"/>
  <c r="K60" i="1"/>
  <c r="O60" i="1" s="1"/>
  <c r="K59" i="1"/>
  <c r="O59" i="1" s="1"/>
  <c r="K58" i="1"/>
  <c r="O58" i="1" s="1"/>
  <c r="K7" i="1"/>
  <c r="O7" i="1" s="1"/>
  <c r="P7" i="1" s="1"/>
  <c r="K273" i="1"/>
  <c r="O273" i="1" s="1"/>
  <c r="P273" i="1" s="1"/>
  <c r="K32" i="1"/>
  <c r="M32" i="1" s="1"/>
  <c r="N32" i="1" s="1"/>
  <c r="O32" i="1" s="1"/>
  <c r="K198" i="1"/>
  <c r="O198" i="1" s="1"/>
  <c r="K197" i="1"/>
  <c r="O197" i="1" s="1"/>
  <c r="K183" i="1"/>
  <c r="O183" i="1" s="1"/>
  <c r="K169" i="1"/>
  <c r="O169" i="1" s="1"/>
  <c r="K196" i="1"/>
  <c r="O196" i="1" s="1"/>
  <c r="K268" i="1"/>
  <c r="O268" i="1" s="1"/>
  <c r="K206" i="1"/>
  <c r="O206" i="1" s="1"/>
  <c r="K113" i="1"/>
  <c r="O113" i="1" s="1"/>
  <c r="K57" i="1"/>
  <c r="O57" i="1" s="1"/>
  <c r="K149" i="1"/>
  <c r="N149" i="1" s="1"/>
  <c r="O149" i="1" s="1"/>
  <c r="K182" i="1"/>
  <c r="N182" i="1" s="1"/>
  <c r="O182" i="1" s="1"/>
  <c r="K118" i="1"/>
  <c r="N118" i="1" s="1"/>
  <c r="O118" i="1" s="1"/>
  <c r="K267" i="1"/>
  <c r="N267" i="1" s="1"/>
  <c r="O267" i="1" s="1"/>
  <c r="K16" i="1"/>
  <c r="N16" i="1" s="1"/>
  <c r="O16" i="1" s="1"/>
  <c r="K217" i="1"/>
  <c r="N217" i="1" s="1"/>
  <c r="O217" i="1" s="1"/>
  <c r="K266" i="1"/>
  <c r="N266" i="1" s="1"/>
  <c r="O266" i="1" s="1"/>
  <c r="K56" i="1"/>
  <c r="N56" i="1" s="1"/>
  <c r="O56" i="1" s="1"/>
  <c r="K190" i="1"/>
  <c r="N190" i="1" s="1"/>
  <c r="O190" i="1" s="1"/>
  <c r="K243" i="1"/>
  <c r="N243" i="1" s="1"/>
  <c r="O243" i="1" s="1"/>
  <c r="K15" i="1"/>
  <c r="N15" i="1" s="1"/>
  <c r="O15" i="1" s="1"/>
  <c r="K135" i="1"/>
  <c r="N135" i="1" s="1"/>
  <c r="O135" i="1" s="1"/>
  <c r="K216" i="1"/>
  <c r="N216" i="1" s="1"/>
  <c r="O216" i="1" s="1"/>
  <c r="K265" i="1"/>
  <c r="N265" i="1" s="1"/>
  <c r="O265" i="1" s="1"/>
  <c r="K55" i="1"/>
  <c r="N55" i="1" s="1"/>
  <c r="O55" i="1" s="1"/>
  <c r="K189" i="1"/>
  <c r="N189" i="1" s="1"/>
  <c r="O189" i="1" s="1"/>
  <c r="K242" i="1"/>
  <c r="N242" i="1" s="1"/>
  <c r="O242" i="1" s="1"/>
  <c r="K215" i="1"/>
  <c r="N215" i="1" s="1"/>
  <c r="O215" i="1" s="1"/>
  <c r="K264" i="1"/>
  <c r="N264" i="1" s="1"/>
  <c r="O264" i="1" s="1"/>
  <c r="K54" i="1"/>
  <c r="N54" i="1" s="1"/>
  <c r="O54" i="1" s="1"/>
  <c r="K188" i="1"/>
  <c r="N188" i="1" s="1"/>
  <c r="O188" i="1" s="1"/>
  <c r="K241" i="1"/>
  <c r="N241" i="1" s="1"/>
  <c r="O241" i="1" s="1"/>
  <c r="K195" i="1"/>
  <c r="O195" i="1" s="1"/>
  <c r="K168" i="1"/>
  <c r="O168" i="1" s="1"/>
  <c r="K214" i="1"/>
  <c r="O214" i="1" s="1"/>
  <c r="K10" i="1"/>
  <c r="N10" i="1" s="1"/>
  <c r="O10" i="1" s="1"/>
  <c r="K9" i="1"/>
  <c r="N9" i="1" s="1"/>
  <c r="O9" i="1" s="1"/>
  <c r="K275" i="1"/>
  <c r="N275" i="1" s="1"/>
  <c r="O275" i="1" s="1"/>
  <c r="P275" i="1" s="1"/>
  <c r="K278" i="1"/>
  <c r="N278" i="1" s="1"/>
  <c r="O278" i="1" s="1"/>
  <c r="K148" i="1"/>
  <c r="N148" i="1" s="1"/>
  <c r="O148" i="1" s="1"/>
  <c r="K69" i="1"/>
  <c r="N69" i="1" s="1"/>
  <c r="O69" i="1" s="1"/>
  <c r="K277" i="1"/>
  <c r="O277" i="1" s="1"/>
  <c r="K194" i="1"/>
  <c r="O194" i="1" s="1"/>
  <c r="K285" i="1"/>
  <c r="O285" i="1" s="1"/>
  <c r="K167" i="1"/>
  <c r="O167" i="1" s="1"/>
  <c r="K133" i="1"/>
  <c r="O133" i="1" s="1"/>
  <c r="P133" i="1" s="1"/>
  <c r="K140" i="1"/>
  <c r="O140" i="1" s="1"/>
  <c r="K6" i="1"/>
  <c r="O6" i="1" s="1"/>
  <c r="P6" i="1" s="1"/>
  <c r="K200" i="1"/>
  <c r="O200" i="1" s="1"/>
  <c r="K287" i="1"/>
  <c r="K284" i="1"/>
  <c r="K282" i="1"/>
  <c r="K276" i="1"/>
  <c r="K274" i="1"/>
  <c r="K272" i="1"/>
  <c r="K261" i="1"/>
  <c r="K263" i="1"/>
  <c r="K254" i="1"/>
  <c r="K209" i="1"/>
  <c r="K205" i="1"/>
  <c r="K199" i="1"/>
  <c r="K171" i="1"/>
  <c r="K166" i="1"/>
  <c r="K160" i="1"/>
  <c r="K132" i="1"/>
  <c r="K134" i="1"/>
  <c r="K147" i="1"/>
  <c r="K139" i="1"/>
  <c r="K126" i="1"/>
  <c r="K109" i="1"/>
  <c r="K87" i="1"/>
  <c r="K85" i="1"/>
  <c r="K68" i="1"/>
  <c r="K43" i="1"/>
  <c r="K22" i="1"/>
  <c r="K14" i="1"/>
  <c r="K4" i="1"/>
  <c r="K42" i="1"/>
  <c r="O42" i="1" s="1"/>
  <c r="K53" i="1"/>
  <c r="O53" i="1" s="1"/>
  <c r="K162" i="1"/>
  <c r="O162" i="1" s="1"/>
  <c r="P162" i="1" s="1"/>
  <c r="K224" i="1"/>
  <c r="O224" i="1" s="1"/>
  <c r="K223" i="1"/>
  <c r="O223" i="1" s="1"/>
  <c r="K213" i="1"/>
  <c r="N213" i="1" s="1"/>
  <c r="O213" i="1" s="1"/>
  <c r="K251" i="1"/>
  <c r="N251" i="1" s="1"/>
  <c r="O251" i="1" s="1"/>
  <c r="K21" i="1"/>
  <c r="N21" i="1" s="1"/>
  <c r="O21" i="1" s="1"/>
  <c r="K20" i="1"/>
  <c r="N20" i="1" s="1"/>
  <c r="O20" i="1" s="1"/>
  <c r="K123" i="1"/>
  <c r="N123" i="1" s="1"/>
  <c r="O123" i="1" s="1"/>
  <c r="K30" i="1"/>
  <c r="N30" i="1" s="1"/>
  <c r="O30" i="1" s="1"/>
  <c r="P30" i="1" s="1"/>
  <c r="K3" i="1"/>
  <c r="N3" i="1" s="1"/>
  <c r="O3" i="1" s="1"/>
  <c r="P164" i="1" l="1"/>
  <c r="P105" i="1"/>
  <c r="P211" i="1"/>
  <c r="P236" i="1"/>
  <c r="P117" i="1"/>
  <c r="P253" i="1"/>
  <c r="P90" i="1"/>
  <c r="P131" i="1"/>
  <c r="P112" i="1"/>
  <c r="P84" i="1"/>
  <c r="P271" i="1"/>
  <c r="P41" i="1"/>
  <c r="S299" i="1"/>
  <c r="P232" i="1"/>
  <c r="P93" i="1"/>
  <c r="P208" i="1"/>
  <c r="P238" i="1"/>
  <c r="P52" i="1"/>
  <c r="P170" i="1"/>
  <c r="P280" i="1"/>
  <c r="P13" i="1"/>
  <c r="P259" i="1"/>
  <c r="P19" i="1"/>
  <c r="P44" i="1"/>
  <c r="P240" i="1"/>
  <c r="P67" i="1"/>
  <c r="P122" i="1"/>
  <c r="P128" i="1"/>
  <c r="P250" i="1"/>
  <c r="P65" i="1"/>
  <c r="P100" i="1"/>
  <c r="P225" i="1"/>
  <c r="P138" i="1"/>
  <c r="P186" i="1"/>
  <c r="P146" i="1"/>
  <c r="P141" i="1"/>
  <c r="P291" i="1"/>
  <c r="P295" i="1"/>
  <c r="P286" i="1"/>
  <c r="P124" i="1"/>
  <c r="P202" i="1"/>
  <c r="P159" i="1"/>
  <c r="P222" i="1"/>
  <c r="P28" i="1"/>
  <c r="P198" i="1"/>
  <c r="P180" i="1"/>
  <c r="P36" i="1"/>
  <c r="P234" i="1"/>
  <c r="P107" i="1"/>
  <c r="P115" i="1"/>
  <c r="P193" i="1"/>
  <c r="P10" i="1"/>
  <c r="P16" i="1"/>
  <c r="P5" i="1"/>
  <c r="L47" i="1"/>
  <c r="N47" i="1" s="1"/>
  <c r="O47" i="1" s="1"/>
  <c r="L45" i="1"/>
  <c r="N45" i="1" s="1"/>
  <c r="O45" i="1" s="1"/>
  <c r="P47" i="1" l="1"/>
  <c r="P297" i="1" s="1"/>
  <c r="P299" i="1" s="1"/>
</calcChain>
</file>

<file path=xl/sharedStrings.xml><?xml version="1.0" encoding="utf-8"?>
<sst xmlns="http://schemas.openxmlformats.org/spreadsheetml/2006/main" count="2814" uniqueCount="1981">
  <si>
    <t>Código</t>
  </si>
  <si>
    <t>Descripción</t>
  </si>
  <si>
    <t>Fecha</t>
  </si>
  <si>
    <t>Factura</t>
  </si>
  <si>
    <t>Cuenta</t>
  </si>
  <si>
    <t>Razón Social</t>
  </si>
  <si>
    <t>Lista</t>
  </si>
  <si>
    <t>Cantidad</t>
  </si>
  <si>
    <t>Motivo NC</t>
  </si>
  <si>
    <t xml:space="preserve">         Q069</t>
  </si>
  <si>
    <t>**ESCURRIDIZO</t>
  </si>
  <si>
    <t>FB5100042902</t>
  </si>
  <si>
    <t>080856</t>
  </si>
  <si>
    <t>BDS - 3982 CLAUDIA PICCIRILLI</t>
  </si>
  <si>
    <t>5</t>
  </si>
  <si>
    <t>REC. DE PRECIO</t>
  </si>
  <si>
    <t xml:space="preserve">         Q632</t>
  </si>
  <si>
    <t>//**MATE DE MADERA CON BOMBILLA MADERATE COLORES SURT.</t>
  </si>
  <si>
    <t>FB5100042961</t>
  </si>
  <si>
    <t>080925</t>
  </si>
  <si>
    <t>BDS - 3995 LUCILA MAS</t>
  </si>
  <si>
    <t>5</t>
  </si>
  <si>
    <t xml:space="preserve">         Q632</t>
  </si>
  <si>
    <t>//**MATE DE MADERA CON BOMBILLA MADERATE COLORES SURT.</t>
  </si>
  <si>
    <t>FB5100043099</t>
  </si>
  <si>
    <t>081114</t>
  </si>
  <si>
    <t>BDS - 4016 ROMINA HILDEBRANDT</t>
  </si>
  <si>
    <t>5</t>
  </si>
  <si>
    <t xml:space="preserve">         Q659</t>
  </si>
  <si>
    <t xml:space="preserve">+**VASO MUG ECO CON TAPA TERMICA 450CC </t>
  </si>
  <si>
    <t>FB5100042946</t>
  </si>
  <si>
    <t>080912</t>
  </si>
  <si>
    <t>BDS - 3993 JENNIFER ROLDAN</t>
  </si>
  <si>
    <t>5</t>
  </si>
  <si>
    <t>REC. DE PRECIO</t>
  </si>
  <si>
    <t xml:space="preserve">         Q659</t>
  </si>
  <si>
    <t xml:space="preserve">+**VASO MUG ECO CON TAPA TERMICA 450CC </t>
  </si>
  <si>
    <t>FB5100042946</t>
  </si>
  <si>
    <t>080912</t>
  </si>
  <si>
    <t>BDS - 3993 JENNIFER ROLDAN</t>
  </si>
  <si>
    <t>5</t>
  </si>
  <si>
    <t>REC. DE PRECIO</t>
  </si>
  <si>
    <t xml:space="preserve">         Q800</t>
  </si>
  <si>
    <t>//+**BIO BASE ORGANIZADORA CON DISPENSER NEGRO</t>
  </si>
  <si>
    <t>FB5100043251</t>
  </si>
  <si>
    <t>081200</t>
  </si>
  <si>
    <t>BDS - 4052 ROMINA RUIZ</t>
  </si>
  <si>
    <t>5</t>
  </si>
  <si>
    <t xml:space="preserve">         Q843</t>
  </si>
  <si>
    <t>**PORTAROLLO SURTIDO EN 3 COLORES</t>
  </si>
  <si>
    <t>FB5100043246</t>
  </si>
  <si>
    <t>081183</t>
  </si>
  <si>
    <t>BDS - 4043 GIANNINA MARCHESI</t>
  </si>
  <si>
    <t>5</t>
  </si>
  <si>
    <t xml:space="preserve">        CHUR2</t>
  </si>
  <si>
    <t>**CHUR2 ANTIMANCHA 1,45X1.90 MT</t>
  </si>
  <si>
    <t>FB5100043243</t>
  </si>
  <si>
    <t>081184</t>
  </si>
  <si>
    <t>BDS - 4044 MARIA EUGENIA FLORES</t>
  </si>
  <si>
    <t>5</t>
  </si>
  <si>
    <t xml:space="preserve">        CHUR3</t>
  </si>
  <si>
    <t>**CHUR3 ANTIMANCHA 1,45X1.90 MT</t>
  </si>
  <si>
    <t>FB5100043243</t>
  </si>
  <si>
    <t>081184</t>
  </si>
  <si>
    <t>BDS - 4044 MARIA EUGENIA FLORES</t>
  </si>
  <si>
    <t>5</t>
  </si>
  <si>
    <t xml:space="preserve">        CHUR9</t>
  </si>
  <si>
    <t>**CHUR9 ANTIMANCHA 1,45X1.90 MT</t>
  </si>
  <si>
    <t>FB5100043111</t>
  </si>
  <si>
    <t>081122</t>
  </si>
  <si>
    <t>BDS - 4028 MIRTA SCHWEITZER</t>
  </si>
  <si>
    <t>5</t>
  </si>
  <si>
    <t xml:space="preserve">        NGC01</t>
  </si>
  <si>
    <t>**L. PASTEL MUG 325ML 4 COL. SURT</t>
  </si>
  <si>
    <t>FB5100043012</t>
  </si>
  <si>
    <t>078788</t>
  </si>
  <si>
    <t>BDS - 3652 FERNANDA SABBAG</t>
  </si>
  <si>
    <t>5</t>
  </si>
  <si>
    <t xml:space="preserve">        NGC02</t>
  </si>
  <si>
    <t>//**L. PASTEL CHOCOLATERO COLORES SURT 360ML</t>
  </si>
  <si>
    <t>FB5100042987</t>
  </si>
  <si>
    <t>080951</t>
  </si>
  <si>
    <t>BDS - 4000 FRANCO GODOY</t>
  </si>
  <si>
    <t>5</t>
  </si>
  <si>
    <t>REC. DE PRECIO</t>
  </si>
  <si>
    <t xml:space="preserve">       900001</t>
  </si>
  <si>
    <t>DESCUENTO SOLO IMPORTADOS</t>
  </si>
  <si>
    <t>CB5100006560</t>
  </si>
  <si>
    <t>080856</t>
  </si>
  <si>
    <t>BDS - 3982 CLAUDIA PICCIRILLI</t>
  </si>
  <si>
    <t>5</t>
  </si>
  <si>
    <t>REC. DE PRECIO</t>
  </si>
  <si>
    <t xml:space="preserve">       900001</t>
  </si>
  <si>
    <t>DESCUENTO SOLO IMPORTADOS</t>
  </si>
  <si>
    <t>CB5100006564</t>
  </si>
  <si>
    <t>078017</t>
  </si>
  <si>
    <t>BDS - 3499/3563/3777/3990 ALDANA FRUSCELLA</t>
  </si>
  <si>
    <t>8</t>
  </si>
  <si>
    <t>REC. DE PRECIO</t>
  </si>
  <si>
    <t xml:space="preserve">       900001</t>
  </si>
  <si>
    <t>DESCUENTO SOLO IMPORTADOS</t>
  </si>
  <si>
    <t>CB5100006565</t>
  </si>
  <si>
    <t>080912</t>
  </si>
  <si>
    <t>BDS - 3993 JENNIFER ROLDAN</t>
  </si>
  <si>
    <t>5</t>
  </si>
  <si>
    <t>REC. DE PRECIO</t>
  </si>
  <si>
    <t xml:space="preserve">       900001</t>
  </si>
  <si>
    <t>DESCUENTO SOLO IMPORTADOS</t>
  </si>
  <si>
    <t>CB5100006566</t>
  </si>
  <si>
    <t>080951</t>
  </si>
  <si>
    <t>BDS - 4000 FRANCO GODOY</t>
  </si>
  <si>
    <t>5</t>
  </si>
  <si>
    <t>REC. DE PRECIO</t>
  </si>
  <si>
    <t xml:space="preserve">       900001</t>
  </si>
  <si>
    <t>DESCUENTO SOLO IMPORTADOS</t>
  </si>
  <si>
    <t>CB5100006567</t>
  </si>
  <si>
    <t>070329</t>
  </si>
  <si>
    <t>BDS - 2154/4002/4003 CAMILA MOLINA</t>
  </si>
  <si>
    <t>5</t>
  </si>
  <si>
    <t>REC. DE PRECIO</t>
  </si>
  <si>
    <t xml:space="preserve">       900001</t>
  </si>
  <si>
    <t>DESCUENTO SOLO IMPORTADOS</t>
  </si>
  <si>
    <t>CB5100006568</t>
  </si>
  <si>
    <t>070329</t>
  </si>
  <si>
    <t>BDS - 2154/4002/4003 CAMILA MOLINA</t>
  </si>
  <si>
    <t>5</t>
  </si>
  <si>
    <t>REC. DE PRECIO</t>
  </si>
  <si>
    <t xml:space="preserve">       900001</t>
  </si>
  <si>
    <t>DESCUENTO SOLO IMPORTADOS</t>
  </si>
  <si>
    <t>CB5100006569</t>
  </si>
  <si>
    <t>074910</t>
  </si>
  <si>
    <t>BDS - 2759/4004/4142 CINTHIA ROMERO</t>
  </si>
  <si>
    <t>5</t>
  </si>
  <si>
    <t>REC. DE PRECIO</t>
  </si>
  <si>
    <t xml:space="preserve">       900001</t>
  </si>
  <si>
    <t>DESCUENTO SOLO IMPORTADOS</t>
  </si>
  <si>
    <t>CB5100006572</t>
  </si>
  <si>
    <t>080651</t>
  </si>
  <si>
    <t>BDS - 3958/4008/4031/4042/4217 JIMENA GATTO</t>
  </si>
  <si>
    <t>8</t>
  </si>
  <si>
    <t>REC. DE PRECIO</t>
  </si>
  <si>
    <t xml:space="preserve">       900001</t>
  </si>
  <si>
    <t>DESCUENTO SOLO IMPORTADOS</t>
  </si>
  <si>
    <t>CB5100006576</t>
  </si>
  <si>
    <t>081116</t>
  </si>
  <si>
    <t>BDS - 4018 MARIA DEL PILAR TALAVAN</t>
  </si>
  <si>
    <t>5</t>
  </si>
  <si>
    <t>REC. DE PRECIO</t>
  </si>
  <si>
    <t xml:space="preserve">       900001</t>
  </si>
  <si>
    <t>DESCUENTO SOLO IMPORTADOS</t>
  </si>
  <si>
    <t>CB5100006577</t>
  </si>
  <si>
    <t>081112</t>
  </si>
  <si>
    <t>BDS - 4023 MICAELA PICCININI</t>
  </si>
  <si>
    <t>5</t>
  </si>
  <si>
    <t>REC. DE PRECIO</t>
  </si>
  <si>
    <t xml:space="preserve">       900001</t>
  </si>
  <si>
    <t>DESCUENTO SOLO IMPORTADOS</t>
  </si>
  <si>
    <t>CB5100006578</t>
  </si>
  <si>
    <t>081117</t>
  </si>
  <si>
    <t>BDS - 4026 ANALIA GOMEZ</t>
  </si>
  <si>
    <t>5</t>
  </si>
  <si>
    <t>REC. DE PRECIO</t>
  </si>
  <si>
    <t xml:space="preserve">       900001</t>
  </si>
  <si>
    <t>DESCUENTO SOLO IMPORTADOS</t>
  </si>
  <si>
    <t>CB5100006579</t>
  </si>
  <si>
    <t>081118</t>
  </si>
  <si>
    <t>BDS - 4022 DAHYANA CEJAS</t>
  </si>
  <si>
    <t>5</t>
  </si>
  <si>
    <t>REC. DE PRECIO</t>
  </si>
  <si>
    <t xml:space="preserve">       900001</t>
  </si>
  <si>
    <t>DESCUENTO SOLO IMPORTADOS</t>
  </si>
  <si>
    <t>CB5100006580</t>
  </si>
  <si>
    <t>081119</t>
  </si>
  <si>
    <t>BDS - 4021 MARIA SANDOVAL</t>
  </si>
  <si>
    <t>5</t>
  </si>
  <si>
    <t>REC. DE PRECIO</t>
  </si>
  <si>
    <t xml:space="preserve">       900001</t>
  </si>
  <si>
    <t>DESCUENTO SOLO IMPORTADOS</t>
  </si>
  <si>
    <t>CB5100006581</t>
  </si>
  <si>
    <t>066118</t>
  </si>
  <si>
    <t>BDS - 1377/2051/2099/4027 ADRIANA QUINTERO</t>
  </si>
  <si>
    <t>5</t>
  </si>
  <si>
    <t>REC. DE PRECIO</t>
  </si>
  <si>
    <t xml:space="preserve">       900001</t>
  </si>
  <si>
    <t>DESCUENTO SOLO IMPORTADOS</t>
  </si>
  <si>
    <t>CB5100006582</t>
  </si>
  <si>
    <t>081123</t>
  </si>
  <si>
    <t>BDS - 4030 CYNTIA LUCERO</t>
  </si>
  <si>
    <t>5</t>
  </si>
  <si>
    <t>REC. DE PRECIO</t>
  </si>
  <si>
    <t xml:space="preserve">       900001</t>
  </si>
  <si>
    <t>DESCUENTO SOLO IMPORTADOS</t>
  </si>
  <si>
    <t>CB5100006583</t>
  </si>
  <si>
    <t>080651</t>
  </si>
  <si>
    <t>BDS - 3958/4008/4031/4042/4217 JIMENA GATTO</t>
  </si>
  <si>
    <t>8</t>
  </si>
  <si>
    <t>REC. DE PRECIO</t>
  </si>
  <si>
    <t xml:space="preserve">       900001</t>
  </si>
  <si>
    <t>DESCUENTO SOLO IMPORTADOS</t>
  </si>
  <si>
    <t>CB5100006586</t>
  </si>
  <si>
    <t>081154</t>
  </si>
  <si>
    <t>BDS - 4038 CLEMENTINA VACCANI</t>
  </si>
  <si>
    <t>5</t>
  </si>
  <si>
    <t>REC. DE PRECIO</t>
  </si>
  <si>
    <t xml:space="preserve">       900001</t>
  </si>
  <si>
    <t>DESCUENTO SOLO IMPORTADOS</t>
  </si>
  <si>
    <t>CB5100006587</t>
  </si>
  <si>
    <t>076526</t>
  </si>
  <si>
    <t>BDS - 3175/4041 MICAELA ALMIRON</t>
  </si>
  <si>
    <t>5</t>
  </si>
  <si>
    <t>REC. DE PRECIO</t>
  </si>
  <si>
    <t xml:space="preserve">       900001</t>
  </si>
  <si>
    <t>DESCUENTO SOLO IMPORTADOS</t>
  </si>
  <si>
    <t>CB5100006588</t>
  </si>
  <si>
    <t>080651</t>
  </si>
  <si>
    <t>BDS - 3958/4008/4031/4042/4217 JIMENA GATTO</t>
  </si>
  <si>
    <t>8</t>
  </si>
  <si>
    <t>REC. DE PRECIO</t>
  </si>
  <si>
    <t xml:space="preserve">       900001</t>
  </si>
  <si>
    <t>DESCUENTO SOLO IMPORTADOS</t>
  </si>
  <si>
    <t>CB5100006598</t>
  </si>
  <si>
    <t>081202</t>
  </si>
  <si>
    <t>BDS - 4053 ARIANA LOPEZ</t>
  </si>
  <si>
    <t>5</t>
  </si>
  <si>
    <t>REC. DE PRECIO</t>
  </si>
  <si>
    <t xml:space="preserve">       900001</t>
  </si>
  <si>
    <t>DESCUENTO SOLO IMPORTADOS</t>
  </si>
  <si>
    <t>CB5100006599</t>
  </si>
  <si>
    <t>081217</t>
  </si>
  <si>
    <t>BDS - 4057/4132 CANDELA ZOCCO</t>
  </si>
  <si>
    <t>5</t>
  </si>
  <si>
    <t>REC. DE PRECIO</t>
  </si>
  <si>
    <t xml:space="preserve">       900001</t>
  </si>
  <si>
    <t>DESCUENTO SOLO IMPORTADOS</t>
  </si>
  <si>
    <t>CB5100006600</t>
  </si>
  <si>
    <t>077978</t>
  </si>
  <si>
    <t>BDS - 3484/3828/4056 MARIA GENTILE</t>
  </si>
  <si>
    <t>5</t>
  </si>
  <si>
    <t>REC. DE PRECIO</t>
  </si>
  <si>
    <t xml:space="preserve">       900001</t>
  </si>
  <si>
    <t>DESCUENTO SOLO IMPORTADOS</t>
  </si>
  <si>
    <t>CB5100006601</t>
  </si>
  <si>
    <t>066231</t>
  </si>
  <si>
    <t>BDS - 1431/4059/4070 JULIETA GONZALEZ</t>
  </si>
  <si>
    <t>5</t>
  </si>
  <si>
    <t>REC. DE PRECIO</t>
  </si>
  <si>
    <t xml:space="preserve">       900001</t>
  </si>
  <si>
    <t>DESCUENTO SOLO IMPORTADOS</t>
  </si>
  <si>
    <t>CB5100006602</t>
  </si>
  <si>
    <t>058219</t>
  </si>
  <si>
    <t xml:space="preserve">BDS - 110/4061 CANDELA GONZALEZ </t>
  </si>
  <si>
    <t>5</t>
  </si>
  <si>
    <t>REC. DE PRECIO</t>
  </si>
  <si>
    <t xml:space="preserve">       900001</t>
  </si>
  <si>
    <t>DESCUENTO SOLO IMPORTADOS</t>
  </si>
  <si>
    <t>CB5100006603</t>
  </si>
  <si>
    <t>081284</t>
  </si>
  <si>
    <t>BDS - 4062/4143 CRISTINA PEREZ</t>
  </si>
  <si>
    <t>5</t>
  </si>
  <si>
    <t>REC. DE PRECIO</t>
  </si>
  <si>
    <t xml:space="preserve">       900001</t>
  </si>
  <si>
    <t>DESCUENTO SOLO IMPORTADOS</t>
  </si>
  <si>
    <t>CB5100006604</t>
  </si>
  <si>
    <t>060850</t>
  </si>
  <si>
    <t>BDS - 329/4064 NICOLE PRACHAS</t>
  </si>
  <si>
    <t>5</t>
  </si>
  <si>
    <t>REC. DE PRECIO</t>
  </si>
  <si>
    <t xml:space="preserve">       900001</t>
  </si>
  <si>
    <t>DESCUENTO SOLO IMPORTADOS</t>
  </si>
  <si>
    <t>CB5100006605</t>
  </si>
  <si>
    <t>081286</t>
  </si>
  <si>
    <t>BDS - 4066 BELEN DAGLIO</t>
  </si>
  <si>
    <t>5</t>
  </si>
  <si>
    <t>REC. DE PRECIO</t>
  </si>
  <si>
    <t xml:space="preserve">       900001</t>
  </si>
  <si>
    <t>DESCUENTO SOLO IMPORTADOS</t>
  </si>
  <si>
    <t>CB5100006606</t>
  </si>
  <si>
    <t>081287</t>
  </si>
  <si>
    <t>BDS - 4068 ANABELLA MONTES DESCHLE</t>
  </si>
  <si>
    <t>5</t>
  </si>
  <si>
    <t>REC. DE PRECIO</t>
  </si>
  <si>
    <t xml:space="preserve">       CHUC25</t>
  </si>
  <si>
    <t>**MANTEL CIRCULAR  ANTIMANCHA 1,40 MT</t>
  </si>
  <si>
    <t>FB5100043155</t>
  </si>
  <si>
    <t>081154</t>
  </si>
  <si>
    <t>BDS - 4038 CLEMENTINA VACCANI</t>
  </si>
  <si>
    <t>5</t>
  </si>
  <si>
    <t>REC. DE PRECIO</t>
  </si>
  <si>
    <t xml:space="preserve">       CHUR14</t>
  </si>
  <si>
    <t>**CHUR14  ANTIMANCHA  1,45X1.90MT</t>
  </si>
  <si>
    <t>FB5100042903</t>
  </si>
  <si>
    <t>079499</t>
  </si>
  <si>
    <t>BDS - 3787/3983 CLAUDIO RAJCHNUDEL</t>
  </si>
  <si>
    <t>5</t>
  </si>
  <si>
    <t xml:space="preserve">       CHUR14</t>
  </si>
  <si>
    <t>**CHUR14  ANTIMANCHA  1,45X1.90MT</t>
  </si>
  <si>
    <t>FB5100043103</t>
  </si>
  <si>
    <t>081112</t>
  </si>
  <si>
    <t>BDS - 4023 MICAELA PICCININI</t>
  </si>
  <si>
    <t>5</t>
  </si>
  <si>
    <t>REC. DE PRECIO</t>
  </si>
  <si>
    <t xml:space="preserve">       CHUR14</t>
  </si>
  <si>
    <t>**CHUR14  ANTIMANCHA  1,45X1.90MT</t>
  </si>
  <si>
    <t>FB5100043107</t>
  </si>
  <si>
    <t>081119</t>
  </si>
  <si>
    <t>BDS - 4021 MARIA SANDOVAL</t>
  </si>
  <si>
    <t>5</t>
  </si>
  <si>
    <t>REC. DE PRECIO</t>
  </si>
  <si>
    <t xml:space="preserve">       CHUR14</t>
  </si>
  <si>
    <t>**CHUR14  ANTIMANCHA  1,45X1.90MT</t>
  </si>
  <si>
    <t>FB5100043113</t>
  </si>
  <si>
    <t>081123</t>
  </si>
  <si>
    <t>BDS - 4030 CYNTIA LUCERO</t>
  </si>
  <si>
    <t>5</t>
  </si>
  <si>
    <t>REC. DE PRECIO</t>
  </si>
  <si>
    <t xml:space="preserve">       CHUR26</t>
  </si>
  <si>
    <t>**CHUR26  ANTIMANCHA 1,45X1.90 MTRS</t>
  </si>
  <si>
    <t>FB5100043266</t>
  </si>
  <si>
    <t>081286</t>
  </si>
  <si>
    <t>BDS - 4066 BELEN DAGLIO</t>
  </si>
  <si>
    <t>5</t>
  </si>
  <si>
    <t>REC. DE PRECIO</t>
  </si>
  <si>
    <t xml:space="preserve">       CHUR28</t>
  </si>
  <si>
    <t>**CHUR28 ANTIMANCHA  1,45X1.90 MT</t>
  </si>
  <si>
    <t>FB5100043154</t>
  </si>
  <si>
    <t>078444</t>
  </si>
  <si>
    <t>BDS - 3580/4037 MARCELA MOREIRA</t>
  </si>
  <si>
    <t>5</t>
  </si>
  <si>
    <t xml:space="preserve">       CHUR29</t>
  </si>
  <si>
    <t>**CHUR29  ANTIMANCHA  1,45X1.90 MTRS</t>
  </si>
  <si>
    <t>FB5100043263</t>
  </si>
  <si>
    <t>081284</t>
  </si>
  <si>
    <t>BDS - 4062/4143 CRISTINA PEREZ</t>
  </si>
  <si>
    <t>5</t>
  </si>
  <si>
    <t>REC. DE PRECIO</t>
  </si>
  <si>
    <t xml:space="preserve">       Q10837</t>
  </si>
  <si>
    <t>**DISPENSER R-J BASIC 600ML 12 X10,5X18CM COLORES SURT.</t>
  </si>
  <si>
    <t>FB5100043015</t>
  </si>
  <si>
    <t>070329</t>
  </si>
  <si>
    <t>BDS - 2154/4002/4003 CAMILA MOLINA</t>
  </si>
  <si>
    <t>5</t>
  </si>
  <si>
    <t>REC. DE PRECIO</t>
  </si>
  <si>
    <t xml:space="preserve">       Q10837</t>
  </si>
  <si>
    <t>**DISPENSER R-J BASIC 600ML 12 X10,5X18CM COLORES SURT.</t>
  </si>
  <si>
    <t>FB5100043104</t>
  </si>
  <si>
    <t>081117</t>
  </si>
  <si>
    <t>BDS - 4026 ANALIA GOMEZ</t>
  </si>
  <si>
    <t>5</t>
  </si>
  <si>
    <t>REC. DE PRECIO</t>
  </si>
  <si>
    <t xml:space="preserve">       Q10837</t>
  </si>
  <si>
    <t>**DISPENSER R-J BASIC 600ML 12 X10,5X18CM COLORES SURT.</t>
  </si>
  <si>
    <t>FB5100043263</t>
  </si>
  <si>
    <t>081284</t>
  </si>
  <si>
    <t>BDS - 4062/4143 CRISTINA PEREZ</t>
  </si>
  <si>
    <t>5</t>
  </si>
  <si>
    <t>REC. DE PRECIO</t>
  </si>
  <si>
    <t xml:space="preserve">       Q10840</t>
  </si>
  <si>
    <t>**ESCURRIDOR DE CUBIERTOS OVAL BASIC</t>
  </si>
  <si>
    <t>FB5100043262</t>
  </si>
  <si>
    <t>058219</t>
  </si>
  <si>
    <t xml:space="preserve">BDS - 110/4061 CANDELA GONZALEZ </t>
  </si>
  <si>
    <t>5</t>
  </si>
  <si>
    <t>REC. DE PRECIO</t>
  </si>
  <si>
    <t xml:space="preserve">       Q17008</t>
  </si>
  <si>
    <t>**DISPENSER SINGLE 500ML COLOR SURT.</t>
  </si>
  <si>
    <t>FB5100042914</t>
  </si>
  <si>
    <t>080873</t>
  </si>
  <si>
    <t>BDS - 3986 SOFIA RENTERIA</t>
  </si>
  <si>
    <t>5</t>
  </si>
  <si>
    <t xml:space="preserve">       Q20451</t>
  </si>
  <si>
    <t>**DISPENSER DE JABON LIQUIDO 290ML SPLASH COLORES SURT.</t>
  </si>
  <si>
    <t>FB5100042914</t>
  </si>
  <si>
    <t>080873</t>
  </si>
  <si>
    <t>BDS - 3986 SOFIA RENTERIA</t>
  </si>
  <si>
    <t>5</t>
  </si>
  <si>
    <t xml:space="preserve">       SILBAT</t>
  </si>
  <si>
    <t>**BATIDOR PARA COCINA 25CM</t>
  </si>
  <si>
    <t>FB5100043246</t>
  </si>
  <si>
    <t>081183</t>
  </si>
  <si>
    <t>BDS - 4043 GIANNINA MARCHESI</t>
  </si>
  <si>
    <t>5</t>
  </si>
  <si>
    <t xml:space="preserve">       SILCGT</t>
  </si>
  <si>
    <t xml:space="preserve">**COLGANTE DE METAL MULTIUSO 25X6CM </t>
  </si>
  <si>
    <t>FB5100043113</t>
  </si>
  <si>
    <t>081123</t>
  </si>
  <si>
    <t>BDS - 4030 CYNTIA LUCERO</t>
  </si>
  <si>
    <t>5</t>
  </si>
  <si>
    <t>REC. DE PRECIO</t>
  </si>
  <si>
    <t xml:space="preserve">       SILCGT</t>
  </si>
  <si>
    <t xml:space="preserve">**COLGANTE DE METAL MULTIUSO 25X6CM </t>
  </si>
  <si>
    <t>FB5100043154</t>
  </si>
  <si>
    <t>078444</t>
  </si>
  <si>
    <t>BDS - 3580/4037 MARCELA MOREIRA</t>
  </si>
  <si>
    <t>5</t>
  </si>
  <si>
    <t xml:space="preserve">      BP01001</t>
  </si>
  <si>
    <t>**BOWL  BLANCO 400CC</t>
  </si>
  <si>
    <t>FB5100043252</t>
  </si>
  <si>
    <t>063458</t>
  </si>
  <si>
    <t>BDS - 787/4051 SILVINA CRUZ</t>
  </si>
  <si>
    <t>5</t>
  </si>
  <si>
    <t xml:space="preserve">      BP01002</t>
  </si>
  <si>
    <t xml:space="preserve">**BOWL NEGRO 400CC </t>
  </si>
  <si>
    <t>FB5100043153</t>
  </si>
  <si>
    <t>081153</t>
  </si>
  <si>
    <t>BDS - 4036 AGUSTINA STALLER</t>
  </si>
  <si>
    <t>5</t>
  </si>
  <si>
    <t xml:space="preserve">      BP01018</t>
  </si>
  <si>
    <t xml:space="preserve">**BOWL ROSA 400CC </t>
  </si>
  <si>
    <t>FB5100043012</t>
  </si>
  <si>
    <t>078788</t>
  </si>
  <si>
    <t>BDS - 3652 FERNANDA SABBAG</t>
  </si>
  <si>
    <t>5</t>
  </si>
  <si>
    <t xml:space="preserve">      BP01018</t>
  </si>
  <si>
    <t xml:space="preserve">**BOWL ROSA 400CC </t>
  </si>
  <si>
    <t>FB5100043257</t>
  </si>
  <si>
    <t>081217</t>
  </si>
  <si>
    <t>BDS - 4057/4132 CANDELA ZOCCO</t>
  </si>
  <si>
    <t>5</t>
  </si>
  <si>
    <t>REC. DE PRECIO</t>
  </si>
  <si>
    <t xml:space="preserve">      BP01018</t>
  </si>
  <si>
    <t xml:space="preserve">**BOWL ROSA 400CC </t>
  </si>
  <si>
    <t>FB5100043246</t>
  </si>
  <si>
    <t>081183</t>
  </si>
  <si>
    <t>BDS - 4043 GIANNINA MARCHESI</t>
  </si>
  <si>
    <t>5</t>
  </si>
  <si>
    <t xml:space="preserve">      BP02001</t>
  </si>
  <si>
    <t>**BOWL BLANCO 2.5LTS</t>
  </si>
  <si>
    <t>FB5100043252</t>
  </si>
  <si>
    <t>063458</t>
  </si>
  <si>
    <t>BDS - 787/4051 SILVINA CRUZ</t>
  </si>
  <si>
    <t>5</t>
  </si>
  <si>
    <t xml:space="preserve">      BP02002</t>
  </si>
  <si>
    <t xml:space="preserve">**BOWL NEGRO 2.5LTS </t>
  </si>
  <si>
    <t>FB5100043153</t>
  </si>
  <si>
    <t>081153</t>
  </si>
  <si>
    <t>BDS - 4036 AGUSTINA STALLER</t>
  </si>
  <si>
    <t>5</t>
  </si>
  <si>
    <t xml:space="preserve">      BP02018</t>
  </si>
  <si>
    <t>**BOWL ROSA 2.5LTS</t>
  </si>
  <si>
    <t>FB5100043012</t>
  </si>
  <si>
    <t>078788</t>
  </si>
  <si>
    <t>BDS - 3652 FERNANDA SABBAG</t>
  </si>
  <si>
    <t>5</t>
  </si>
  <si>
    <t xml:space="preserve">      BP02018</t>
  </si>
  <si>
    <t>**BOWL ROSA 2.5LTS</t>
  </si>
  <si>
    <t>FB5100043257</t>
  </si>
  <si>
    <t>081217</t>
  </si>
  <si>
    <t>BDS - 4057/4132 CANDELA ZOCCO</t>
  </si>
  <si>
    <t>5</t>
  </si>
  <si>
    <t>REC. DE PRECIO</t>
  </si>
  <si>
    <t xml:space="preserve">      BP02018</t>
  </si>
  <si>
    <t>**BOWL ROSA 2.5LTS</t>
  </si>
  <si>
    <t>FB5100043246</t>
  </si>
  <si>
    <t>081183</t>
  </si>
  <si>
    <t>BDS - 4043 GIANNINA MARCHESI</t>
  </si>
  <si>
    <t>5</t>
  </si>
  <si>
    <t xml:space="preserve">      BP11002</t>
  </si>
  <si>
    <t xml:space="preserve">**ESPATULA NEGRO PLANA RANURADA </t>
  </si>
  <si>
    <t>FB5100043105</t>
  </si>
  <si>
    <t>081118</t>
  </si>
  <si>
    <t>BDS - 4022 DAHYANA CEJAS</t>
  </si>
  <si>
    <t>5</t>
  </si>
  <si>
    <t>REC. DE PRECIO</t>
  </si>
  <si>
    <t xml:space="preserve">      BP26001</t>
  </si>
  <si>
    <t xml:space="preserve">**BOWL BLANCO 1.5LTS </t>
  </si>
  <si>
    <t>FB5100042943</t>
  </si>
  <si>
    <t>078017</t>
  </si>
  <si>
    <t>BDS - 3499/3563/3777/3990 ALDANA FRUSCELLA</t>
  </si>
  <si>
    <t>8</t>
  </si>
  <si>
    <t>REC. DE PRECIO</t>
  </si>
  <si>
    <t xml:space="preserve">      BP26001</t>
  </si>
  <si>
    <t xml:space="preserve">**BOWL BLANCO 1.5LTS </t>
  </si>
  <si>
    <t>FB5100043252</t>
  </si>
  <si>
    <t>063458</t>
  </si>
  <si>
    <t>BDS - 787/4051 SILVINA CRUZ</t>
  </si>
  <si>
    <t>5</t>
  </si>
  <si>
    <t xml:space="preserve">      BP26002</t>
  </si>
  <si>
    <t xml:space="preserve">**BOWL NEGRO 1.5LTS </t>
  </si>
  <si>
    <t>FB5100043153</t>
  </si>
  <si>
    <t>081153</t>
  </si>
  <si>
    <t>BDS - 4036 AGUSTINA STALLER</t>
  </si>
  <si>
    <t>5</t>
  </si>
  <si>
    <t xml:space="preserve">      BP26018</t>
  </si>
  <si>
    <t xml:space="preserve">**BOWL ROSA 1.5LTS </t>
  </si>
  <si>
    <t>FB5100043012</t>
  </si>
  <si>
    <t>078788</t>
  </si>
  <si>
    <t>BDS - 3652 FERNANDA SABBAG</t>
  </si>
  <si>
    <t>5</t>
  </si>
  <si>
    <t xml:space="preserve">      BP26018</t>
  </si>
  <si>
    <t xml:space="preserve">**BOWL ROSA 1.5LTS </t>
  </si>
  <si>
    <t>FB5100043257</t>
  </si>
  <si>
    <t>081217</t>
  </si>
  <si>
    <t>BDS - 4057/4132 CANDELA ZOCCO</t>
  </si>
  <si>
    <t>5</t>
  </si>
  <si>
    <t>REC. DE PRECIO</t>
  </si>
  <si>
    <t xml:space="preserve">      BP26018</t>
  </si>
  <si>
    <t xml:space="preserve">**BOWL ROSA 1.5LTS </t>
  </si>
  <si>
    <t>FB5100043246</t>
  </si>
  <si>
    <t>081183</t>
  </si>
  <si>
    <t>BDS - 4043 GIANNINA MARCHESI</t>
  </si>
  <si>
    <t>5</t>
  </si>
  <si>
    <t xml:space="preserve">      BP26102</t>
  </si>
  <si>
    <t xml:space="preserve">**BOWL NEGRO 1,5LTS TRANSLUCIDO </t>
  </si>
  <si>
    <t>FB5100042943</t>
  </si>
  <si>
    <t>078017</t>
  </si>
  <si>
    <t>BDS - 3499/3563/3777/3990 ALDANA FRUSCELLA</t>
  </si>
  <si>
    <t>8</t>
  </si>
  <si>
    <t>REC. DE PRECIO</t>
  </si>
  <si>
    <t xml:space="preserve">      BP41018</t>
  </si>
  <si>
    <t>**TUPPER ROSA 1.75LTS CILINDRICO C/CUCHARITA</t>
  </si>
  <si>
    <t>FB5100043257</t>
  </si>
  <si>
    <t>081217</t>
  </si>
  <si>
    <t>BDS - 4057/4132 CANDELA ZOCCO</t>
  </si>
  <si>
    <t>5</t>
  </si>
  <si>
    <t>REC. DE PRECIO</t>
  </si>
  <si>
    <t xml:space="preserve">      BP44001</t>
  </si>
  <si>
    <t>+**CUENCO BLANCO C/TAPA SET X 3</t>
  </si>
  <si>
    <t>FB5100043098</t>
  </si>
  <si>
    <t>081113</t>
  </si>
  <si>
    <t>BDS - 4015 SOLEDAD COLOMBO</t>
  </si>
  <si>
    <t>5</t>
  </si>
  <si>
    <t xml:space="preserve">      BP44003</t>
  </si>
  <si>
    <t xml:space="preserve">**CUENCO ROJO C/TAPA SET X 3 </t>
  </si>
  <si>
    <t>FB5100043151</t>
  </si>
  <si>
    <t>063472</t>
  </si>
  <si>
    <t>BDD - 802/1616/1617/2693/4034 LOURDES MOHAMED</t>
  </si>
  <si>
    <t>8</t>
  </si>
  <si>
    <t xml:space="preserve">      CN43374</t>
  </si>
  <si>
    <t xml:space="preserve">**JARRA DANCE DE VIDRIO 1L 12X21CM </t>
  </si>
  <si>
    <t>FB5100043104</t>
  </si>
  <si>
    <t>081117</t>
  </si>
  <si>
    <t>BDS - 4026 ANALIA GOMEZ</t>
  </si>
  <si>
    <t>5</t>
  </si>
  <si>
    <t>REC. DE PRECIO</t>
  </si>
  <si>
    <t xml:space="preserve">      LO26010</t>
  </si>
  <si>
    <t>+**PANERAS RAYAS REIR</t>
  </si>
  <si>
    <t>FB5100043013</t>
  </si>
  <si>
    <t>078788</t>
  </si>
  <si>
    <t>BDS - 3652 FERNANDA SABBAG</t>
  </si>
  <si>
    <t>8</t>
  </si>
  <si>
    <t xml:space="preserve">      MU17001</t>
  </si>
  <si>
    <t>+**VERONA MATE PERA C/BOMBILLA PINTADO A MANO</t>
  </si>
  <si>
    <t>FB5100043068</t>
  </si>
  <si>
    <t>081075</t>
  </si>
  <si>
    <t>BDS - 4014 MELISA BIONDI</t>
  </si>
  <si>
    <t>5</t>
  </si>
  <si>
    <t xml:space="preserve">      RAMOBCO</t>
  </si>
  <si>
    <t>**RAMO DE FLORES BLANCO 26 CM DE TALLO Y 16CMDIAM</t>
  </si>
  <si>
    <t>FB5100043158</t>
  </si>
  <si>
    <t>076526</t>
  </si>
  <si>
    <t>BDS - 3175/4041 MICAELA ALMIRON</t>
  </si>
  <si>
    <t>5</t>
  </si>
  <si>
    <t>REC. DE PRECIO</t>
  </si>
  <si>
    <t xml:space="preserve">      SILBUD3</t>
  </si>
  <si>
    <t>**MOLDE PARA BUDIN PREMIUM 21X10CM</t>
  </si>
  <si>
    <t>FB5100043257</t>
  </si>
  <si>
    <t>081217</t>
  </si>
  <si>
    <t>BDS - 4057/4132 CANDELA ZOCCO</t>
  </si>
  <si>
    <t>5</t>
  </si>
  <si>
    <t>REC. DE PRECIO</t>
  </si>
  <si>
    <t xml:space="preserve">      SILORG1</t>
  </si>
  <si>
    <t>**ESTANTE DE METAL CHICO 2 COLORES25X17.5X10H (BLANCO/NEGRO)</t>
  </si>
  <si>
    <t>FB5100043154</t>
  </si>
  <si>
    <t>078444</t>
  </si>
  <si>
    <t>BDS - 3580/4037 MARCELA MOREIRA</t>
  </si>
  <si>
    <t>5</t>
  </si>
  <si>
    <t xml:space="preserve">      SILORG2</t>
  </si>
  <si>
    <t>**ESTANTE DE METAL GRANDE 2 COLORES 25X17.5X20H (BLANCO/NEGRO)</t>
  </si>
  <si>
    <t>FB5100043113</t>
  </si>
  <si>
    <t>081123</t>
  </si>
  <si>
    <t>BDS - 4030 CYNTIA LUCERO</t>
  </si>
  <si>
    <t>5</t>
  </si>
  <si>
    <t>REC. DE PRECIO</t>
  </si>
  <si>
    <t xml:space="preserve">      SILORG2</t>
  </si>
  <si>
    <t>**ESTANTE DE METAL GRANDE 2 COLORES 25X17.5X20H (BLANCO/NEGRO)</t>
  </si>
  <si>
    <t>FB5100043151</t>
  </si>
  <si>
    <t>063472</t>
  </si>
  <si>
    <t>BDD - 802/1616/1617/2693/4034 LOURDES MOHAMED</t>
  </si>
  <si>
    <t>8</t>
  </si>
  <si>
    <t xml:space="preserve">      SILORG2</t>
  </si>
  <si>
    <t>**ESTANTE DE METAL GRANDE 2 COLORES 25X17.5X20H (BLANCO/NEGRO)</t>
  </si>
  <si>
    <t>FB5100043154</t>
  </si>
  <si>
    <t>078444</t>
  </si>
  <si>
    <t>BDS - 3580/4037 MARCELA MOREIRA</t>
  </si>
  <si>
    <t>5</t>
  </si>
  <si>
    <t xml:space="preserve">      SILTAPR</t>
  </si>
  <si>
    <t>**TAPAS REDONDAS X6 TRANSPARENTE19X19,14X14CM,13X13CM,10X10CM, 8.5X8.5CM,6X6</t>
  </si>
  <si>
    <t>FB5100043154</t>
  </si>
  <si>
    <t>078444</t>
  </si>
  <si>
    <t>BDS - 3580/4037 MARCELA MOREIRA</t>
  </si>
  <si>
    <t>5</t>
  </si>
  <si>
    <t xml:space="preserve">     42BA7953</t>
  </si>
  <si>
    <t>JARRA MEDIDORA LEYENDA CHEF 500ML</t>
  </si>
  <si>
    <t>FB5100042984</t>
  </si>
  <si>
    <t>063910</t>
  </si>
  <si>
    <t>BDS - 904/3997 LORENA MERCEDES GONZA</t>
  </si>
  <si>
    <t>5</t>
  </si>
  <si>
    <t xml:space="preserve">     CHUCOHIM</t>
  </si>
  <si>
    <t>+**CORTINA HIMALAYA POLIESTER 100% 180X180CM</t>
  </si>
  <si>
    <t>FB5100043260</t>
  </si>
  <si>
    <t>066231</t>
  </si>
  <si>
    <t>BDS - 1431/4059/4070 JULIETA GONZALEZ</t>
  </si>
  <si>
    <t>5</t>
  </si>
  <si>
    <t>REC. DE PRECIO</t>
  </si>
  <si>
    <t xml:space="preserve">     CHUCUAD3</t>
  </si>
  <si>
    <t>**NRO.3 MANTEL CUADRDO ANTIMANCHA X1.20MT</t>
  </si>
  <si>
    <t>FB5100042904</t>
  </si>
  <si>
    <t>079626</t>
  </si>
  <si>
    <t>BDS - 3811/3984 MONICA LUCIA LA VEGA</t>
  </si>
  <si>
    <t>5</t>
  </si>
  <si>
    <t xml:space="preserve">     CHUIN03C</t>
  </si>
  <si>
    <t xml:space="preserve">**IND.CUERINA 32.5CM DIAM </t>
  </si>
  <si>
    <t>FB5100043012</t>
  </si>
  <si>
    <t>078788</t>
  </si>
  <si>
    <t>BDS - 3652 FERNANDA SABBAG</t>
  </si>
  <si>
    <t>5</t>
  </si>
  <si>
    <t xml:space="preserve">     CHUIN03R</t>
  </si>
  <si>
    <t>+**IND.CUERINA FLOR ROSA CLARO 44X30CM</t>
  </si>
  <si>
    <t>FB5100043012</t>
  </si>
  <si>
    <t>078788</t>
  </si>
  <si>
    <t>BDS - 3652 FERNANDA SABBAG</t>
  </si>
  <si>
    <t>5</t>
  </si>
  <si>
    <t xml:space="preserve">     CHUIN05R</t>
  </si>
  <si>
    <t>**IND.CUERINA FLOR MULTICOLOR 44X30CM</t>
  </si>
  <si>
    <t>FB5100043012</t>
  </si>
  <si>
    <t>078788</t>
  </si>
  <si>
    <t>BDS - 3652 FERNANDA SABBAG</t>
  </si>
  <si>
    <t>5</t>
  </si>
  <si>
    <t xml:space="preserve">     CHUIN29R</t>
  </si>
  <si>
    <t>**IND.CUERINA NEGRO BALNCO 44X30CM</t>
  </si>
  <si>
    <t>FB5100043252</t>
  </si>
  <si>
    <t>063458</t>
  </si>
  <si>
    <t>BDS - 787/4051 SILVINA CRUZ</t>
  </si>
  <si>
    <t>5</t>
  </si>
  <si>
    <t xml:space="preserve">     FLGRICHI</t>
  </si>
  <si>
    <t>**FLORES GRIS CHICAS TELA 30CM DE TALLO Y 12CM DIAM</t>
  </si>
  <si>
    <t>FB5100043247</t>
  </si>
  <si>
    <t>081283</t>
  </si>
  <si>
    <t>BDS - 4046 ANALIA SAMMAN</t>
  </si>
  <si>
    <t>5</t>
  </si>
  <si>
    <t xml:space="preserve">     ILAZURRI</t>
  </si>
  <si>
    <t>**PANERA LIENZO /GABARDINA</t>
  </si>
  <si>
    <t>FB5100043015</t>
  </si>
  <si>
    <t>070329</t>
  </si>
  <si>
    <t>BDS - 2154/4002/4003 CAMILA MOLINA</t>
  </si>
  <si>
    <t>5</t>
  </si>
  <si>
    <t>REC. DE PRECIO</t>
  </si>
  <si>
    <t xml:space="preserve">     ILAZURRI</t>
  </si>
  <si>
    <t>**PANERA LIENZO /GABARDINA</t>
  </si>
  <si>
    <t>FB5100043155</t>
  </si>
  <si>
    <t>081154</t>
  </si>
  <si>
    <t>BDS - 4038 CLEMENTINA VACCANI</t>
  </si>
  <si>
    <t>5</t>
  </si>
  <si>
    <t>REC. DE PRECIO</t>
  </si>
  <si>
    <t xml:space="preserve">     ML285713</t>
  </si>
  <si>
    <t>TAZA ROMA CRUDO 1PC 275ML</t>
  </si>
  <si>
    <t>FB5100043158</t>
  </si>
  <si>
    <t>076526</t>
  </si>
  <si>
    <t>BDS - 3175/4041 MICAELA ALMIRON</t>
  </si>
  <si>
    <t>5</t>
  </si>
  <si>
    <t>REC. DE PRECIO</t>
  </si>
  <si>
    <t xml:space="preserve">     ML323573</t>
  </si>
  <si>
    <t>**PLATO HONDO OLIMPIA AZUL NAVY DISP 1PC 22CM</t>
  </si>
  <si>
    <t>FB5100043011</t>
  </si>
  <si>
    <t>078650</t>
  </si>
  <si>
    <t>BDS - 3621 ANA PAULA VILLALBA</t>
  </si>
  <si>
    <t>5</t>
  </si>
  <si>
    <t xml:space="preserve">     ML378473</t>
  </si>
  <si>
    <t>**PLATO HONDO PARTHENON ROSA 22CM</t>
  </si>
  <si>
    <t>FB5100043010</t>
  </si>
  <si>
    <t>078572</t>
  </si>
  <si>
    <t>BDS - 3594 GABRIELA GISELE FERNANDEZ</t>
  </si>
  <si>
    <t>5</t>
  </si>
  <si>
    <t xml:space="preserve">     ML378572</t>
  </si>
  <si>
    <t>**PLATO PLAYO OLIMPIA ROSA DISP 1PC 26CM</t>
  </si>
  <si>
    <t>FB5100043010</t>
  </si>
  <si>
    <t>078572</t>
  </si>
  <si>
    <t>BDS - 3594 GABRIELA GISELE FERNANDEZ</t>
  </si>
  <si>
    <t>5</t>
  </si>
  <si>
    <t xml:space="preserve">     ML378582</t>
  </si>
  <si>
    <t>**PLATO PLAYO ESPARTA ROSA  26CM</t>
  </si>
  <si>
    <t>FB5100043010</t>
  </si>
  <si>
    <t>078572</t>
  </si>
  <si>
    <t>BDS - 3594 GABRIELA GISELE FERNANDEZ</t>
  </si>
  <si>
    <t>5</t>
  </si>
  <si>
    <t xml:space="preserve">     ML410573</t>
  </si>
  <si>
    <t>**PLATO HONDO OLIMPIA MOSTAZA 22CM</t>
  </si>
  <si>
    <t>FB5100043153</t>
  </si>
  <si>
    <t>081153</t>
  </si>
  <si>
    <t>BDS - 4036 AGUSTINA STALLER</t>
  </si>
  <si>
    <t>5</t>
  </si>
  <si>
    <t xml:space="preserve">     ML600094</t>
  </si>
  <si>
    <t>PLATO POSTRE ANDALUZIA 1PC</t>
  </si>
  <si>
    <t>FB5100043156</t>
  </si>
  <si>
    <t>081155</t>
  </si>
  <si>
    <t>BDS - 4039 GABRIELA CORREA CAMPO</t>
  </si>
  <si>
    <t>5</t>
  </si>
  <si>
    <t xml:space="preserve">     MS101887</t>
  </si>
  <si>
    <t>**CUCHARON DE NYLON NEGRO Y MANGO DE MADERA</t>
  </si>
  <si>
    <t>FB5100043104</t>
  </si>
  <si>
    <t>081117</t>
  </si>
  <si>
    <t>BDS - 4026 ANALIA GOMEZ</t>
  </si>
  <si>
    <t>5</t>
  </si>
  <si>
    <t>REC. DE PRECIO</t>
  </si>
  <si>
    <t xml:space="preserve">     MS101888</t>
  </si>
  <si>
    <t>+**ESPATULA DE NYLON NEGRO Y MANGO DE MADERA</t>
  </si>
  <si>
    <t>FB5100043104</t>
  </si>
  <si>
    <t>081117</t>
  </si>
  <si>
    <t>BDS - 4026 ANALIA GOMEZ</t>
  </si>
  <si>
    <t>5</t>
  </si>
  <si>
    <t>REC. DE PRECIO</t>
  </si>
  <si>
    <t xml:space="preserve">     MS101995</t>
  </si>
  <si>
    <t>**PELA PAPAS ARCO DE ACERO BLACK 18X5CM</t>
  </si>
  <si>
    <t>FB5100043104</t>
  </si>
  <si>
    <t>081117</t>
  </si>
  <si>
    <t>BDS - 4026 ANALIA GOMEZ</t>
  </si>
  <si>
    <t>5</t>
  </si>
  <si>
    <t>REC. DE PRECIO</t>
  </si>
  <si>
    <t xml:space="preserve">     MS101A20</t>
  </si>
  <si>
    <t>**PINCEL DE SILICONA MANGO DE MADERA SIMIL MARMOL 27X4CM</t>
  </si>
  <si>
    <t>FB5100042985</t>
  </si>
  <si>
    <t>080950</t>
  </si>
  <si>
    <t>BDS - 3999 MARIANA NAJAT</t>
  </si>
  <si>
    <t>5</t>
  </si>
  <si>
    <t xml:space="preserve">     MS101A21</t>
  </si>
  <si>
    <t>**ESPATULA DE SILICONA MANGO DE MADERA SIMIL MARMOL 31X6CM</t>
  </si>
  <si>
    <t>FB5100042985</t>
  </si>
  <si>
    <t>080950</t>
  </si>
  <si>
    <t>BDS - 3999 MARIANA NAJAT</t>
  </si>
  <si>
    <t>5</t>
  </si>
  <si>
    <t xml:space="preserve">     MS101A23</t>
  </si>
  <si>
    <t>**CUCHARA PASTA DE SILICONA MANGO DE MADERA SIMIL MARMOL 31X6CM</t>
  </si>
  <si>
    <t>FB5100042985</t>
  </si>
  <si>
    <t>080950</t>
  </si>
  <si>
    <t>BDS - 3999 MARIANA NAJAT</t>
  </si>
  <si>
    <t>5</t>
  </si>
  <si>
    <t xml:space="preserve">     MS101A28</t>
  </si>
  <si>
    <t>**CUCHARON DE SILICONA MANGO DE MADERA SIMIL MARMOL 31X7CM</t>
  </si>
  <si>
    <t>FB5100042985</t>
  </si>
  <si>
    <t>080950</t>
  </si>
  <si>
    <t>BDS - 3999 MARIANA NAJAT</t>
  </si>
  <si>
    <t>5</t>
  </si>
  <si>
    <t xml:space="preserve">     MS101A56</t>
  </si>
  <si>
    <t>**PINCEL DE SILICONA CREAM MANGO DE MADERA PLANO 30 CM</t>
  </si>
  <si>
    <t>FB5100043098</t>
  </si>
  <si>
    <t>081113</t>
  </si>
  <si>
    <t>BDS - 4015 SOLEDAD COLOMBO</t>
  </si>
  <si>
    <t>5</t>
  </si>
  <si>
    <t xml:space="preserve">     MS101A65</t>
  </si>
  <si>
    <t>+**PINZA DE ACERO PUNTA NEGRA 30 CM</t>
  </si>
  <si>
    <t>FB5100043252</t>
  </si>
  <si>
    <t>063458</t>
  </si>
  <si>
    <t>BDS - 787/4051 SILVINA CRUZ</t>
  </si>
  <si>
    <t>5</t>
  </si>
  <si>
    <t xml:space="preserve">     MS106M51</t>
  </si>
  <si>
    <t>**BOWL DE CERAMICA BUTAN 15 CM</t>
  </si>
  <si>
    <t>FB5100043250</t>
  </si>
  <si>
    <t>065670</t>
  </si>
  <si>
    <t>BDS - 1220/1640/2991/4050 CAMILA CAPUTO</t>
  </si>
  <si>
    <t>5</t>
  </si>
  <si>
    <t xml:space="preserve">     MS107170</t>
  </si>
  <si>
    <t>+**ESPECIERO DE VIDRIO LINEAS HORIZONTALES TAPA COBRE 300ML 7.5X7.5X13.4CM</t>
  </si>
  <si>
    <t>FB5100043104</t>
  </si>
  <si>
    <t>081117</t>
  </si>
  <si>
    <t>BDS - 4026 ANALIA GOMEZ</t>
  </si>
  <si>
    <t>5</t>
  </si>
  <si>
    <t>REC. DE PRECIO</t>
  </si>
  <si>
    <t xml:space="preserve">     MS107213</t>
  </si>
  <si>
    <t>**SALERO BOMBEEF ACETADO DE VIDRIO Y ACERO 7X3.5CM</t>
  </si>
  <si>
    <t>FB5100043104</t>
  </si>
  <si>
    <t>081117</t>
  </si>
  <si>
    <t>BDS - 4026 ANALIA GOMEZ</t>
  </si>
  <si>
    <t>5</t>
  </si>
  <si>
    <t>REC. DE PRECIO</t>
  </si>
  <si>
    <t xml:space="preserve">     MS107213</t>
  </si>
  <si>
    <t>**SALERO BOMBEEF ACETADO DE VIDRIO Y ACERO 7X3.5CM</t>
  </si>
  <si>
    <t>FB5100043109</t>
  </si>
  <si>
    <t>081121</t>
  </si>
  <si>
    <t>BDS - 4025 JIMENA GIRALT</t>
  </si>
  <si>
    <t>5</t>
  </si>
  <si>
    <t xml:space="preserve">     MS110244</t>
  </si>
  <si>
    <t>**MANOPLA DE SILICONA Y TELA GRIS BORDE NEGRO</t>
  </si>
  <si>
    <t>FB5100043019</t>
  </si>
  <si>
    <t>081032</t>
  </si>
  <si>
    <t>BDS - 4006 JULIETA DERISI</t>
  </si>
  <si>
    <t>5</t>
  </si>
  <si>
    <t xml:space="preserve">     MS110253</t>
  </si>
  <si>
    <t>**MANOPLA SILICONA MÁRMOL 20CM</t>
  </si>
  <si>
    <t>FB5100043015</t>
  </si>
  <si>
    <t>070329</t>
  </si>
  <si>
    <t>BDS - 2154/4002/4003 CAMILA MOLINA</t>
  </si>
  <si>
    <t>5</t>
  </si>
  <si>
    <t>REC. DE PRECIO</t>
  </si>
  <si>
    <t xml:space="preserve">     MS110253</t>
  </si>
  <si>
    <t>**MANOPLA SILICONA MÁRMOL 20CM</t>
  </si>
  <si>
    <t>FB5100043105</t>
  </si>
  <si>
    <t>081118</t>
  </si>
  <si>
    <t>BDS - 4022 DAHYANA CEJAS</t>
  </si>
  <si>
    <t>5</t>
  </si>
  <si>
    <t>REC. DE PRECIO</t>
  </si>
  <si>
    <t xml:space="preserve">     MS114244</t>
  </si>
  <si>
    <t>+**INFUSOR DE TE ACERO Y SILICONA CON APOYA 4X5CM CM</t>
  </si>
  <si>
    <t>FB5100043015</t>
  </si>
  <si>
    <t>070329</t>
  </si>
  <si>
    <t>BDS - 2154/4002/4003 CAMILA MOLINA</t>
  </si>
  <si>
    <t>5</t>
  </si>
  <si>
    <t>REC. DE PRECIO</t>
  </si>
  <si>
    <t xml:space="preserve">     MS114246</t>
  </si>
  <si>
    <t>**INFUSOR DE TE FLOR ACERO Y SILICONA CON APOYA 4X6CM PLATO 6.2CM</t>
  </si>
  <si>
    <t>FB5100043252</t>
  </si>
  <si>
    <t>063458</t>
  </si>
  <si>
    <t>BDS - 787/4051 SILVINA CRUZ</t>
  </si>
  <si>
    <t>5</t>
  </si>
  <si>
    <t xml:space="preserve">     MS115248</t>
  </si>
  <si>
    <t>+**INDIVIDUAL RANGPUR NEGRO 38CM</t>
  </si>
  <si>
    <t>FB5100043017</t>
  </si>
  <si>
    <t>074910</t>
  </si>
  <si>
    <t>BDS - 2759/4004/4142 CINTHIA ROMERO</t>
  </si>
  <si>
    <t>5</t>
  </si>
  <si>
    <t>REC. DE PRECIO</t>
  </si>
  <si>
    <t xml:space="preserve">     MS115311</t>
  </si>
  <si>
    <t>+**INDIVIDUAL REDONDO DE ALGODÓN AZUL 38CM</t>
  </si>
  <si>
    <t>FB5100043011</t>
  </si>
  <si>
    <t>078650</t>
  </si>
  <si>
    <t>BDS - 3621 ANA PAULA VILLALBA</t>
  </si>
  <si>
    <t>5</t>
  </si>
  <si>
    <t xml:space="preserve">     MS115329</t>
  </si>
  <si>
    <t>+**INDIVIDUAL RANGPUR GRAFITO 38CM</t>
  </si>
  <si>
    <t>FB5100043158</t>
  </si>
  <si>
    <t>076526</t>
  </si>
  <si>
    <t>BDS - 3175/4041 MICAELA ALMIRON</t>
  </si>
  <si>
    <t>5</t>
  </si>
  <si>
    <t>REC. DE PRECIO</t>
  </si>
  <si>
    <t xml:space="preserve">     MS117711</t>
  </si>
  <si>
    <t>**FRASCO DOS POSIC VIDRIO TAPA COBRE 1200ML</t>
  </si>
  <si>
    <t>FB5100043151</t>
  </si>
  <si>
    <t>063472</t>
  </si>
  <si>
    <t>BDD - 802/1616/1617/2693/4034 LOURDES MOHAMED</t>
  </si>
  <si>
    <t>8</t>
  </si>
  <si>
    <t xml:space="preserve">     MS119636</t>
  </si>
  <si>
    <t>+**WOK ANTIADEHERENTE LINEA GRANITE 30 CM</t>
  </si>
  <si>
    <t>FB5100043115</t>
  </si>
  <si>
    <t>062458</t>
  </si>
  <si>
    <t>BDS - 625/4032 FLORENCIA SERRANO PUCHETA</t>
  </si>
  <si>
    <t>5</t>
  </si>
  <si>
    <t xml:space="preserve">     MS119636</t>
  </si>
  <si>
    <t>+**WOK ANTIADEHERENTE LINEA GRANITE 30 CM</t>
  </si>
  <si>
    <t>CB5100006591</t>
  </si>
  <si>
    <t>062458</t>
  </si>
  <si>
    <t>BDS - 625/4032 FLORENCIA SERRANO PUCHETA</t>
  </si>
  <si>
    <t>5</t>
  </si>
  <si>
    <t>SIN STOCK</t>
  </si>
  <si>
    <t xml:space="preserve">     MS119637</t>
  </si>
  <si>
    <t>+**WOK ANTIADHERENTE LINEA GRANITE 26CM</t>
  </si>
  <si>
    <t>FB5100043175</t>
  </si>
  <si>
    <t>062458</t>
  </si>
  <si>
    <t>BDS - 625/4032 FLORENCIA SERRANO PUCHETA</t>
  </si>
  <si>
    <t>5</t>
  </si>
  <si>
    <t>SIN STOCK</t>
  </si>
  <si>
    <t xml:space="preserve">     MS133001</t>
  </si>
  <si>
    <t>**FUENTE PARA HORMO OVAL CHAMPAGNE 31 X 19 X 4 CM</t>
  </si>
  <si>
    <t>FB5100043019</t>
  </si>
  <si>
    <t>081032</t>
  </si>
  <si>
    <t>BDS - 4006 JULIETA DERISI</t>
  </si>
  <si>
    <t>5</t>
  </si>
  <si>
    <t xml:space="preserve">     MS404001</t>
  </si>
  <si>
    <t>**AZUCARERA DE VIDRIO Y PICO VERTEDOR ACERO 14 CM</t>
  </si>
  <si>
    <t>FB5100043104</t>
  </si>
  <si>
    <t>081117</t>
  </si>
  <si>
    <t>BDS - 4026 ANALIA GOMEZ</t>
  </si>
  <si>
    <t>5</t>
  </si>
  <si>
    <t>REC. DE PRECIO</t>
  </si>
  <si>
    <t xml:space="preserve">     MS502022</t>
  </si>
  <si>
    <t>+**ACEITERA DE VIDRIO TAPA NEGRA Y ACERO 200 ML</t>
  </si>
  <si>
    <t>FB5100043015</t>
  </si>
  <si>
    <t>070329</t>
  </si>
  <si>
    <t>BDS - 2154/4002/4003 CAMILA MOLINA</t>
  </si>
  <si>
    <t>5</t>
  </si>
  <si>
    <t>REC. DE PRECIO</t>
  </si>
  <si>
    <t xml:space="preserve">     MS502036</t>
  </si>
  <si>
    <t>**SALERO RAYAS VERTICALES CHICAGO BLACK 40ML</t>
  </si>
  <si>
    <t>FB5100043015</t>
  </si>
  <si>
    <t>070329</t>
  </si>
  <si>
    <t>BDS - 2154/4002/4003 CAMILA MOLINA</t>
  </si>
  <si>
    <t>5</t>
  </si>
  <si>
    <t>REC. DE PRECIO</t>
  </si>
  <si>
    <t xml:space="preserve">     MS502036</t>
  </si>
  <si>
    <t>**SALERO RAYAS VERTICALES CHICAGO BLACK 40ML</t>
  </si>
  <si>
    <t>FB5100043251</t>
  </si>
  <si>
    <t>081200</t>
  </si>
  <si>
    <t>BDS - 4052 ROMINA RUIZ</t>
  </si>
  <si>
    <t>5</t>
  </si>
  <si>
    <t xml:space="preserve">     MS504046</t>
  </si>
  <si>
    <t xml:space="preserve">**INDIVIDUAL PATTANI KORN 38 CM </t>
  </si>
  <si>
    <t>FB5100043263</t>
  </si>
  <si>
    <t>081284</t>
  </si>
  <si>
    <t>BDS - 4062/4143 CRISTINA PEREZ</t>
  </si>
  <si>
    <t>5</t>
  </si>
  <si>
    <t>REC. DE PRECIO</t>
  </si>
  <si>
    <t xml:space="preserve">     MS506059</t>
  </si>
  <si>
    <t xml:space="preserve">+**MANTEQUERA BASE DE FIBRA DE TRIGO </t>
  </si>
  <si>
    <t>FB5100043251</t>
  </si>
  <si>
    <t>081200</t>
  </si>
  <si>
    <t>BDS - 4052 ROMINA RUIZ</t>
  </si>
  <si>
    <t>5</t>
  </si>
  <si>
    <t xml:space="preserve">     MS512014</t>
  </si>
  <si>
    <t>**ENSALADERA MEDIA FLORENCIA GRIS E INTERIOR BLANCO 20 X 5 CM</t>
  </si>
  <si>
    <t>FB5100043015</t>
  </si>
  <si>
    <t>070329</t>
  </si>
  <si>
    <t>BDS - 2154/4002/4003 CAMILA MOLINA</t>
  </si>
  <si>
    <t>5</t>
  </si>
  <si>
    <t>REC. DE PRECIO</t>
  </si>
  <si>
    <t xml:space="preserve">     RAMOROSA</t>
  </si>
  <si>
    <t>**RAMO DE FLORES ROSA 26 CM DE TALLO Y 16CMDIAM</t>
  </si>
  <si>
    <t>FB5100043247</t>
  </si>
  <si>
    <t>081283</t>
  </si>
  <si>
    <t>BDS - 4046 ANALIA SAMMAN</t>
  </si>
  <si>
    <t>5</t>
  </si>
  <si>
    <t xml:space="preserve">    019BO5574</t>
  </si>
  <si>
    <t xml:space="preserve">+BOT. ACQUA 1L SILICONA </t>
  </si>
  <si>
    <t>FB5100043012</t>
  </si>
  <si>
    <t>078788</t>
  </si>
  <si>
    <t>BDS - 3652 FERNANDA SABBAG</t>
  </si>
  <si>
    <t>5</t>
  </si>
  <si>
    <t xml:space="preserve">    019BO6406</t>
  </si>
  <si>
    <t>+BOT. 500CC CORCHO ECOLOGICO 4 MOT SURT</t>
  </si>
  <si>
    <t>FB5100043012</t>
  </si>
  <si>
    <t>078788</t>
  </si>
  <si>
    <t>BDS - 3652 FERNANDA SABBAG</t>
  </si>
  <si>
    <t>5</t>
  </si>
  <si>
    <t xml:space="preserve">    019BO6407</t>
  </si>
  <si>
    <t>BOT. 500CC TAPA PLASTICO 4COL SURT</t>
  </si>
  <si>
    <t>FB5100043244</t>
  </si>
  <si>
    <t>081187</t>
  </si>
  <si>
    <t>BDS - 4049 FLORENCIA SANGUINETTI</t>
  </si>
  <si>
    <t>5</t>
  </si>
  <si>
    <t xml:space="preserve">    043BA6146</t>
  </si>
  <si>
    <t>PANELUX HERVIDOR DE LECHE 16CM - ANTIADHERENTE NEGRO ESP 1MM</t>
  </si>
  <si>
    <t>FB5100042944</t>
  </si>
  <si>
    <t>080911</t>
  </si>
  <si>
    <t>BDS - 3992/4176 MARIAN VERENICE NOODERMER</t>
  </si>
  <si>
    <t>5</t>
  </si>
  <si>
    <t xml:space="preserve">    043BA6154</t>
  </si>
  <si>
    <t>+**PANELUX ASADERA Nº 3 - ANTIADHERENTE NEGRO 35,3X24.7X5.2CM ESP 1MM</t>
  </si>
  <si>
    <t>FB5100042984</t>
  </si>
  <si>
    <t>063910</t>
  </si>
  <si>
    <t>BDS - 904/3997 LORENA MERCEDES GONZA</t>
  </si>
  <si>
    <t>5</t>
  </si>
  <si>
    <t xml:space="preserve">    046AB6645</t>
  </si>
  <si>
    <t>**PORTA CEPILLOS BAÑO  POLI. PASTEL 7X9.5X7CM</t>
  </si>
  <si>
    <t>FB5100043018</t>
  </si>
  <si>
    <t>078614</t>
  </si>
  <si>
    <t>BDS - 3609/4005 MARIA DE LOS MILAGROS CARRIZO</t>
  </si>
  <si>
    <t>8</t>
  </si>
  <si>
    <t xml:space="preserve">    046AB6647</t>
  </si>
  <si>
    <t>+**//DISPENSER BAÑO POLI. PASTEL 9.7X16.5CM</t>
  </si>
  <si>
    <t>FB5100043018</t>
  </si>
  <si>
    <t>078614</t>
  </si>
  <si>
    <t>BDS - 3609/4005 MARIA DE LOS MILAGROS CARRIZO</t>
  </si>
  <si>
    <t>8</t>
  </si>
  <si>
    <t xml:space="preserve">    046AB6649</t>
  </si>
  <si>
    <t>+**//JABONERA BAÑO POLI. PASTEL</t>
  </si>
  <si>
    <t>FB5100043243</t>
  </si>
  <si>
    <t>081184</t>
  </si>
  <si>
    <t>BDS - 4044 MARIA EUGENIA FLORES</t>
  </si>
  <si>
    <t>5</t>
  </si>
  <si>
    <t xml:space="preserve">    046AB7309</t>
  </si>
  <si>
    <t>**PORTACEPILLOS CELESTE POLI. 10X11,5CM</t>
  </si>
  <si>
    <t>FB5100043015</t>
  </si>
  <si>
    <t>070329</t>
  </si>
  <si>
    <t>BDS - 2154/4002/4003 CAMILA MOLINA</t>
  </si>
  <si>
    <t>5</t>
  </si>
  <si>
    <t>REC. DE PRECIO</t>
  </si>
  <si>
    <t xml:space="preserve">    046AB7314</t>
  </si>
  <si>
    <t>+**PORTACEPILLOS MARRON POLI. 10X11,5CM</t>
  </si>
  <si>
    <t>FB5100043015</t>
  </si>
  <si>
    <t>070329</t>
  </si>
  <si>
    <t>BDS - 2154/4002/4003 CAMILA MOLINA</t>
  </si>
  <si>
    <t>5</t>
  </si>
  <si>
    <t>REC. DE PRECIO</t>
  </si>
  <si>
    <t xml:space="preserve">    046AB7322</t>
  </si>
  <si>
    <t>+**DISPENSER POLI. + MAD. 17*7CM</t>
  </si>
  <si>
    <t>FB5100043015</t>
  </si>
  <si>
    <t>070329</t>
  </si>
  <si>
    <t>BDS - 2154/4002/4003 CAMILA MOLINA</t>
  </si>
  <si>
    <t>5</t>
  </si>
  <si>
    <t>REC. DE PRECIO</t>
  </si>
  <si>
    <t xml:space="preserve">    046AB7487</t>
  </si>
  <si>
    <t>**/JABONERA DE SILICONA 11X8CM COLORES SURTIDOS AB6638</t>
  </si>
  <si>
    <t>FB5100042986</t>
  </si>
  <si>
    <t>080950</t>
  </si>
  <si>
    <t>BDS - 3999 MARIANA NAJAT</t>
  </si>
  <si>
    <t>8</t>
  </si>
  <si>
    <t xml:space="preserve">    046AB7493</t>
  </si>
  <si>
    <t>**JABONERA PEZ VENTOSA SOPAPA 3COL SURT 9X19CM</t>
  </si>
  <si>
    <t>FB5100043249</t>
  </si>
  <si>
    <t>081186</t>
  </si>
  <si>
    <t>BDS - 4048 FLORENCIA MANGO</t>
  </si>
  <si>
    <t>5</t>
  </si>
  <si>
    <t xml:space="preserve">    046AB8215</t>
  </si>
  <si>
    <t>**SET DE BAÑO PASTEL 4PC DISPENSER + JABONERA + 2 PORTA CEPILLOS POLI.</t>
  </si>
  <si>
    <t>FB5100043019</t>
  </si>
  <si>
    <t>081032</t>
  </si>
  <si>
    <t>BDS - 4006 JULIETA DERISI</t>
  </si>
  <si>
    <t>5</t>
  </si>
  <si>
    <t xml:space="preserve">    046BA3323</t>
  </si>
  <si>
    <t>** SET 2PC PINZA DE ARROZ YFIDEOS  NYLON 34CM</t>
  </si>
  <si>
    <t>FB5100042946</t>
  </si>
  <si>
    <t>080912</t>
  </si>
  <si>
    <t>BDS - 3993 JENNIFER ROLDAN</t>
  </si>
  <si>
    <t>5</t>
  </si>
  <si>
    <t>REC. DE PRECIO</t>
  </si>
  <si>
    <t xml:space="preserve">    046BA4163</t>
  </si>
  <si>
    <t>+COC. RALLADOR 3COL SURT 15X10,5CM</t>
  </si>
  <si>
    <t>FB5100043019</t>
  </si>
  <si>
    <t>081032</t>
  </si>
  <si>
    <t>BDS - 4006 JULIETA DERISI</t>
  </si>
  <si>
    <t>5</t>
  </si>
  <si>
    <t xml:space="preserve">    046BA4163</t>
  </si>
  <si>
    <t>+COC. RALLADOR 3COL SURT 15X10,5CM</t>
  </si>
  <si>
    <t>CB5100006570</t>
  </si>
  <si>
    <t>081032</t>
  </si>
  <si>
    <t>BDS - 4006 JULIETA DERISI</t>
  </si>
  <si>
    <t>5</t>
  </si>
  <si>
    <t>SIN STOCK</t>
  </si>
  <si>
    <t xml:space="preserve">    046BA4825</t>
  </si>
  <si>
    <t>MOLDE FLANERA DIAM 21CM ALT 9CM</t>
  </si>
  <si>
    <t>FB5100043257</t>
  </si>
  <si>
    <t>081217</t>
  </si>
  <si>
    <t>BDS - 4057/4132 CANDELA ZOCCO</t>
  </si>
  <si>
    <t>5</t>
  </si>
  <si>
    <t>REC. DE PRECIO</t>
  </si>
  <si>
    <t xml:space="preserve">    046BA4833</t>
  </si>
  <si>
    <t>MOLDE P GALLE 6DIV 26X18X1,5CM</t>
  </si>
  <si>
    <t>FB5100043097</t>
  </si>
  <si>
    <t>078186</t>
  </si>
  <si>
    <t>BDS - 3524/3821/4013 SILVIA REYNOSO</t>
  </si>
  <si>
    <t>5</t>
  </si>
  <si>
    <t xml:space="preserve">    046BA4834</t>
  </si>
  <si>
    <t>+////MOLDE P GALLE 6DIV. CORAZON 26X18X1,5CM</t>
  </si>
  <si>
    <t>FB5100043258</t>
  </si>
  <si>
    <t>081217</t>
  </si>
  <si>
    <t>BDS - 4057/4132 CANDELA ZOCCO</t>
  </si>
  <si>
    <t>8</t>
  </si>
  <si>
    <t xml:space="preserve">    046BA4835</t>
  </si>
  <si>
    <t>SET X 3 MOLDE PIZZA DIAM 29.5CM 31CM 38CM ALT 1,8CM</t>
  </si>
  <si>
    <t>FB5100043104</t>
  </si>
  <si>
    <t>081117</t>
  </si>
  <si>
    <t>BDS - 4026 ANALIA GOMEZ</t>
  </si>
  <si>
    <t>5</t>
  </si>
  <si>
    <t>REC. DE PRECIO</t>
  </si>
  <si>
    <t xml:space="preserve">    046BA4836</t>
  </si>
  <si>
    <t>MOLDE TARTERA DIAM 27CM</t>
  </si>
  <si>
    <t>FB5100043257</t>
  </si>
  <si>
    <t>081217</t>
  </si>
  <si>
    <t>BDS - 4057/4132 CANDELA ZOCCO</t>
  </si>
  <si>
    <t>5</t>
  </si>
  <si>
    <t>REC. DE PRECIO</t>
  </si>
  <si>
    <t xml:space="preserve">    046BA4836</t>
  </si>
  <si>
    <t>MOLDE TARTERA DIAM 27CM</t>
  </si>
  <si>
    <t>FB5100043255</t>
  </si>
  <si>
    <t>060278</t>
  </si>
  <si>
    <t>BDD - 235/775/1878/1981/2590/2591/2810/2918/4054 LIA BARRIOS</t>
  </si>
  <si>
    <t>5</t>
  </si>
  <si>
    <t xml:space="preserve">    046BA6370</t>
  </si>
  <si>
    <t>**SECAPLATOS MANIJA ACC. CROMADO. 38.5X24X38.5CM</t>
  </si>
  <si>
    <t>FB5100042984</t>
  </si>
  <si>
    <t>063910</t>
  </si>
  <si>
    <t>BDS - 904/3997 LORENA MERCEDES GONZA</t>
  </si>
  <si>
    <t>5</t>
  </si>
  <si>
    <t xml:space="preserve">    046BA6440</t>
  </si>
  <si>
    <t>RALLADOR 6 LADOS 23CM</t>
  </si>
  <si>
    <t>FB5100042984</t>
  </si>
  <si>
    <t>063910</t>
  </si>
  <si>
    <t>BDS - 904/3997 LORENA MERCEDES GONZA</t>
  </si>
  <si>
    <t>5</t>
  </si>
  <si>
    <t xml:space="preserve">    046BA6854</t>
  </si>
  <si>
    <t>/RALLADOR DE CITRICOS PL. CON PROTECTOR 36X04CM</t>
  </si>
  <si>
    <t>FB5100043267</t>
  </si>
  <si>
    <t>081287</t>
  </si>
  <si>
    <t>BDS - 4068 ANABELLA MONTES DESCHLE</t>
  </si>
  <si>
    <t>5</t>
  </si>
  <si>
    <t>REC. DE PRECIO</t>
  </si>
  <si>
    <t xml:space="preserve">    046BA7377</t>
  </si>
  <si>
    <t>RALLADOR 4COL SURT 24X12X4,5CM</t>
  </si>
  <si>
    <t>FB5100043036</t>
  </si>
  <si>
    <t>081032</t>
  </si>
  <si>
    <t>BDS - 4006 JULIETA DERISI</t>
  </si>
  <si>
    <t>5</t>
  </si>
  <si>
    <t>SIN STOCK</t>
  </si>
  <si>
    <t xml:space="preserve">    046BA7378</t>
  </si>
  <si>
    <t>RALLADOR 6 LADOS 20CM</t>
  </si>
  <si>
    <t>FB5100043015</t>
  </si>
  <si>
    <t>070329</t>
  </si>
  <si>
    <t>BDS - 2154/4002/4003 CAMILA MOLINA</t>
  </si>
  <si>
    <t>5</t>
  </si>
  <si>
    <t>REC. DE PRECIO</t>
  </si>
  <si>
    <t xml:space="preserve">    046BA8162</t>
  </si>
  <si>
    <t>COLADOR DIAM 22CM X 8CM ALTO</t>
  </si>
  <si>
    <t>FB5100043017</t>
  </si>
  <si>
    <t>074910</t>
  </si>
  <si>
    <t>BDS - 2759/4004/4142 CINTHIA ROMERO</t>
  </si>
  <si>
    <t>5</t>
  </si>
  <si>
    <t>REC. DE PRECIO</t>
  </si>
  <si>
    <t xml:space="preserve">    046BA8168</t>
  </si>
  <si>
    <t xml:space="preserve">**SARTEN CERAM. 26CM S/TAPA ANTIADHERENTE </t>
  </si>
  <si>
    <t>FB5100043101</t>
  </si>
  <si>
    <t>081116</t>
  </si>
  <si>
    <t>BDS - 4018 MARIA DEL PILAR TALAVAN</t>
  </si>
  <si>
    <t>5</t>
  </si>
  <si>
    <t>REC. DE PRECIO</t>
  </si>
  <si>
    <t xml:space="preserve">    046BA8261</t>
  </si>
  <si>
    <t>+**POSA VASO YUTE  HOJA DE MAIZ 10,5CM</t>
  </si>
  <si>
    <t>FB5100043011</t>
  </si>
  <si>
    <t>078650</t>
  </si>
  <si>
    <t>BDS - 3621 ANA PAULA VILLALBA</t>
  </si>
  <si>
    <t>5</t>
  </si>
  <si>
    <t xml:space="preserve">    046BA8262</t>
  </si>
  <si>
    <t>**POSA PAVA YUTE  HOJA DE MAIZ  15CM</t>
  </si>
  <si>
    <t>FB5100043268</t>
  </si>
  <si>
    <t>081287</t>
  </si>
  <si>
    <t>BDS - 4068 ANABELLA MONTES DESCHLE</t>
  </si>
  <si>
    <t>8</t>
  </si>
  <si>
    <t xml:space="preserve">    046BA8263</t>
  </si>
  <si>
    <t>**POSA FUENTE YUTE  HOJA DE MAIZ 20CM</t>
  </si>
  <si>
    <t>FB5100043011</t>
  </si>
  <si>
    <t>078650</t>
  </si>
  <si>
    <t>BDS - 3621 ANA PAULA VILLALBA</t>
  </si>
  <si>
    <t>5</t>
  </si>
  <si>
    <t xml:space="preserve">    046BO7484</t>
  </si>
  <si>
    <t>+**FRASCO DIFUSOR AROMATICO 4COL SURT 10CM</t>
  </si>
  <si>
    <t>FB5100043115</t>
  </si>
  <si>
    <t>062458</t>
  </si>
  <si>
    <t>BDS - 625/4032 FLORENCIA SERRANO PUCHETA</t>
  </si>
  <si>
    <t>5</t>
  </si>
  <si>
    <t xml:space="preserve">    046BO7484</t>
  </si>
  <si>
    <t>+**FRASCO DIFUSOR AROMATICO 4COL SURT 10CM</t>
  </si>
  <si>
    <t>FB5100043244</t>
  </si>
  <si>
    <t>081187</t>
  </si>
  <si>
    <t>BDS - 4049 FLORENCIA SANGUINETTI</t>
  </si>
  <si>
    <t>5</t>
  </si>
  <si>
    <t xml:space="preserve">    046BR5388</t>
  </si>
  <si>
    <t xml:space="preserve">BROCHES BLISTER X 12 GRIP ARRIBA  </t>
  </si>
  <si>
    <t>FB5100043246</t>
  </si>
  <si>
    <t>081183</t>
  </si>
  <si>
    <t>BDS - 4043 GIANNINA MARCHESI</t>
  </si>
  <si>
    <t>5</t>
  </si>
  <si>
    <t xml:space="preserve">    046CX5813</t>
  </si>
  <si>
    <t>+BA5117 CAJA DE TE MADERA 4DIV LEYENDA "THÉ" 18X18X7CM</t>
  </si>
  <si>
    <t>FB5100043015</t>
  </si>
  <si>
    <t>070329</t>
  </si>
  <si>
    <t>BDS - 2154/4002/4003 CAMILA MOLINA</t>
  </si>
  <si>
    <t>5</t>
  </si>
  <si>
    <t>REC. DE PRECIO</t>
  </si>
  <si>
    <t xml:space="preserve">    046CX5828</t>
  </si>
  <si>
    <t>**CAJA / ASIENTO FORMA CAMION HELADOS 53X33X26CM</t>
  </si>
  <si>
    <t>FB5100042901</t>
  </si>
  <si>
    <t>080854</t>
  </si>
  <si>
    <t>BDS - 3981 DIEGO DI PAOLA</t>
  </si>
  <si>
    <t>5</t>
  </si>
  <si>
    <t xml:space="preserve">    046CX7191</t>
  </si>
  <si>
    <t>+**CAJA DE TE MAD. 3DIV "I LOVE TEA" 3 DIV. 24X7.5X9CM</t>
  </si>
  <si>
    <t>FB5100043253</t>
  </si>
  <si>
    <t>063458</t>
  </si>
  <si>
    <t>BDS - 787/4051 SILVINA CRUZ</t>
  </si>
  <si>
    <t>8</t>
  </si>
  <si>
    <t xml:space="preserve">    046DE7527</t>
  </si>
  <si>
    <t>MACET. CERAMICA REGADERA 6MOD SURT 14,5X8CM</t>
  </si>
  <si>
    <t>FB5100042946</t>
  </si>
  <si>
    <t>080912</t>
  </si>
  <si>
    <t>BDS - 3993 JENNIFER ROLDAN</t>
  </si>
  <si>
    <t>5</t>
  </si>
  <si>
    <t>REC. DE PRECIO</t>
  </si>
  <si>
    <t xml:space="preserve">    046DE7529</t>
  </si>
  <si>
    <t>+MACET. CERAMICA BAÑERA 6MOD SURT 18X7CM</t>
  </si>
  <si>
    <t>FB5100042946</t>
  </si>
  <si>
    <t>080912</t>
  </si>
  <si>
    <t>BDS - 3993 JENNIFER ROLDAN</t>
  </si>
  <si>
    <t>5</t>
  </si>
  <si>
    <t>REC. DE PRECIO</t>
  </si>
  <si>
    <t xml:space="preserve">    046FA7393</t>
  </si>
  <si>
    <t>**FANAL DE MAD. MARR CORAZON 8X9,5X8CM</t>
  </si>
  <si>
    <t>FB5100043068</t>
  </si>
  <si>
    <t>081075</t>
  </si>
  <si>
    <t>BDS - 4014 MELISA BIONDI</t>
  </si>
  <si>
    <t>5</t>
  </si>
  <si>
    <t xml:space="preserve">    046FL7153</t>
  </si>
  <si>
    <t>PLANTA ARTIFICIAL MACET CEM. CACTUS</t>
  </si>
  <si>
    <t>FB5100043019</t>
  </si>
  <si>
    <t>081032</t>
  </si>
  <si>
    <t>BDS - 4006 JULIETA DERISI</t>
  </si>
  <si>
    <t>5</t>
  </si>
  <si>
    <t xml:space="preserve">    046JA7250</t>
  </si>
  <si>
    <t>+**/FLORERO DE VIDRIO FUME 21CM X9,5CM DIAM</t>
  </si>
  <si>
    <t>FB5100043106</t>
  </si>
  <si>
    <t>081118</t>
  </si>
  <si>
    <t>BDS - 4022 DAHYANA CEJAS</t>
  </si>
  <si>
    <t>8</t>
  </si>
  <si>
    <t xml:space="preserve">    046LI7532</t>
  </si>
  <si>
    <t>+LIMPIEZA ESCOBA + PALA SET 2PC  3COL. SURT LI7531</t>
  </si>
  <si>
    <t>FB5100042916</t>
  </si>
  <si>
    <t>080875</t>
  </si>
  <si>
    <t>BDS - 3989 LARA CABA</t>
  </si>
  <si>
    <t>5</t>
  </si>
  <si>
    <t xml:space="preserve">    046LI8211</t>
  </si>
  <si>
    <t>**MOPA CON SPRAY</t>
  </si>
  <si>
    <t>FB5100043030</t>
  </si>
  <si>
    <t>081041</t>
  </si>
  <si>
    <t>BDS - 4007 LOURDES LLORET</t>
  </si>
  <si>
    <t>5</t>
  </si>
  <si>
    <t xml:space="preserve">    046LI8211</t>
  </si>
  <si>
    <t>**MOPA CON SPRAY</t>
  </si>
  <si>
    <t>FB5100043104</t>
  </si>
  <si>
    <t>081117</t>
  </si>
  <si>
    <t>BDS - 4026 ANALIA GOMEZ</t>
  </si>
  <si>
    <t>5</t>
  </si>
  <si>
    <t>REC. DE PRECIO</t>
  </si>
  <si>
    <t xml:space="preserve">    046PR6836</t>
  </si>
  <si>
    <t>+PORTARRETR, PL MARR 13X18CM</t>
  </si>
  <si>
    <t>FB5100043011</t>
  </si>
  <si>
    <t>078650</t>
  </si>
  <si>
    <t>BDS - 3621 ANA PAULA VILLALBA</t>
  </si>
  <si>
    <t>5</t>
  </si>
  <si>
    <t xml:space="preserve">    046RE6395</t>
  </si>
  <si>
    <t>**REL. PARED DISCO VINILO VIDRIO TEMPLADO 30CM</t>
  </si>
  <si>
    <t>FB5100043246</t>
  </si>
  <si>
    <t>081183</t>
  </si>
  <si>
    <t>BDS - 4043 GIANNINA MARCHESI</t>
  </si>
  <si>
    <t>5</t>
  </si>
  <si>
    <t xml:space="preserve">    058DE6905</t>
  </si>
  <si>
    <t>+**CESTO DE METAL Y TELA HOME SET 2PC 35X24X45 / 42X31X54CM</t>
  </si>
  <si>
    <t>FB5100043267</t>
  </si>
  <si>
    <t>081287</t>
  </si>
  <si>
    <t>BDS - 4068 ANABELLA MONTES DESCHLE</t>
  </si>
  <si>
    <t>5</t>
  </si>
  <si>
    <t>REC. DE PRECIO</t>
  </si>
  <si>
    <t xml:space="preserve">    062AL8219</t>
  </si>
  <si>
    <t>**TRAPOS DE PISO CON LEYENDA 57X47CM SURTIDOS</t>
  </si>
  <si>
    <t>FB5100043151</t>
  </si>
  <si>
    <t>063472</t>
  </si>
  <si>
    <t>BDD - 802/1616/1617/2693/4034 LOURDES MOHAMED</t>
  </si>
  <si>
    <t>8</t>
  </si>
  <si>
    <t xml:space="preserve">    062AL8219</t>
  </si>
  <si>
    <t>**TRAPOS DE PISO CON LEYENDA 57X47CM SURTIDOS</t>
  </si>
  <si>
    <t>FB5100043247</t>
  </si>
  <si>
    <t>081283</t>
  </si>
  <si>
    <t>BDS - 4046 ANALIA SAMMAN</t>
  </si>
  <si>
    <t>5</t>
  </si>
  <si>
    <t xml:space="preserve">    062AL8219</t>
  </si>
  <si>
    <t>**TRAPOS DE PISO CON LEYENDA 57X47CM SURTIDOS</t>
  </si>
  <si>
    <t>FB5100043247</t>
  </si>
  <si>
    <t>081283</t>
  </si>
  <si>
    <t>BDS - 4046 ANALIA SAMMAN</t>
  </si>
  <si>
    <t>5</t>
  </si>
  <si>
    <t xml:space="preserve">    062AL8219</t>
  </si>
  <si>
    <t>**TRAPOS DE PISO CON LEYENDA 57X47CM SURTIDOS</t>
  </si>
  <si>
    <t>FB5100043248</t>
  </si>
  <si>
    <t>081185</t>
  </si>
  <si>
    <t>BDS - 4047 PAOLA DELGADO</t>
  </si>
  <si>
    <t>5</t>
  </si>
  <si>
    <t xml:space="preserve">    062AL8219</t>
  </si>
  <si>
    <t>**TRAPOS DE PISO CON LEYENDA 57X47CM SURTIDOS</t>
  </si>
  <si>
    <t>FB5100043249</t>
  </si>
  <si>
    <t>081186</t>
  </si>
  <si>
    <t>BDS - 4048 FLORENCIA MANGO</t>
  </si>
  <si>
    <t>5</t>
  </si>
  <si>
    <t xml:space="preserve">    075RE2426</t>
  </si>
  <si>
    <t>** REL. MAD. GLOBO AEROSTÁTICO 19X3X37CM</t>
  </si>
  <si>
    <t>FB5100043114</t>
  </si>
  <si>
    <t>080651</t>
  </si>
  <si>
    <t>BDS - 3958/4008/4031/4042/4217 JIMENA GATTO</t>
  </si>
  <si>
    <t>8</t>
  </si>
  <si>
    <t>REC. DE PRECIO</t>
  </si>
  <si>
    <t xml:space="preserve">    078DE2486</t>
  </si>
  <si>
    <t>** SET X 2 GANCHOS "YOU ME"  48X16X17CM</t>
  </si>
  <si>
    <t>FB5100043102</t>
  </si>
  <si>
    <t>081081</t>
  </si>
  <si>
    <t>BDS - 4020 NOELIA CORTES</t>
  </si>
  <si>
    <t>5</t>
  </si>
  <si>
    <t xml:space="preserve">    091PR3530</t>
  </si>
  <si>
    <t>**PORTARRETR. FMA CORAZON VINTAGE 10,3X10,5CM</t>
  </si>
  <si>
    <t>FB5100043098</t>
  </si>
  <si>
    <t>081113</t>
  </si>
  <si>
    <t>BDS - 4015 SOLEDAD COLOMBO</t>
  </si>
  <si>
    <t>5</t>
  </si>
  <si>
    <t xml:space="preserve">    093PA7074</t>
  </si>
  <si>
    <t>**PARRILLA PORTATIL PLEGABLE P 8 PER CON PIE DE AC. INOX. 59,5X33X26,3CM</t>
  </si>
  <si>
    <t>FB5100043259</t>
  </si>
  <si>
    <t>077978</t>
  </si>
  <si>
    <t>BDS - 3484/3828/4056 MARIA GENTILE</t>
  </si>
  <si>
    <t>5</t>
  </si>
  <si>
    <t>REC. DE PRECIO</t>
  </si>
  <si>
    <t xml:space="preserve">    094BA7090</t>
  </si>
  <si>
    <t>**BOMBONERA DE VIDRIO 15,5CM / 12,5CM DIAM</t>
  </si>
  <si>
    <t>FB5100043032</t>
  </si>
  <si>
    <t>068523</t>
  </si>
  <si>
    <t>BDS - 1868/4011 FLORENCIA GARCIA</t>
  </si>
  <si>
    <t>5</t>
  </si>
  <si>
    <t xml:space="preserve">    CARRA4030</t>
  </si>
  <si>
    <t>**MESA ARRIME CARRARA 40X30X60CM</t>
  </si>
  <si>
    <t>FB5100043100</t>
  </si>
  <si>
    <t>081115</t>
  </si>
  <si>
    <t>BDS - 4017 MARIEL CARBONI</t>
  </si>
  <si>
    <t>8</t>
  </si>
  <si>
    <t xml:space="preserve">    CHUIN107R</t>
  </si>
  <si>
    <t>+**IND.CUERINA FELICIDAD 44X30CM</t>
  </si>
  <si>
    <t>FB5100043067</t>
  </si>
  <si>
    <t>080651</t>
  </si>
  <si>
    <t>BDS - 3958/4008/4031/4042/4217 JIMENA GATTO</t>
  </si>
  <si>
    <t>8</t>
  </si>
  <si>
    <t>REC. DE PRECIO</t>
  </si>
  <si>
    <t xml:space="preserve">    CHUIN179C</t>
  </si>
  <si>
    <t>**IND. CUERINA RAYAS BEIGE 32.5 DIAM,</t>
  </si>
  <si>
    <t>FB5100043153</t>
  </si>
  <si>
    <t>081153</t>
  </si>
  <si>
    <t>BDS - 4036 AGUSTINA STALLER</t>
  </si>
  <si>
    <t>5</t>
  </si>
  <si>
    <t xml:space="preserve">    CHUIN180C</t>
  </si>
  <si>
    <t>**IND. CUERINA RAYAS GRISES 32.5 DIAM.</t>
  </si>
  <si>
    <t>FB5100043113</t>
  </si>
  <si>
    <t>081123</t>
  </si>
  <si>
    <t>BDS - 4030 CYNTIA LUCERO</t>
  </si>
  <si>
    <t>5</t>
  </si>
  <si>
    <t>REC. DE PRECIO</t>
  </si>
  <si>
    <t xml:space="preserve">    CHUIN196R</t>
  </si>
  <si>
    <t>**IND. CUERINA RAYAS BEIGE 44CM X30CM</t>
  </si>
  <si>
    <t>FB5100043105</t>
  </si>
  <si>
    <t>081118</t>
  </si>
  <si>
    <t>BDS - 4022 DAHYANA CEJAS</t>
  </si>
  <si>
    <t>5</t>
  </si>
  <si>
    <t>REC. DE PRECIO</t>
  </si>
  <si>
    <t xml:space="preserve">    CHUMANBOR</t>
  </si>
  <si>
    <t>**MANTEL BORDO RECTANGULAR TELA TROPICAL PESADO 
150 X 250
CM</t>
  </si>
  <si>
    <t>FB5100043015</t>
  </si>
  <si>
    <t>070329</t>
  </si>
  <si>
    <t>BDS - 2154/4002/4003 CAMILA MOLINA</t>
  </si>
  <si>
    <t>5</t>
  </si>
  <si>
    <t>REC. DE PRECIO</t>
  </si>
  <si>
    <t xml:space="preserve">    CHUMANMOS</t>
  </si>
  <si>
    <t>**MANTEL MOSTAZA RECTANGULAR TELA TROPICAL PESADO 
150 X 250
CM</t>
  </si>
  <si>
    <t>FB5100043015</t>
  </si>
  <si>
    <t>070329</t>
  </si>
  <si>
    <t>BDS - 2154/4002/4003 CAMILA MOLINA</t>
  </si>
  <si>
    <t>5</t>
  </si>
  <si>
    <t>REC. DE PRECIO</t>
  </si>
  <si>
    <t xml:space="preserve">    CHUPACK03</t>
  </si>
  <si>
    <t>**SETX2 PAÑO DE MICROFIBRA ESTAMPADO 35X45CM</t>
  </si>
  <si>
    <t>FB5100043263</t>
  </si>
  <si>
    <t>081284</t>
  </si>
  <si>
    <t>BDS - 4062/4143 CRISTINA PEREZ</t>
  </si>
  <si>
    <t>5</t>
  </si>
  <si>
    <t>REC. DE PRECIO</t>
  </si>
  <si>
    <t xml:space="preserve">    CHUPACK06</t>
  </si>
  <si>
    <t>**SETX2 PAÑO DE MICROFIBRA ESTAMPADO 35X45CM</t>
  </si>
  <si>
    <t>FB5100043151</t>
  </si>
  <si>
    <t>063472</t>
  </si>
  <si>
    <t>BDD - 802/1616/1617/2693/4034 LOURDES MOHAMED</t>
  </si>
  <si>
    <t>8</t>
  </si>
  <si>
    <t xml:space="preserve">    CHUPACK09</t>
  </si>
  <si>
    <t>**SETX2 PAÑO DE MICROFIBRA ESTAMPADO 35X45CM</t>
  </si>
  <si>
    <t>FB5100043012</t>
  </si>
  <si>
    <t>078788</t>
  </si>
  <si>
    <t>BDS - 3652 FERNANDA SABBAG</t>
  </si>
  <si>
    <t>5</t>
  </si>
  <si>
    <t xml:space="preserve">    CHUPACK09</t>
  </si>
  <si>
    <t>**SETX2 PAÑO DE MICROFIBRA ESTAMPADO 35X45CM</t>
  </si>
  <si>
    <t>FB5100043030</t>
  </si>
  <si>
    <t>081041</t>
  </si>
  <si>
    <t>BDS - 4007 LOURDES LLORET</t>
  </si>
  <si>
    <t>5</t>
  </si>
  <si>
    <t xml:space="preserve">    CHUPACK29</t>
  </si>
  <si>
    <t>**SETX2 PAÑO DE MICROFIBRA ESTAMPADO 35X45CM</t>
  </si>
  <si>
    <t>FB5100043101</t>
  </si>
  <si>
    <t>081116</t>
  </si>
  <si>
    <t>BDS - 4018 MARIA DEL PILAR TALAVAN</t>
  </si>
  <si>
    <t>5</t>
  </si>
  <si>
    <t>REC. DE PRECIO</t>
  </si>
  <si>
    <t xml:space="preserve">    ILGEONUDE</t>
  </si>
  <si>
    <t>**PANERA DE LIENZO/GABARDINA</t>
  </si>
  <si>
    <t>FB5100043247</t>
  </si>
  <si>
    <t>081283</t>
  </si>
  <si>
    <t>BDS - 4046 ANALIA SAMMAN</t>
  </si>
  <si>
    <t>5</t>
  </si>
  <si>
    <t xml:space="preserve">    MLCPP0403</t>
  </si>
  <si>
    <t xml:space="preserve">**MARFIL X 12 CUCHILLO MESA PTA </t>
  </si>
  <si>
    <t>FB5100043067</t>
  </si>
  <si>
    <t>080651</t>
  </si>
  <si>
    <t>BDS - 3958/4008/4031/4042/4217 JIMENA GATTO</t>
  </si>
  <si>
    <t>8</t>
  </si>
  <si>
    <t>REC. DE PRECIO</t>
  </si>
  <si>
    <t xml:space="preserve">    MLRI37508</t>
  </si>
  <si>
    <t>UNIDAD RIGOLLEAU 1PC ENSALADERA ANTILLAS AMBAR FLINT</t>
  </si>
  <si>
    <t>FB5100042946</t>
  </si>
  <si>
    <t>080912</t>
  </si>
  <si>
    <t>BDS - 3993 JENNIFER ROLDAN</t>
  </si>
  <si>
    <t>5</t>
  </si>
  <si>
    <t>REC. DE PRECIO</t>
  </si>
  <si>
    <t xml:space="preserve">    MLRI62177</t>
  </si>
  <si>
    <t>RIGOLLEAU 6PC VASO OSLO 400ML</t>
  </si>
  <si>
    <t>FB5100043108</t>
  </si>
  <si>
    <t>081120</t>
  </si>
  <si>
    <t>BDS - 4024 PAOLA DI PERNA</t>
  </si>
  <si>
    <t>5</t>
  </si>
  <si>
    <t xml:space="preserve">    MLRI67380</t>
  </si>
  <si>
    <t xml:space="preserve">RIGOLLEAU 1PC PLATO PLAYO TILCARA COLOR MIX NEGRO </t>
  </si>
  <si>
    <t>FB5100043108</t>
  </si>
  <si>
    <t>081120</t>
  </si>
  <si>
    <t>BDS - 4024 PAOLA DI PERNA</t>
  </si>
  <si>
    <t>5</t>
  </si>
  <si>
    <t xml:space="preserve">    MLRI67380</t>
  </si>
  <si>
    <t xml:space="preserve">RIGOLLEAU 1PC PLATO PLAYO TILCARA COLOR MIX NEGRO </t>
  </si>
  <si>
    <t>CB5100006590</t>
  </si>
  <si>
    <t>081120</t>
  </si>
  <si>
    <t>BDS - 4024 PAOLA DI PERNA</t>
  </si>
  <si>
    <t>5</t>
  </si>
  <si>
    <t>SIN STOCK</t>
  </si>
  <si>
    <t xml:space="preserve">    MLRI67381</t>
  </si>
  <si>
    <t>RIGOLLEAU 1PC PLATO HONDO TILCARA COLOR MIX NEGRO</t>
  </si>
  <si>
    <t>FB5100043108</t>
  </si>
  <si>
    <t>081120</t>
  </si>
  <si>
    <t>BDS - 4024 PAOLA DI PERNA</t>
  </si>
  <si>
    <t>5</t>
  </si>
  <si>
    <t xml:space="preserve">    MOPANUEVA</t>
  </si>
  <si>
    <t>LAMPAZO CON BALDE - MUÑOZ</t>
  </si>
  <si>
    <t>FB5100043018</t>
  </si>
  <si>
    <t>078614</t>
  </si>
  <si>
    <t>BDS - 3609/4005 MARIA DE LOS MILAGROS CARRIZO</t>
  </si>
  <si>
    <t>8</t>
  </si>
  <si>
    <t xml:space="preserve">    Q17013BLA</t>
  </si>
  <si>
    <t>**ESCURRIDOR DE PLATOS BLANCO CON BANDEJA SINGLE 42,2X17,4X9,4 CM</t>
  </si>
  <si>
    <t>FB5100042913</t>
  </si>
  <si>
    <t>080872</t>
  </si>
  <si>
    <t>BDS - 3985 ANDREA SCHIAVONE</t>
  </si>
  <si>
    <t>5</t>
  </si>
  <si>
    <t xml:space="preserve">   019BA86077</t>
  </si>
  <si>
    <t>**BOWL CHICO CLASICO 11,5 DIAM X4,5</t>
  </si>
  <si>
    <t>FB5100043014</t>
  </si>
  <si>
    <t>081031</t>
  </si>
  <si>
    <t>BDS - 4001 LEANDRO BRAVO</t>
  </si>
  <si>
    <t>5</t>
  </si>
  <si>
    <t xml:space="preserve">   019BA86079</t>
  </si>
  <si>
    <t xml:space="preserve">**BOWL GRANDE CLASICO 18,5 DIAM X 7,5 CM </t>
  </si>
  <si>
    <t>FB5100042944</t>
  </si>
  <si>
    <t>080911</t>
  </si>
  <si>
    <t>BDS - 3992/4176 MARIAN VERENICE NOODERMER</t>
  </si>
  <si>
    <t>5</t>
  </si>
  <si>
    <t xml:space="preserve">   019BA86079</t>
  </si>
  <si>
    <t xml:space="preserve">**BOWL GRANDE CLASICO 18,5 DIAM X 7,5 CM </t>
  </si>
  <si>
    <t>FB5100043104</t>
  </si>
  <si>
    <t>081117</t>
  </si>
  <si>
    <t>BDS - 4026 ANALIA GOMEZ</t>
  </si>
  <si>
    <t>5</t>
  </si>
  <si>
    <t>REC. DE PRECIO</t>
  </si>
  <si>
    <t xml:space="preserve">   019BA86079</t>
  </si>
  <si>
    <t xml:space="preserve">**BOWL GRANDE CLASICO 18,5 DIAM X 7,5 CM </t>
  </si>
  <si>
    <t>FB5100043104</t>
  </si>
  <si>
    <t>081117</t>
  </si>
  <si>
    <t>BDS - 4026 ANALIA GOMEZ</t>
  </si>
  <si>
    <t>5</t>
  </si>
  <si>
    <t>REC. DE PRECIO</t>
  </si>
  <si>
    <t xml:space="preserve">   019BA87503</t>
  </si>
  <si>
    <t>**UNTADOR PASTEL NEW 1PC  14,5 CM</t>
  </si>
  <si>
    <t>FB5100043015</t>
  </si>
  <si>
    <t>070329</t>
  </si>
  <si>
    <t>BDS - 2154/4002/4003 CAMILA MOLINA</t>
  </si>
  <si>
    <t>5</t>
  </si>
  <si>
    <t>REC. DE PRECIO</t>
  </si>
  <si>
    <t xml:space="preserve">   019BA87503</t>
  </si>
  <si>
    <t>**UNTADOR PASTEL NEW 1PC  14,5 CM</t>
  </si>
  <si>
    <t>FB5100043015</t>
  </si>
  <si>
    <t>070329</t>
  </si>
  <si>
    <t>BDS - 2154/4002/4003 CAMILA MOLINA</t>
  </si>
  <si>
    <t>5</t>
  </si>
  <si>
    <t>REC. DE PRECIO</t>
  </si>
  <si>
    <t xml:space="preserve">   019BA87503</t>
  </si>
  <si>
    <t>**UNTADOR PASTEL NEW 1PC  14,5 CM</t>
  </si>
  <si>
    <t>FB5100043175</t>
  </si>
  <si>
    <t>062458</t>
  </si>
  <si>
    <t>BDS - 625/4032 FLORENCIA SERRANO PUCHETA</t>
  </si>
  <si>
    <t>5</t>
  </si>
  <si>
    <t>SIN STOCK</t>
  </si>
  <si>
    <t xml:space="preserve">   019BA87513</t>
  </si>
  <si>
    <t>+**CUCHARAS LARGAS PASTEL NEW PL 1PC PASTEL 23 CM</t>
  </si>
  <si>
    <t>FB5100042946</t>
  </si>
  <si>
    <t>080912</t>
  </si>
  <si>
    <t>BDS - 3993 JENNIFER ROLDAN</t>
  </si>
  <si>
    <t>5</t>
  </si>
  <si>
    <t>REC. DE PRECIO</t>
  </si>
  <si>
    <t xml:space="preserve">   019BA87518</t>
  </si>
  <si>
    <t xml:space="preserve">**TAPITA PASTEL PARA CERVEZA </t>
  </si>
  <si>
    <t>FB5100042946</t>
  </si>
  <si>
    <t>080912</t>
  </si>
  <si>
    <t>BDS - 3993 JENNIFER ROLDAN</t>
  </si>
  <si>
    <t>5</t>
  </si>
  <si>
    <t>REC. DE PRECIO</t>
  </si>
  <si>
    <t xml:space="preserve">   019BA87522</t>
  </si>
  <si>
    <t>+//**SEGURO P PUERTA SIL 1PC COLORES PASTEL</t>
  </si>
  <si>
    <t>FB5100043102</t>
  </si>
  <si>
    <t>081081</t>
  </si>
  <si>
    <t>BDS - 4020 NOELIA CORTES</t>
  </si>
  <si>
    <t>5</t>
  </si>
  <si>
    <t xml:space="preserve">   019BA87543</t>
  </si>
  <si>
    <t>**JABONERA PASTEL DE SIL. COL SURT 09X13.5X0.5CM</t>
  </si>
  <si>
    <t>FB5100043246</t>
  </si>
  <si>
    <t>081183</t>
  </si>
  <si>
    <t>BDS - 4043 GIANNINA MARCHESI</t>
  </si>
  <si>
    <t>5</t>
  </si>
  <si>
    <t xml:space="preserve">   019BA87553</t>
  </si>
  <si>
    <t>**TAPON BAÑERA  PASTEL 1PC COLORES SURTIDOS</t>
  </si>
  <si>
    <t>FB5100043255</t>
  </si>
  <si>
    <t>060278</t>
  </si>
  <si>
    <t>BDD - 235/775/1878/1981/2590/2591/2810/2918/4054 LIA BARRIOS</t>
  </si>
  <si>
    <t>5</t>
  </si>
  <si>
    <t xml:space="preserve">   019BA88511</t>
  </si>
  <si>
    <t>**BANDEJA BACHA 23X41CM COLORES SURT.</t>
  </si>
  <si>
    <t>FB5100042902</t>
  </si>
  <si>
    <t>080856</t>
  </si>
  <si>
    <t>BDS - 3982 CLAUDIA PICCIRILLI</t>
  </si>
  <si>
    <t>5</t>
  </si>
  <si>
    <t>REC. DE PRECIO</t>
  </si>
  <si>
    <t xml:space="preserve">   019BA88536</t>
  </si>
  <si>
    <t>**CIERRE DE BOLSA CUCHARA PASTEL 15.5CM</t>
  </si>
  <si>
    <t>FB5100043175</t>
  </si>
  <si>
    <t>062458</t>
  </si>
  <si>
    <t>BDS - 625/4032 FLORENCIA SERRANO PUCHETA</t>
  </si>
  <si>
    <t>5</t>
  </si>
  <si>
    <t>SIN STOCK</t>
  </si>
  <si>
    <t xml:space="preserve">   045LA55086</t>
  </si>
  <si>
    <t>**YERBERO/AZUCARERA LILA  TRENZA SET X2 LATAS</t>
  </si>
  <si>
    <t>FB5100043097</t>
  </si>
  <si>
    <t>078186</t>
  </si>
  <si>
    <t>BDS - 3524/3821/4013 SILVIA REYNOSO</t>
  </si>
  <si>
    <t>5</t>
  </si>
  <si>
    <t xml:space="preserve">   045LA55086</t>
  </si>
  <si>
    <t>**YERBERO/AZUCARERA LILA  TRENZA SET X2 LATAS</t>
  </si>
  <si>
    <t>FB5100043255</t>
  </si>
  <si>
    <t>060278</t>
  </si>
  <si>
    <t>BDD - 235/775/1878/1981/2590/2591/2810/2918/4054 LIA BARRIOS</t>
  </si>
  <si>
    <t>5</t>
  </si>
  <si>
    <t xml:space="preserve">   045LA55087</t>
  </si>
  <si>
    <t>**YERBERO/AZUCARERA SALMON TRENZA SET X 2 LATAS</t>
  </si>
  <si>
    <t>FB5100043112</t>
  </si>
  <si>
    <t>065405</t>
  </si>
  <si>
    <t>BDS - 1163/4029 FLORENCIA SALVIA</t>
  </si>
  <si>
    <t>5</t>
  </si>
  <si>
    <t xml:space="preserve">   045LA55087</t>
  </si>
  <si>
    <t>**YERBERO/AZUCARERA SALMON TRENZA SET X 2 LATAS</t>
  </si>
  <si>
    <t>FB5100043270</t>
  </si>
  <si>
    <t>081289</t>
  </si>
  <si>
    <t>BDS - 4071/4125 CLAUDIA TITTARELLI</t>
  </si>
  <si>
    <t>5</t>
  </si>
  <si>
    <t xml:space="preserve">   045LA55088</t>
  </si>
  <si>
    <t>**YERBERO/AZUCARERA TRENZA AQUA SET X2 LATAS</t>
  </si>
  <si>
    <t>FB5100043155</t>
  </si>
  <si>
    <t>081154</t>
  </si>
  <si>
    <t>BDS - 4038 CLEMENTINA VACCANI</t>
  </si>
  <si>
    <t>5</t>
  </si>
  <si>
    <t>REC. DE PRECIO</t>
  </si>
  <si>
    <t xml:space="preserve">   046BA1201C</t>
  </si>
  <si>
    <t>**PINZA PUNTA DE SILICONA ROSA DE ACERO INOX. 27CM</t>
  </si>
  <si>
    <t>FB5100042916</t>
  </si>
  <si>
    <t>080875</t>
  </si>
  <si>
    <t>BDS - 3989 LARA CABA</t>
  </si>
  <si>
    <t>5</t>
  </si>
  <si>
    <t xml:space="preserve">   061CPP0439</t>
  </si>
  <si>
    <t xml:space="preserve">**MARFIL X 24 PCS JUEGO </t>
  </si>
  <si>
    <t>FB5100043103</t>
  </si>
  <si>
    <t>081112</t>
  </si>
  <si>
    <t>BDS - 4023 MICAELA PICCININI</t>
  </si>
  <si>
    <t>5</t>
  </si>
  <si>
    <t>REC. DE PRECIO</t>
  </si>
  <si>
    <t xml:space="preserve">   607PLA0001</t>
  </si>
  <si>
    <t>**CESTO PEDAL 22L TERRA</t>
  </si>
  <si>
    <t>FB5100043033</t>
  </si>
  <si>
    <t>081043</t>
  </si>
  <si>
    <t>BDS - 4010/4158 SOL DI STEFANO</t>
  </si>
  <si>
    <t>5</t>
  </si>
  <si>
    <t xml:space="preserve">   607PLA0001</t>
  </si>
  <si>
    <t>**CESTO PEDAL 22L TERRA</t>
  </si>
  <si>
    <t>FB5100043252</t>
  </si>
  <si>
    <t>063458</t>
  </si>
  <si>
    <t>BDS - 787/4051 SILVINA CRUZ</t>
  </si>
  <si>
    <t>5</t>
  </si>
  <si>
    <t xml:space="preserve">   607PLA0003</t>
  </si>
  <si>
    <t>**STARBOX 7,5L  TAPA TRANSP. 33X13X25CM</t>
  </si>
  <si>
    <t>FB5100043255</t>
  </si>
  <si>
    <t>060278</t>
  </si>
  <si>
    <t>BDD - 235/775/1878/1981/2590/2591/2810/2918/4054 LIA BARRIOS</t>
  </si>
  <si>
    <t>5</t>
  </si>
  <si>
    <t xml:space="preserve">   607PLA3001</t>
  </si>
  <si>
    <t>**BOWL 950CC COLORES SURTIDOS</t>
  </si>
  <si>
    <t>FB5100043108</t>
  </si>
  <si>
    <t>081120</t>
  </si>
  <si>
    <t>BDS - 4024 PAOLA DI PERNA</t>
  </si>
  <si>
    <t>5</t>
  </si>
  <si>
    <t xml:space="preserve">   607PLA5225</t>
  </si>
  <si>
    <t>**TABLA DE PICAR VERT BL 20X28CM</t>
  </si>
  <si>
    <t>FB5100042984</t>
  </si>
  <si>
    <t>063910</t>
  </si>
  <si>
    <t>BDS - 904/3997 LORENA MERCEDES GONZA</t>
  </si>
  <si>
    <t>5</t>
  </si>
  <si>
    <t xml:space="preserve">   607PLA6003</t>
  </si>
  <si>
    <t>+**CESTO PEDAL 12L TERRA</t>
  </si>
  <si>
    <t>FB5100043017</t>
  </si>
  <si>
    <t>074910</t>
  </si>
  <si>
    <t>BDS - 2759/4004/4142 CINTHIA ROMERO</t>
  </si>
  <si>
    <t>5</t>
  </si>
  <si>
    <t>REC. DE PRECIO</t>
  </si>
  <si>
    <t xml:space="preserve">   CHUMANBEIG</t>
  </si>
  <si>
    <t>**MANTEL BEIGE RECTANGULAR TELA TROPICAL PESADO 
150 X 250
CM</t>
  </si>
  <si>
    <t>FB5100043016</t>
  </si>
  <si>
    <t>070329</t>
  </si>
  <si>
    <t>BDS - 2154/4002/4003 CAMILA MOLINA</t>
  </si>
  <si>
    <t>5</t>
  </si>
  <si>
    <t>REC. DE PRECIO</t>
  </si>
  <si>
    <t xml:space="preserve">   CHUMANBEIG</t>
  </si>
  <si>
    <t>**MANTEL BEIGE RECTANGULAR TELA TROPICAL PESADO 
150 X 250
CM</t>
  </si>
  <si>
    <t>FB5100043098</t>
  </si>
  <si>
    <t>081113</t>
  </si>
  <si>
    <t>BDS - 4015 SOLEDAD COLOMBO</t>
  </si>
  <si>
    <t>5</t>
  </si>
  <si>
    <t xml:space="preserve">   MLPO378575</t>
  </si>
  <si>
    <t>+TAZA DE CAFE CON PLATO OLIMPIA ROSA DISP 4PC 50ML</t>
  </si>
  <si>
    <t>FB5100043012</t>
  </si>
  <si>
    <t>078788</t>
  </si>
  <si>
    <t>BDS - 3652 FERNANDA SABBAG</t>
  </si>
  <si>
    <t>5</t>
  </si>
  <si>
    <t xml:space="preserve">   TRAPOCHICO</t>
  </si>
  <si>
    <t>TRAPO DE PISO C/ FRASES 50X60</t>
  </si>
  <si>
    <t>FB5100043102</t>
  </si>
  <si>
    <t>081081</t>
  </si>
  <si>
    <t>BDS - 4020 NOELIA CORTES</t>
  </si>
  <si>
    <t>5</t>
  </si>
  <si>
    <t xml:space="preserve">   TRAPOCHICO</t>
  </si>
  <si>
    <t>TRAPO DE PISO C/ FRASES 50X60</t>
  </si>
  <si>
    <t>FB5100043159</t>
  </si>
  <si>
    <t>080651</t>
  </si>
  <si>
    <t>BDS - 3958/4008/4031/4042/4217 JIMENA GATTO</t>
  </si>
  <si>
    <t>8</t>
  </si>
  <si>
    <t>REC. DE PRECIO</t>
  </si>
  <si>
    <t xml:space="preserve">   TRAPOCHICO</t>
  </si>
  <si>
    <t>TRAPO DE PISO C/ FRASES 50X60</t>
  </si>
  <si>
    <t>FB5100043267</t>
  </si>
  <si>
    <t>081287</t>
  </si>
  <si>
    <t>BDS - 4068 ANABELLA MONTES DESCHLE</t>
  </si>
  <si>
    <t>5</t>
  </si>
  <si>
    <t>REC. DE PRECIO</t>
  </si>
  <si>
    <t xml:space="preserve">   TRAPOCHICO</t>
  </si>
  <si>
    <t>TRAPO DE PISO C/ FRASES 50X60</t>
  </si>
  <si>
    <t>FB5100043248</t>
  </si>
  <si>
    <t>081185</t>
  </si>
  <si>
    <t>BDS - 4047 PAOLA DELGADO</t>
  </si>
  <si>
    <t>5</t>
  </si>
  <si>
    <t xml:space="preserve">   TW7375VELA</t>
  </si>
  <si>
    <t xml:space="preserve">**COMPOTERA VELA BRILLANTE 400ML </t>
  </si>
  <si>
    <t>FB5100043115</t>
  </si>
  <si>
    <t>062458</t>
  </si>
  <si>
    <t>BDS - 625/4032 FLORENCIA SERRANO PUCHETA</t>
  </si>
  <si>
    <t>5</t>
  </si>
  <si>
    <t xml:space="preserve">  0607PLA0004</t>
  </si>
  <si>
    <t>+**HELADORA X 6 FORMIS 18X6.5CM</t>
  </si>
  <si>
    <t>FB5100042945</t>
  </si>
  <si>
    <t>080911</t>
  </si>
  <si>
    <t>BDS - 3992/4176 MARIAN VERENICE NOODERMER</t>
  </si>
  <si>
    <t>8</t>
  </si>
  <si>
    <t xml:space="preserve">  0607PLA0678</t>
  </si>
  <si>
    <t>**JARRA GRAD C/EXPRIMIDOR 1LTS COL. SURT.</t>
  </si>
  <si>
    <t>FB5100043246</t>
  </si>
  <si>
    <t>081183</t>
  </si>
  <si>
    <t>BDS - 4043 GIANNINA MARCHESI</t>
  </si>
  <si>
    <t>5</t>
  </si>
  <si>
    <t xml:space="preserve">  CHUCBEIGBCO</t>
  </si>
  <si>
    <t>**CHUCBEIGEYBCO MANTEL CIRCULAR ANTIMANCHA 1.40MT</t>
  </si>
  <si>
    <t>FB5100043246</t>
  </si>
  <si>
    <t>081183</t>
  </si>
  <si>
    <t>BDS - 4043 GIANNINA MARCHESI</t>
  </si>
  <si>
    <t>5</t>
  </si>
  <si>
    <t xml:space="preserve">  MATEPAMPA01</t>
  </si>
  <si>
    <t>+**MATE BLANCO BOCA ANCHA C/BOMBILLA</t>
  </si>
  <si>
    <t>FB5100043067</t>
  </si>
  <si>
    <t>080651</t>
  </si>
  <si>
    <t>BDS - 3958/4008/4031/4042/4217 JIMENA GATTO</t>
  </si>
  <si>
    <t>8</t>
  </si>
  <si>
    <t>REC. DE PRECIO</t>
  </si>
  <si>
    <t xml:space="preserve">  MATEPAMPA01</t>
  </si>
  <si>
    <t>+**MATE BLANCO BOCA ANCHA C/BOMBILLA</t>
  </si>
  <si>
    <t>FB5100043182</t>
  </si>
  <si>
    <t>081179</t>
  </si>
  <si>
    <t>BDS - 4058 DEBORA GOMEZ</t>
  </si>
  <si>
    <t>5</t>
  </si>
  <si>
    <t xml:space="preserve">  MATEPAMPA01</t>
  </si>
  <si>
    <t>+**MATE BLANCO BOCA ANCHA C/BOMBILLA</t>
  </si>
  <si>
    <t>FB5100043254</t>
  </si>
  <si>
    <t>081202</t>
  </si>
  <si>
    <t>BDS - 4053 ARIANA LOPEZ</t>
  </si>
  <si>
    <t>5</t>
  </si>
  <si>
    <t>REC. DE PRECIO</t>
  </si>
  <si>
    <t xml:space="preserve">  MATEPAMPA02</t>
  </si>
  <si>
    <t>+**MATE CORAL BOCA ANCHA C/BOMBILLA</t>
  </si>
  <si>
    <t>FB5100043033</t>
  </si>
  <si>
    <t>081043</t>
  </si>
  <si>
    <t>BDS - 4010/4158 SOL DI STEFANO</t>
  </si>
  <si>
    <t>5</t>
  </si>
  <si>
    <t xml:space="preserve">  MATEPAMPA02</t>
  </si>
  <si>
    <t>+**MATE CORAL BOCA ANCHA C/BOMBILLA</t>
  </si>
  <si>
    <t>FB5100043110</t>
  </si>
  <si>
    <t>066118</t>
  </si>
  <si>
    <t>BDS - 1377/2051/2099/4027 ADRIANA QUINTERO</t>
  </si>
  <si>
    <t>5</t>
  </si>
  <si>
    <t>REC. DE PRECIO</t>
  </si>
  <si>
    <t xml:space="preserve">  MATEPAMPA02</t>
  </si>
  <si>
    <t>+**MATE CORAL BOCA ANCHA C/BOMBILLA</t>
  </si>
  <si>
    <t>FB5100043264</t>
  </si>
  <si>
    <t>081285</t>
  </si>
  <si>
    <t>BDS - 4063 ROMINA CUENCA</t>
  </si>
  <si>
    <t>5</t>
  </si>
  <si>
    <t xml:space="preserve">  MATEPAMPA04</t>
  </si>
  <si>
    <t>+**MATE BEIGE BOCA ANCHA C/BOMBILLA</t>
  </si>
  <si>
    <t>FB5100042983</t>
  </si>
  <si>
    <t>080948</t>
  </si>
  <si>
    <t>BDS - 3996 BELEN LOZANO</t>
  </si>
  <si>
    <t>5</t>
  </si>
  <si>
    <t xml:space="preserve">  MATEPAMPA04</t>
  </si>
  <si>
    <t>+**MATE BEIGE BOCA ANCHA C/BOMBILLA</t>
  </si>
  <si>
    <t>FB5100043031</t>
  </si>
  <si>
    <t>081042</t>
  </si>
  <si>
    <t>BDS - 4009 BARBARA ASSANI</t>
  </si>
  <si>
    <t>5</t>
  </si>
  <si>
    <t xml:space="preserve">  MATEPAMPA04</t>
  </si>
  <si>
    <t>+**MATE BEIGE BOCA ANCHA C/BOMBILLA</t>
  </si>
  <si>
    <t>CB5100006573</t>
  </si>
  <si>
    <t>081042</t>
  </si>
  <si>
    <t>BDS - 4009 BARBARA ASSANI</t>
  </si>
  <si>
    <t>5</t>
  </si>
  <si>
    <t>SIN STOCK</t>
  </si>
  <si>
    <t xml:space="preserve">  MATEPAMPA08</t>
  </si>
  <si>
    <t xml:space="preserve">+**MATE ROJO BOCA ANCHA C/BOMBILLA </t>
  </si>
  <si>
    <t>FB5100042987</t>
  </si>
  <si>
    <t>080951</t>
  </si>
  <si>
    <t>BDS - 4000 FRANCO GODOY</t>
  </si>
  <si>
    <t>5</t>
  </si>
  <si>
    <t>REC. DE PRECIO</t>
  </si>
  <si>
    <t xml:space="preserve">  MATEPAMPA11</t>
  </si>
  <si>
    <t>+**MATE BLANCO BOCA ANGOSTA C/BOMBILLA</t>
  </si>
  <si>
    <t>FB5100043270</t>
  </si>
  <si>
    <t>081289</t>
  </si>
  <si>
    <t>BDS - 4071/4125 CLAUDIA TITTARELLI</t>
  </si>
  <si>
    <t>5</t>
  </si>
  <si>
    <t xml:space="preserve">  MATEPAMPA13</t>
  </si>
  <si>
    <t>+**MATE ROSA BOCA ANGOSTA C/BOMBILLA</t>
  </si>
  <si>
    <t>FB5100042915</t>
  </si>
  <si>
    <t>080874</t>
  </si>
  <si>
    <t>BDS - 3988/4122/4145 WANDA OLIVERA</t>
  </si>
  <si>
    <t>5</t>
  </si>
  <si>
    <t xml:space="preserve">  MATEPAMPA13</t>
  </si>
  <si>
    <t>+**MATE ROSA BOCA ANGOSTA C/BOMBILLA</t>
  </si>
  <si>
    <t>FB5100043030</t>
  </si>
  <si>
    <t>081041</t>
  </si>
  <si>
    <t>BDS - 4007 LOURDES LLORET</t>
  </si>
  <si>
    <t>5</t>
  </si>
  <si>
    <t xml:space="preserve">  MATEPAMPA13</t>
  </si>
  <si>
    <t>+**MATE ROSA BOCA ANGOSTA C/BOMBILLA</t>
  </si>
  <si>
    <t>FB5100043157</t>
  </si>
  <si>
    <t>081156</t>
  </si>
  <si>
    <t>BDS - 4040 ALEJANDRA SERRANO</t>
  </si>
  <si>
    <t>5</t>
  </si>
  <si>
    <t xml:space="preserve">  MATEPAMPA14</t>
  </si>
  <si>
    <t>+**MATE BEIGE BOCA ANGOSTA C/BOMBILLA</t>
  </si>
  <si>
    <t>FB5100043266</t>
  </si>
  <si>
    <t>081286</t>
  </si>
  <si>
    <t>BDS - 4066 BELEN DAGLIO</t>
  </si>
  <si>
    <t>5</t>
  </si>
  <si>
    <t>REC. DE PRECIO</t>
  </si>
  <si>
    <t xml:space="preserve">  MATEPAMPA14</t>
  </si>
  <si>
    <t>+**MATE BEIGE BOCA ANGOSTA C/BOMBILLA</t>
  </si>
  <si>
    <t>FB5100043256</t>
  </si>
  <si>
    <t>081203</t>
  </si>
  <si>
    <t>BDS - 4055 MICAELA TORRES</t>
  </si>
  <si>
    <t>5</t>
  </si>
  <si>
    <t xml:space="preserve">  MATEPAMPA15</t>
  </si>
  <si>
    <t>+**MATE NEGRO BOCA ANGOSTA C/BOMBILLA</t>
  </si>
  <si>
    <t>FB5100043152</t>
  </si>
  <si>
    <t>081152</t>
  </si>
  <si>
    <t>BDS - 4035 CRISTINA DE LOS ANGELES LEMA</t>
  </si>
  <si>
    <t>5</t>
  </si>
  <si>
    <t xml:space="preserve">  MATEPAMPA15</t>
  </si>
  <si>
    <t>+**MATE NEGRO BOCA ANGOSTA C/BOMBILLA</t>
  </si>
  <si>
    <t>FB5100043269</t>
  </si>
  <si>
    <t>081288</t>
  </si>
  <si>
    <t>BDS - 4069 WALTER DABOVE</t>
  </si>
  <si>
    <t>5</t>
  </si>
  <si>
    <t xml:space="preserve">  MATEPAMPA22</t>
  </si>
  <si>
    <t>**MATE LILA BOCA ANCHA C/BOMBILLA</t>
  </si>
  <si>
    <t>FB5100043159</t>
  </si>
  <si>
    <t>080651</t>
  </si>
  <si>
    <t>BDS - 3958/4008/4031/4042/4217 JIMENA GATTO</t>
  </si>
  <si>
    <t>8</t>
  </si>
  <si>
    <t>REC. DE PRECIO</t>
  </si>
  <si>
    <t xml:space="preserve">  MATEPAMPA23</t>
  </si>
  <si>
    <t>**MATE VERDE OLIVA BOCA ANGOSTA C/BOMBILLA</t>
  </si>
  <si>
    <t>FB5100043068</t>
  </si>
  <si>
    <t>081075</t>
  </si>
  <si>
    <t>BDS - 4014 MELISA BIONDI</t>
  </si>
  <si>
    <t>5</t>
  </si>
  <si>
    <t xml:space="preserve">  MLRI68919X6</t>
  </si>
  <si>
    <t xml:space="preserve">RIGOLLEAU 6PC VASO COPON GOURMET 450ML </t>
  </si>
  <si>
    <t>FB5100043261</t>
  </si>
  <si>
    <t>066231</t>
  </si>
  <si>
    <t>BDS - 1431/4059/4070 JULIETA GONZALEZ</t>
  </si>
  <si>
    <t>5</t>
  </si>
  <si>
    <t xml:space="preserve">  Q10796BEIGE</t>
  </si>
  <si>
    <t>**CANASTA BEIGE PEQUEÑO C/ TAPA FIT 18X14.5X7CM</t>
  </si>
  <si>
    <t>FB5100043250</t>
  </si>
  <si>
    <t>065670</t>
  </si>
  <si>
    <t>BDS - 1220/1640/2991/4050 CAMILA CAPUTO</t>
  </si>
  <si>
    <t>5</t>
  </si>
  <si>
    <t xml:space="preserve">  TW73630VELA</t>
  </si>
  <si>
    <t xml:space="preserve">**VELA SOJA AROMA 270CC </t>
  </si>
  <si>
    <t>FB5100043115</t>
  </si>
  <si>
    <t>062458</t>
  </si>
  <si>
    <t>BDS - 625/4032 FLORENCIA SERRANO PUCHETA</t>
  </si>
  <si>
    <t>5</t>
  </si>
  <si>
    <t xml:space="preserve">  TW85130X6PC</t>
  </si>
  <si>
    <t xml:space="preserve">****6 VASO CERVEZA 300 ML SELECTION BEER </t>
  </si>
  <si>
    <t>FB5100042960</t>
  </si>
  <si>
    <t>080924</t>
  </si>
  <si>
    <t>BDS 4211  - 3994 ALDO TOMASSINI</t>
  </si>
  <si>
    <t>5</t>
  </si>
  <si>
    <t xml:space="preserve"> 019BO5217NEW</t>
  </si>
  <si>
    <t xml:space="preserve">BOT. H2O 1L TAPON CORCHO ECOLOGICO </t>
  </si>
  <si>
    <t>FB5100043012</t>
  </si>
  <si>
    <t>078788</t>
  </si>
  <si>
    <t>BDS - 3652 FERNANDA SABBAG</t>
  </si>
  <si>
    <t>5</t>
  </si>
  <si>
    <t xml:space="preserve"> 045LA33059GR</t>
  </si>
  <si>
    <t>**LATA DIAMANTE COOKIES AQUA GRANDE</t>
  </si>
  <si>
    <t>FB5100043014</t>
  </si>
  <si>
    <t>081031</t>
  </si>
  <si>
    <t>BDS - 4001 LEANDRO BRAVO</t>
  </si>
  <si>
    <t>5</t>
  </si>
  <si>
    <t xml:space="preserve"> 045LA33059GR</t>
  </si>
  <si>
    <t>**LATA DIAMANTE COOKIES AQUA GRANDE</t>
  </si>
  <si>
    <t>FB5100043099</t>
  </si>
  <si>
    <t>081114</t>
  </si>
  <si>
    <t>BDS - 4016 ROMINA HILDEBRANDT</t>
  </si>
  <si>
    <t>5</t>
  </si>
  <si>
    <t xml:space="preserve"> 045LA33059GR</t>
  </si>
  <si>
    <t>**LATA DIAMANTE COOKIES AQUA GRANDE</t>
  </si>
  <si>
    <t>FB5100043245</t>
  </si>
  <si>
    <t>078489</t>
  </si>
  <si>
    <t>BDS - 3587/4045 YAMILA MORIS</t>
  </si>
  <si>
    <t>5</t>
  </si>
  <si>
    <t xml:space="preserve"> CHUCUAD14NEW</t>
  </si>
  <si>
    <t>+**CHUCUAD14 TROPICAL ANTIMANCHA X1.20 M</t>
  </si>
  <si>
    <t>FB5100043265</t>
  </si>
  <si>
    <t>060850</t>
  </si>
  <si>
    <t>BDS - 329/4064 NICOLE PRACHAS</t>
  </si>
  <si>
    <t>5</t>
  </si>
  <si>
    <t>REC. DE PRECIO</t>
  </si>
  <si>
    <t xml:space="preserve"> CHURBEIGEBCO</t>
  </si>
  <si>
    <t>**CHURBEIGEBCO RECTANG ANTIMANCHA 1,45 X1.90MT</t>
  </si>
  <si>
    <t>FB5100043098</t>
  </si>
  <si>
    <t>081113</t>
  </si>
  <si>
    <t>BDS - 4015 SOLEDAD COLOMBO</t>
  </si>
  <si>
    <t>5</t>
  </si>
  <si>
    <t xml:space="preserve"> CHURGYBCONEW</t>
  </si>
  <si>
    <t>**MANTEL TROPICAL RECT,GRIS Y BLANCO ANTIMANCHA 1.45 X1.90MT</t>
  </si>
  <si>
    <t>FB5100043116</t>
  </si>
  <si>
    <t>081124</t>
  </si>
  <si>
    <t>BDS - 4033 DANIELA MARINO</t>
  </si>
  <si>
    <t>5</t>
  </si>
  <si>
    <t xml:space="preserve"> CHURGYBCONEW</t>
  </si>
  <si>
    <t>**MANTEL TROPICAL RECT,GRIS Y BLANCO ANTIMANCHA 1.45 X1.90MT</t>
  </si>
  <si>
    <t>FB5100043153</t>
  </si>
  <si>
    <t>081153</t>
  </si>
  <si>
    <t>BDS - 4036 AGUSTINA STALLER</t>
  </si>
  <si>
    <t>5</t>
  </si>
  <si>
    <t xml:space="preserve"> ILGRIGGIOARA</t>
  </si>
  <si>
    <t>**PANERA DE ARPILLERA BLANCA /GAB</t>
  </si>
  <si>
    <t>FB5100043109</t>
  </si>
  <si>
    <t>081121</t>
  </si>
  <si>
    <t>BDS - 4025 JIMENA GIRALT</t>
  </si>
  <si>
    <t>5</t>
  </si>
  <si>
    <t xml:space="preserve"> ILGRIGGIOARA</t>
  </si>
  <si>
    <t>**PANERA DE ARPILLERA BLANCA /GAB</t>
  </si>
  <si>
    <t>FB5100043252</t>
  </si>
  <si>
    <t>063458</t>
  </si>
  <si>
    <t>BDS - 787/4051 SILVINA CRUZ</t>
  </si>
  <si>
    <t>5</t>
  </si>
  <si>
    <t xml:space="preserve"> ILGRIGGIOGEO</t>
  </si>
  <si>
    <t>**PANERA LIENZO/GABARDINA</t>
  </si>
  <si>
    <t>FB5100043247</t>
  </si>
  <si>
    <t>081283</t>
  </si>
  <si>
    <t>BDS - 4046 ANALIA SAMMAN</t>
  </si>
  <si>
    <t>5</t>
  </si>
  <si>
    <t xml:space="preserve"> MONOREPACOOK</t>
  </si>
  <si>
    <t>+**TUSOR REPASADOR COOK ALG.100% 36X66CM</t>
  </si>
  <si>
    <t>FB5100043252</t>
  </si>
  <si>
    <t>063458</t>
  </si>
  <si>
    <t>BDS - 787/4051 SILVINA CRUZ</t>
  </si>
  <si>
    <t>5</t>
  </si>
  <si>
    <t>Orden</t>
  </si>
  <si>
    <t>Costo s/iva</t>
  </si>
  <si>
    <t>Venta s/iva</t>
  </si>
  <si>
    <t>COSTO C/IVA</t>
  </si>
  <si>
    <t>POLITICA DE DTO</t>
  </si>
  <si>
    <t>COSTO - 15 Y 10</t>
  </si>
  <si>
    <t>COSTO -5 CONTADO</t>
  </si>
  <si>
    <t>COSTO - 9,09 (VENDEDORES)</t>
  </si>
  <si>
    <t>COSTO TOTAL X VENTA</t>
  </si>
  <si>
    <t>Venta + IVA</t>
  </si>
  <si>
    <t>VENTA TOTAL X CLIENTE</t>
  </si>
  <si>
    <t>TIENDA NUBE</t>
  </si>
  <si>
    <t>DIFERENCIAS TN - FACTURADO</t>
  </si>
  <si>
    <t>CORREO</t>
  </si>
  <si>
    <t>COMENTARIO</t>
  </si>
  <si>
    <t>COD. MP</t>
  </si>
  <si>
    <t>RET MP</t>
  </si>
  <si>
    <t>RET TN</t>
  </si>
  <si>
    <t>RET AFIP</t>
  </si>
  <si>
    <t>COBRADO</t>
  </si>
  <si>
    <t>-</t>
  </si>
  <si>
    <t xml:space="preserve">OBSERVACIONES </t>
  </si>
  <si>
    <t>3982-CODIGO</t>
  </si>
  <si>
    <t>3993-CODIGO1996.22-CORREO</t>
  </si>
  <si>
    <t>3594CORREO-02-09PDTEFACTURARXFALTADECODIGO</t>
  </si>
  <si>
    <t>4000-CODIGO</t>
  </si>
  <si>
    <t>3990-GIFTCARDALDANAFRUSCELLA</t>
  </si>
  <si>
    <t>4002-CODIGO</t>
  </si>
  <si>
    <t>4003-CODIGO</t>
  </si>
  <si>
    <t>4018-CORREO/GIFTCARDPILI3000</t>
  </si>
  <si>
    <t>4023-CODIGO</t>
  </si>
  <si>
    <t>4026-GIFTCARD9874.46</t>
  </si>
  <si>
    <t>4022-CORREO/CODIGO821.69</t>
  </si>
  <si>
    <t>4021-CORREO/CODIGO319.05</t>
  </si>
  <si>
    <t>4030-CORREO/CODIGO969.29</t>
  </si>
  <si>
    <t>4038-CORREO413.09//CODIGO352.5</t>
  </si>
  <si>
    <t>4041-CODIGO</t>
  </si>
  <si>
    <t>4042-CODIGO</t>
  </si>
  <si>
    <t>4053-CODIGO</t>
  </si>
  <si>
    <t>4057-GIFTCARD3000</t>
  </si>
  <si>
    <t>4056-CODIGO575.52</t>
  </si>
  <si>
    <t>4059-CODIGO375</t>
  </si>
  <si>
    <t>4062-CODIGO709.42</t>
  </si>
  <si>
    <t>4064-CODIGO229.07</t>
  </si>
  <si>
    <t>4066-CODIGO484.05</t>
  </si>
  <si>
    <t>4068-CODIGO863.11</t>
  </si>
  <si>
    <t>4036-CORREO</t>
  </si>
  <si>
    <t>3621CORREO-06-09PDTEDEFACTURARXFALTANTEDECODIGO</t>
  </si>
  <si>
    <t>4046-CORREO487.62</t>
  </si>
  <si>
    <t>3652CORREO-12-09PDTEDEFACTURARFALTANTEDECODIGO</t>
  </si>
  <si>
    <t>3652CORREO-12-09PDTEDEFACTURARXFALTANTEDECODIGO</t>
  </si>
  <si>
    <t>4032-CAMBIA119637X119637+88536+87503</t>
  </si>
  <si>
    <t>3992-CORREO</t>
  </si>
  <si>
    <t>4005-CORREO</t>
  </si>
  <si>
    <t>4006-CAMBIO</t>
  </si>
  <si>
    <t>3989-CORREO</t>
  </si>
  <si>
    <t>4009-anulanoquiereotromodelo</t>
  </si>
  <si>
    <t>4069-CORREO240.65</t>
  </si>
  <si>
    <t>3994-CORREO</t>
  </si>
  <si>
    <t>4045-CORREO378.37</t>
  </si>
  <si>
    <t>COSTO TOTAL</t>
  </si>
  <si>
    <t>MOPA A MUÑOZ</t>
  </si>
  <si>
    <t>COSTO DOLCE</t>
  </si>
  <si>
    <t>YA TRASNFERIDO</t>
  </si>
  <si>
    <t>265.76</t>
  </si>
  <si>
    <t>378.37</t>
  </si>
  <si>
    <t>311.68</t>
  </si>
  <si>
    <t>482.09</t>
  </si>
  <si>
    <t>641.65</t>
  </si>
  <si>
    <t>524.39</t>
  </si>
  <si>
    <t>499.79</t>
  </si>
  <si>
    <t>281.76</t>
  </si>
  <si>
    <t>413.09</t>
  </si>
  <si>
    <t>1217.73</t>
  </si>
  <si>
    <t>487.62</t>
  </si>
  <si>
    <t>240.65</t>
  </si>
  <si>
    <t>4024-devolucionxtransferencia 668,97</t>
  </si>
  <si>
    <t>FALTO HACER DESCUENTO POR CODIGO 183,9 // HAGO EN MAYO</t>
  </si>
  <si>
    <t>TRANSFERENCIA</t>
  </si>
  <si>
    <t>TRANSFERENCIA - GIFTCARD - LIAYCLAU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</si>
</sst>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#,##0.00"/>
  </numFmts>
  <fonts count="2" x14ac:knownFonts="1"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1" xfId="0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0" fillId="0" borderId="0" xfId="0" applyBorder="1"/>
    <xf numFmtId="0" fontId="0" fillId="0" borderId="2" xfId="0" applyFont="1" applyFill="1" applyBorder="1"/>
    <xf numFmtId="165" fontId="0" fillId="0" borderId="2" xfId="0" applyNumberFormat="1" applyFont="1" applyFill="1" applyBorder="1"/>
    <xf numFmtId="0" fontId="0" fillId="0" borderId="3" xfId="0" applyBorder="1"/>
    <xf numFmtId="0" fontId="1" fillId="4" borderId="1" xfId="0" applyFont="1" applyFill="1" applyBorder="1"/>
    <xf numFmtId="2" fontId="1" fillId="5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0" fillId="6" borderId="1" xfId="0" applyFont="1" applyFill="1" applyBorder="1"/>
    <xf numFmtId="164" fontId="0" fillId="6" borderId="1" xfId="0" applyNumberFormat="1" applyFont="1" applyFill="1" applyBorder="1"/>
    <xf numFmtId="0" fontId="0" fillId="6" borderId="1" xfId="0" applyFill="1" applyBorder="1"/>
    <xf numFmtId="165" fontId="0" fillId="6" borderId="1" xfId="0" applyNumberFormat="1" applyFont="1" applyFill="1" applyBorder="1"/>
    <xf numFmtId="0" fontId="0" fillId="6" borderId="1" xfId="0" applyFill="1" applyBorder="1" applyAlignment="1">
      <alignment horizontal="right"/>
    </xf>
    <xf numFmtId="0" fontId="1" fillId="4" borderId="4" xfId="0" applyFont="1" applyFill="1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7" borderId="1" xfId="0" applyFont="1" applyFill="1" applyBorder="1"/>
    <xf numFmtId="164" fontId="0" fillId="7" borderId="1" xfId="0" applyNumberFormat="1" applyFont="1" applyFill="1" applyBorder="1"/>
    <xf numFmtId="165" fontId="0" fillId="7" borderId="1" xfId="0" applyNumberFormat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9"/>
  <sheetViews>
    <sheetView tabSelected="1" topLeftCell="C1" workbookViewId="0">
      <pane ySplit="1" topLeftCell="A2" activePane="bottomLeft" state="frozen"/>
      <selection pane="bottomLeft" activeCell="C2" sqref="C2"/>
    </sheetView>
  </sheetViews>
  <sheetFormatPr baseColWidth="10" defaultColWidth="9.140625" defaultRowHeight="15" x14ac:dyDescent="0.25"/>
  <cols>
    <col min="1" max="1" width="17.28515625" style="9" hidden="1" customWidth="1"/>
    <col min="2" max="2" width="82.42578125" style="9" hidden="1" customWidth="1"/>
    <col min="3" max="3" width="10.7109375" style="9" customWidth="1"/>
    <col min="4" max="4" width="13.28515625" style="9" customWidth="1"/>
    <col min="5" max="5" width="13.28515625" style="35" customWidth="1"/>
    <col min="6" max="6" width="7.28515625" style="9" hidden="1" customWidth="1"/>
    <col min="7" max="7" width="59.7109375" style="9" hidden="1" customWidth="1"/>
    <col min="8" max="8" width="9.140625" style="9" hidden="1" customWidth="1"/>
    <col min="9" max="9" width="8.85546875" style="9" hidden="1" customWidth="1"/>
    <col min="10" max="10" width="11.5703125" style="9" hidden="1" customWidth="1"/>
    <col min="11" max="11" width="13.28515625" style="9" hidden="1" customWidth="1"/>
    <col min="12" max="12" width="16.5703125" style="9" hidden="1" customWidth="1"/>
    <col min="13" max="13" width="15.140625" style="9" hidden="1" customWidth="1"/>
    <col min="14" max="14" width="19.28515625" style="9" hidden="1" customWidth="1"/>
    <col min="15" max="15" width="26.85546875" style="9" hidden="1" customWidth="1"/>
    <col min="16" max="16" width="21.85546875" style="9" customWidth="1"/>
    <col min="17" max="17" width="16.140625" style="9" hidden="1" customWidth="1"/>
    <col min="18" max="18" width="11.85546875" style="9" customWidth="1"/>
    <col min="19" max="19" width="22.85546875" style="9" customWidth="1"/>
    <col min="20" max="20" width="13.5703125" style="9" customWidth="1"/>
    <col min="21" max="21" width="28.85546875" style="9" customWidth="1"/>
    <col min="22" max="22" width="8.85546875" style="9" customWidth="1"/>
    <col min="23" max="23" width="58.42578125" style="9" customWidth="1"/>
    <col min="24" max="24" width="11.7109375" style="9" bestFit="1" customWidth="1"/>
    <col min="25" max="25" width="8.140625" style="9" customWidth="1"/>
    <col min="26" max="26" width="7.5703125" style="9" customWidth="1"/>
    <col min="27" max="27" width="9.140625" style="9" customWidth="1"/>
    <col min="28" max="28" width="10.42578125" style="9" customWidth="1"/>
    <col min="29" max="29" width="14.42578125" style="9" customWidth="1"/>
    <col min="30" max="30" width="59.140625" style="9" bestFit="1" customWidth="1"/>
    <col min="31" max="16384" width="9.140625" style="9"/>
  </cols>
  <sheetData>
    <row r="1" spans="1:30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33" t="s">
        <v>1901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1902</v>
      </c>
      <c r="K1" s="6" t="s">
        <v>1904</v>
      </c>
      <c r="L1" s="7" t="s">
        <v>1905</v>
      </c>
      <c r="M1" s="7" t="s">
        <v>1906</v>
      </c>
      <c r="N1" s="7" t="s">
        <v>1907</v>
      </c>
      <c r="O1" s="14" t="s">
        <v>1908</v>
      </c>
      <c r="P1" s="15" t="s">
        <v>1909</v>
      </c>
      <c r="Q1" s="8" t="s">
        <v>1903</v>
      </c>
      <c r="R1" s="8" t="s">
        <v>1910</v>
      </c>
      <c r="S1" s="8" t="s">
        <v>1911</v>
      </c>
      <c r="T1" s="13" t="s">
        <v>1912</v>
      </c>
      <c r="U1" s="13" t="s">
        <v>1913</v>
      </c>
      <c r="V1" s="13" t="s">
        <v>1914</v>
      </c>
      <c r="W1" s="13" t="s">
        <v>1915</v>
      </c>
      <c r="X1" s="13" t="s">
        <v>1916</v>
      </c>
      <c r="Y1" s="13" t="s">
        <v>1917</v>
      </c>
      <c r="Z1" s="13" t="s">
        <v>1918</v>
      </c>
      <c r="AA1" s="13" t="s">
        <v>1919</v>
      </c>
      <c r="AB1" s="13" t="s">
        <v>1920</v>
      </c>
      <c r="AC1" s="13" t="s">
        <v>8</v>
      </c>
      <c r="AD1" s="21" t="s">
        <v>1922</v>
      </c>
    </row>
    <row r="2" spans="1:30" customFormat="1" x14ac:dyDescent="0.25">
      <c r="A2" s="1" t="s">
        <v>1154</v>
      </c>
      <c r="B2" s="1" t="s">
        <v>1155</v>
      </c>
      <c r="C2" s="2">
        <v>44564</v>
      </c>
      <c r="D2" s="1" t="s">
        <v>1156</v>
      </c>
      <c r="E2" s="34">
        <v>3981</v>
      </c>
      <c r="F2" s="1" t="s">
        <v>1157</v>
      </c>
      <c r="G2" s="1" t="s">
        <v>1158</v>
      </c>
      <c r="H2" s="1" t="s">
        <v>1159</v>
      </c>
      <c r="I2" s="3">
        <v>1</v>
      </c>
      <c r="J2" s="3">
        <v>1151.9973553719001</v>
      </c>
      <c r="K2" s="4">
        <f t="shared" ref="K2:K33" si="0">+J2*1.21*I2</f>
        <v>1393.9167999999991</v>
      </c>
      <c r="L2" s="24" t="s">
        <v>1921</v>
      </c>
      <c r="M2" s="24" t="s">
        <v>1921</v>
      </c>
      <c r="N2" s="24">
        <f>+K2*0.95</f>
        <v>1324.220959999999</v>
      </c>
      <c r="O2" s="24">
        <f>+N2-(N2*9.09/100)</f>
        <v>1203.8492747359992</v>
      </c>
      <c r="P2" s="24">
        <f>+O2</f>
        <v>1203.8492747359992</v>
      </c>
      <c r="Q2" s="3">
        <v>2130.9071080991698</v>
      </c>
      <c r="R2" s="4">
        <f t="shared" ref="R2:R65" si="1">+Q2*1.21</f>
        <v>2578.3976007999954</v>
      </c>
      <c r="S2" s="24">
        <f>+R2</f>
        <v>2578.3976007999954</v>
      </c>
      <c r="T2" s="4">
        <v>2578.4</v>
      </c>
      <c r="U2" s="4">
        <f>+T2-S2</f>
        <v>2.3992000046746398E-3</v>
      </c>
      <c r="V2" s="4"/>
      <c r="W2" s="4"/>
      <c r="X2" s="4">
        <v>3865028734</v>
      </c>
      <c r="Y2" s="4"/>
      <c r="Z2" s="4"/>
      <c r="AA2" s="4"/>
      <c r="AB2" s="4"/>
      <c r="AC2" s="1"/>
      <c r="AD2" s="22">
        <v>3981</v>
      </c>
    </row>
    <row r="3" spans="1:30" customFormat="1" x14ac:dyDescent="0.25">
      <c r="A3" s="1" t="s">
        <v>9</v>
      </c>
      <c r="B3" s="1" t="s">
        <v>10</v>
      </c>
      <c r="C3" s="2">
        <v>44564</v>
      </c>
      <c r="D3" s="1" t="s">
        <v>11</v>
      </c>
      <c r="E3" s="34"/>
      <c r="F3" s="1" t="s">
        <v>12</v>
      </c>
      <c r="G3" s="1" t="s">
        <v>13</v>
      </c>
      <c r="H3" s="1" t="s">
        <v>14</v>
      </c>
      <c r="I3" s="3">
        <v>1</v>
      </c>
      <c r="J3" s="3">
        <v>267.53801652892599</v>
      </c>
      <c r="K3" s="4">
        <f t="shared" si="0"/>
        <v>323.72100000000046</v>
      </c>
      <c r="L3" s="24" t="s">
        <v>1921</v>
      </c>
      <c r="M3" s="24" t="s">
        <v>1921</v>
      </c>
      <c r="N3" s="24">
        <f>+K3*0.95</f>
        <v>307.53495000000044</v>
      </c>
      <c r="O3" s="24">
        <f>+N3-(N3*9.09/100)</f>
        <v>279.58002304500042</v>
      </c>
      <c r="P3" s="24"/>
      <c r="Q3" s="3">
        <v>454.53906394214903</v>
      </c>
      <c r="R3" s="4">
        <f t="shared" si="1"/>
        <v>549.99226737000026</v>
      </c>
      <c r="S3" s="24"/>
      <c r="T3" s="4"/>
      <c r="U3" s="4"/>
      <c r="V3" s="4"/>
      <c r="W3" s="4"/>
      <c r="X3" s="4"/>
      <c r="Y3" s="4"/>
      <c r="Z3" s="4"/>
      <c r="AA3" s="4"/>
      <c r="AB3" s="4"/>
      <c r="AC3" s="1" t="s">
        <v>15</v>
      </c>
      <c r="AD3" s="22" t="s">
        <v>1923</v>
      </c>
    </row>
    <row r="4" spans="1:30" customFormat="1" x14ac:dyDescent="0.25">
      <c r="A4" s="1" t="s">
        <v>85</v>
      </c>
      <c r="B4" s="1" t="s">
        <v>86</v>
      </c>
      <c r="C4" s="2">
        <v>44564</v>
      </c>
      <c r="D4" s="1" t="s">
        <v>87</v>
      </c>
      <c r="E4" s="34"/>
      <c r="F4" s="1" t="s">
        <v>88</v>
      </c>
      <c r="G4" s="1" t="s">
        <v>89</v>
      </c>
      <c r="H4" s="1" t="s">
        <v>90</v>
      </c>
      <c r="I4" s="3">
        <v>-1</v>
      </c>
      <c r="J4" s="3">
        <v>155.859504132231</v>
      </c>
      <c r="K4" s="4">
        <f t="shared" si="0"/>
        <v>-188.58999999999949</v>
      </c>
      <c r="L4" s="24" t="s">
        <v>1921</v>
      </c>
      <c r="M4" s="24" t="s">
        <v>1921</v>
      </c>
      <c r="N4" s="24" t="s">
        <v>1921</v>
      </c>
      <c r="O4" s="24">
        <v>0</v>
      </c>
      <c r="P4" s="24"/>
      <c r="Q4" s="3">
        <v>-155.859504132231</v>
      </c>
      <c r="R4" s="4">
        <f t="shared" si="1"/>
        <v>-188.58999999999949</v>
      </c>
      <c r="S4" s="24"/>
      <c r="T4" s="4"/>
      <c r="U4" s="4"/>
      <c r="V4" s="4"/>
      <c r="W4" s="4"/>
      <c r="X4" s="4"/>
      <c r="Y4" s="4"/>
      <c r="Z4" s="4"/>
      <c r="AA4" s="4"/>
      <c r="AB4" s="4"/>
      <c r="AC4" s="1" t="s">
        <v>91</v>
      </c>
      <c r="AD4" s="22" t="s">
        <v>1923</v>
      </c>
    </row>
    <row r="5" spans="1:30" customFormat="1" x14ac:dyDescent="0.25">
      <c r="A5" s="1" t="s">
        <v>1513</v>
      </c>
      <c r="B5" s="1" t="s">
        <v>1514</v>
      </c>
      <c r="C5" s="2">
        <v>44564</v>
      </c>
      <c r="D5" s="1" t="s">
        <v>1515</v>
      </c>
      <c r="E5" s="34">
        <v>3982</v>
      </c>
      <c r="F5" s="1" t="s">
        <v>1516</v>
      </c>
      <c r="G5" s="1" t="s">
        <v>1517</v>
      </c>
      <c r="H5" s="1" t="s">
        <v>1518</v>
      </c>
      <c r="I5" s="3">
        <v>1</v>
      </c>
      <c r="J5" s="3">
        <v>303.03826446280999</v>
      </c>
      <c r="K5" s="4">
        <f t="shared" si="0"/>
        <v>366.67630000000008</v>
      </c>
      <c r="L5" s="24" t="s">
        <v>1921</v>
      </c>
      <c r="M5" s="24" t="s">
        <v>1921</v>
      </c>
      <c r="N5" s="24">
        <f>+K5*0.95</f>
        <v>348.34248500000007</v>
      </c>
      <c r="O5" s="24">
        <f>+N5-(N5*9.09/100)</f>
        <v>316.67815311350006</v>
      </c>
      <c r="P5" s="24">
        <f>+O5+O4+O3</f>
        <v>596.25817615850042</v>
      </c>
      <c r="Q5" s="3">
        <v>584.53050832231395</v>
      </c>
      <c r="R5" s="4">
        <f t="shared" si="1"/>
        <v>707.28191506999985</v>
      </c>
      <c r="S5" s="24">
        <f>+R5+R4+R3</f>
        <v>1068.6841824400008</v>
      </c>
      <c r="T5" s="4">
        <v>1068.69</v>
      </c>
      <c r="U5" s="4">
        <f t="shared" ref="U3:U66" si="2">+T5-S5</f>
        <v>5.8175599992864591E-3</v>
      </c>
      <c r="V5" s="4"/>
      <c r="W5" s="4"/>
      <c r="X5" s="4">
        <v>19174770570</v>
      </c>
      <c r="Y5" s="4"/>
      <c r="Z5" s="4"/>
      <c r="AA5" s="4"/>
      <c r="AB5" s="4"/>
      <c r="AC5" s="1" t="s">
        <v>1519</v>
      </c>
      <c r="AD5" s="22" t="s">
        <v>1923</v>
      </c>
    </row>
    <row r="6" spans="1:30" customFormat="1" x14ac:dyDescent="0.25">
      <c r="A6" s="1" t="s">
        <v>288</v>
      </c>
      <c r="B6" s="1" t="s">
        <v>289</v>
      </c>
      <c r="C6" s="2">
        <v>44564</v>
      </c>
      <c r="D6" s="1" t="s">
        <v>290</v>
      </c>
      <c r="E6" s="34">
        <v>3983</v>
      </c>
      <c r="F6" s="1" t="s">
        <v>291</v>
      </c>
      <c r="G6" s="1" t="s">
        <v>292</v>
      </c>
      <c r="H6" s="1" t="s">
        <v>293</v>
      </c>
      <c r="I6" s="3">
        <v>1</v>
      </c>
      <c r="J6" s="3">
        <v>909.15</v>
      </c>
      <c r="K6" s="4">
        <f t="shared" si="0"/>
        <v>1100.0715</v>
      </c>
      <c r="L6" s="24" t="s">
        <v>1921</v>
      </c>
      <c r="M6" s="24" t="s">
        <v>1921</v>
      </c>
      <c r="N6" s="24" t="s">
        <v>1921</v>
      </c>
      <c r="O6" s="24">
        <f>+K6</f>
        <v>1100.0715</v>
      </c>
      <c r="P6" s="24">
        <f>+O6</f>
        <v>1100.0715</v>
      </c>
      <c r="Q6" s="3">
        <v>1696.9454431818201</v>
      </c>
      <c r="R6" s="4">
        <f t="shared" si="1"/>
        <v>2053.3039862500023</v>
      </c>
      <c r="S6" s="24">
        <f>+R6</f>
        <v>2053.3039862500023</v>
      </c>
      <c r="T6" s="4">
        <v>2053.31</v>
      </c>
      <c r="U6" s="4">
        <f t="shared" si="2"/>
        <v>6.0137499976917752E-3</v>
      </c>
      <c r="V6" s="4"/>
      <c r="W6" s="4"/>
      <c r="X6" s="4">
        <v>3872626437</v>
      </c>
      <c r="Y6" s="4"/>
      <c r="Z6" s="4"/>
      <c r="AA6" s="4"/>
      <c r="AB6" s="4"/>
      <c r="AC6" s="1"/>
      <c r="AD6" s="22">
        <v>3983</v>
      </c>
    </row>
    <row r="7" spans="1:30" customFormat="1" x14ac:dyDescent="0.25">
      <c r="A7" s="1" t="s">
        <v>604</v>
      </c>
      <c r="B7" s="1" t="s">
        <v>605</v>
      </c>
      <c r="C7" s="2">
        <v>44564</v>
      </c>
      <c r="D7" s="1" t="s">
        <v>606</v>
      </c>
      <c r="E7" s="34">
        <v>3984</v>
      </c>
      <c r="F7" s="1" t="s">
        <v>607</v>
      </c>
      <c r="G7" s="1" t="s">
        <v>608</v>
      </c>
      <c r="H7" s="1" t="s">
        <v>609</v>
      </c>
      <c r="I7" s="3">
        <v>1</v>
      </c>
      <c r="J7" s="3">
        <v>636.4</v>
      </c>
      <c r="K7" s="4">
        <f t="shared" si="0"/>
        <v>770.04399999999998</v>
      </c>
      <c r="L7" s="24" t="s">
        <v>1921</v>
      </c>
      <c r="M7" s="24" t="s">
        <v>1921</v>
      </c>
      <c r="N7" s="24" t="s">
        <v>1921</v>
      </c>
      <c r="O7" s="24">
        <f>+K7</f>
        <v>770.04399999999998</v>
      </c>
      <c r="P7" s="24">
        <f>+O7</f>
        <v>770.04399999999998</v>
      </c>
      <c r="Q7" s="3">
        <v>1262.0802117000001</v>
      </c>
      <c r="R7" s="4">
        <f t="shared" si="1"/>
        <v>1527.117056157</v>
      </c>
      <c r="S7" s="24">
        <f>+R7</f>
        <v>1527.117056157</v>
      </c>
      <c r="T7" s="4">
        <v>1905.49</v>
      </c>
      <c r="U7" s="4">
        <f t="shared" si="2"/>
        <v>378.37294384300003</v>
      </c>
      <c r="V7" s="4" t="s">
        <v>1966</v>
      </c>
      <c r="W7" s="4"/>
      <c r="X7" s="4">
        <v>19183748012</v>
      </c>
      <c r="Y7" s="4"/>
      <c r="Z7" s="4"/>
      <c r="AA7" s="4"/>
      <c r="AB7" s="4"/>
      <c r="AC7" s="1"/>
      <c r="AD7" s="22">
        <v>3984</v>
      </c>
    </row>
    <row r="8" spans="1:30" customFormat="1" x14ac:dyDescent="0.25">
      <c r="A8" s="1" t="s">
        <v>1428</v>
      </c>
      <c r="B8" s="1" t="s">
        <v>1429</v>
      </c>
      <c r="C8" s="2">
        <v>44565</v>
      </c>
      <c r="D8" s="1" t="s">
        <v>1430</v>
      </c>
      <c r="E8" s="34">
        <v>3985</v>
      </c>
      <c r="F8" s="1" t="s">
        <v>1431</v>
      </c>
      <c r="G8" s="1" t="s">
        <v>1432</v>
      </c>
      <c r="H8" s="1" t="s">
        <v>1433</v>
      </c>
      <c r="I8" s="3">
        <v>2</v>
      </c>
      <c r="J8" s="3">
        <v>1377.1056198347101</v>
      </c>
      <c r="K8" s="4">
        <f t="shared" si="0"/>
        <v>3332.5955999999983</v>
      </c>
      <c r="L8" s="24" t="s">
        <v>1921</v>
      </c>
      <c r="M8" s="24" t="s">
        <v>1921</v>
      </c>
      <c r="N8" s="24">
        <f>+K8*0.95</f>
        <v>3165.9658199999981</v>
      </c>
      <c r="O8" s="24">
        <f>+N8-(N8*9.09/100)</f>
        <v>2878.1795269619984</v>
      </c>
      <c r="P8" s="24">
        <f>+O8</f>
        <v>2878.1795269619984</v>
      </c>
      <c r="Q8" s="3">
        <v>2454.52551468099</v>
      </c>
      <c r="R8" s="4">
        <f t="shared" si="1"/>
        <v>2969.9758727639978</v>
      </c>
      <c r="S8" s="24">
        <f>+R8</f>
        <v>2969.9758727639978</v>
      </c>
      <c r="T8" s="4">
        <v>2969.98</v>
      </c>
      <c r="U8" s="4">
        <f t="shared" si="2"/>
        <v>4.1272360022048815E-3</v>
      </c>
      <c r="V8" s="4"/>
      <c r="W8" s="4"/>
      <c r="X8" s="4">
        <v>19184937741</v>
      </c>
      <c r="Y8" s="4"/>
      <c r="Z8" s="4"/>
      <c r="AA8" s="4"/>
      <c r="AB8" s="4"/>
      <c r="AC8" s="1"/>
      <c r="AD8" s="22">
        <v>3985</v>
      </c>
    </row>
    <row r="9" spans="1:30" customFormat="1" x14ac:dyDescent="0.25">
      <c r="A9" s="1" t="s">
        <v>363</v>
      </c>
      <c r="B9" s="1" t="s">
        <v>364</v>
      </c>
      <c r="C9" s="2">
        <v>44565</v>
      </c>
      <c r="D9" s="1" t="s">
        <v>365</v>
      </c>
      <c r="E9" s="34"/>
      <c r="F9" s="1" t="s">
        <v>366</v>
      </c>
      <c r="G9" s="1" t="s">
        <v>367</v>
      </c>
      <c r="H9" s="1" t="s">
        <v>368</v>
      </c>
      <c r="I9" s="3">
        <v>1</v>
      </c>
      <c r="J9" s="3">
        <v>440.52438016528902</v>
      </c>
      <c r="K9" s="4">
        <f t="shared" si="0"/>
        <v>533.03449999999964</v>
      </c>
      <c r="L9" s="24" t="s">
        <v>1921</v>
      </c>
      <c r="M9" s="24" t="s">
        <v>1921</v>
      </c>
      <c r="N9" s="24">
        <f>+K9*0.95</f>
        <v>506.38277499999964</v>
      </c>
      <c r="O9" s="24">
        <f>+N9-(N9*9.09/100)</f>
        <v>460.35258075249965</v>
      </c>
      <c r="P9" s="24"/>
      <c r="Q9" s="3">
        <v>645.45191657437999</v>
      </c>
      <c r="R9" s="4">
        <f t="shared" si="1"/>
        <v>780.99681905499972</v>
      </c>
      <c r="S9" s="24"/>
      <c r="T9" s="4"/>
      <c r="U9" s="4"/>
      <c r="V9" s="4"/>
      <c r="W9" s="4"/>
      <c r="X9" s="4"/>
      <c r="Y9" s="4"/>
      <c r="Z9" s="4"/>
      <c r="AA9" s="4"/>
      <c r="AB9" s="4"/>
      <c r="AC9" s="1"/>
      <c r="AD9" s="22">
        <v>3986</v>
      </c>
    </row>
    <row r="10" spans="1:30" customFormat="1" x14ac:dyDescent="0.25">
      <c r="A10" s="1" t="s">
        <v>369</v>
      </c>
      <c r="B10" s="1" t="s">
        <v>370</v>
      </c>
      <c r="C10" s="2">
        <v>44565</v>
      </c>
      <c r="D10" s="1" t="s">
        <v>371</v>
      </c>
      <c r="E10" s="34">
        <v>3986</v>
      </c>
      <c r="F10" s="1" t="s">
        <v>372</v>
      </c>
      <c r="G10" s="1" t="s">
        <v>373</v>
      </c>
      <c r="H10" s="1" t="s">
        <v>374</v>
      </c>
      <c r="I10" s="3">
        <v>1</v>
      </c>
      <c r="J10" s="3">
        <v>779.07371900826399</v>
      </c>
      <c r="K10" s="4">
        <f t="shared" si="0"/>
        <v>942.67919999999935</v>
      </c>
      <c r="L10" s="24" t="s">
        <v>1921</v>
      </c>
      <c r="M10" s="24" t="s">
        <v>1921</v>
      </c>
      <c r="N10" s="24">
        <f>+K10*0.95</f>
        <v>895.54523999999935</v>
      </c>
      <c r="O10" s="24">
        <f>+N10-(N10*9.09/100)</f>
        <v>814.14017768399935</v>
      </c>
      <c r="P10" s="24">
        <f>+O10+O9</f>
        <v>1274.4927584364991</v>
      </c>
      <c r="Q10" s="3">
        <v>720.65098081983399</v>
      </c>
      <c r="R10" s="4">
        <f t="shared" si="1"/>
        <v>871.98768679199907</v>
      </c>
      <c r="S10" s="24">
        <f>+R10+R9</f>
        <v>1652.9845058469987</v>
      </c>
      <c r="T10" s="4">
        <v>1652.98</v>
      </c>
      <c r="U10" s="4">
        <f t="shared" si="2"/>
        <v>-4.5058469986543059E-3</v>
      </c>
      <c r="V10" s="4"/>
      <c r="W10" s="4"/>
      <c r="X10" s="4">
        <v>3875416404</v>
      </c>
      <c r="Y10" s="4"/>
      <c r="Z10" s="4"/>
      <c r="AA10" s="4"/>
      <c r="AB10" s="4"/>
      <c r="AC10" s="1"/>
      <c r="AD10" s="22">
        <v>3986</v>
      </c>
    </row>
    <row r="11" spans="1:30" customFormat="1" x14ac:dyDescent="0.25">
      <c r="A11" s="1" t="s">
        <v>1748</v>
      </c>
      <c r="B11" s="1" t="s">
        <v>1749</v>
      </c>
      <c r="C11" s="2">
        <v>44565</v>
      </c>
      <c r="D11" s="1" t="s">
        <v>1750</v>
      </c>
      <c r="E11" s="34">
        <v>3988</v>
      </c>
      <c r="F11" s="1" t="s">
        <v>1751</v>
      </c>
      <c r="G11" s="1" t="s">
        <v>1752</v>
      </c>
      <c r="H11" s="1" t="s">
        <v>1753</v>
      </c>
      <c r="I11" s="3">
        <v>1</v>
      </c>
      <c r="J11" s="3">
        <v>545.45000000000005</v>
      </c>
      <c r="K11" s="4">
        <f t="shared" si="0"/>
        <v>659.99450000000002</v>
      </c>
      <c r="L11" s="24" t="s">
        <v>1921</v>
      </c>
      <c r="M11" s="24" t="s">
        <v>1921</v>
      </c>
      <c r="N11" s="24" t="s">
        <v>1921</v>
      </c>
      <c r="O11" s="24">
        <f>+K11</f>
        <v>659.99450000000002</v>
      </c>
      <c r="P11" s="24">
        <f>+O11</f>
        <v>659.99450000000002</v>
      </c>
      <c r="Q11" s="3">
        <v>909.07669173388501</v>
      </c>
      <c r="R11" s="4">
        <f t="shared" si="1"/>
        <v>1099.9827969980008</v>
      </c>
      <c r="S11" s="24">
        <f>+R11</f>
        <v>1099.9827969980008</v>
      </c>
      <c r="T11" s="4">
        <v>1099.99</v>
      </c>
      <c r="U11" s="4">
        <f t="shared" si="2"/>
        <v>7.2030019991871086E-3</v>
      </c>
      <c r="V11" s="4"/>
      <c r="W11" s="4"/>
      <c r="X11" s="4">
        <v>3886093832</v>
      </c>
      <c r="Y11" s="4"/>
      <c r="Z11" s="4"/>
      <c r="AA11" s="4"/>
      <c r="AB11" s="4"/>
      <c r="AC11" s="1"/>
      <c r="AD11" s="22">
        <v>3988</v>
      </c>
    </row>
    <row r="12" spans="1:30" customFormat="1" x14ac:dyDescent="0.25">
      <c r="A12" s="1" t="s">
        <v>1198</v>
      </c>
      <c r="B12" s="1" t="s">
        <v>1199</v>
      </c>
      <c r="C12" s="2">
        <v>44565</v>
      </c>
      <c r="D12" s="1" t="s">
        <v>1200</v>
      </c>
      <c r="E12" s="34"/>
      <c r="F12" s="1" t="s">
        <v>1201</v>
      </c>
      <c r="G12" s="1" t="s">
        <v>1202</v>
      </c>
      <c r="H12" s="1" t="s">
        <v>1203</v>
      </c>
      <c r="I12" s="3">
        <v>1</v>
      </c>
      <c r="J12" s="3">
        <v>526.19826446281002</v>
      </c>
      <c r="K12" s="4">
        <f t="shared" si="0"/>
        <v>636.69990000000007</v>
      </c>
      <c r="L12" s="24" t="s">
        <v>1921</v>
      </c>
      <c r="M12" s="24">
        <f>+K12*0.85</f>
        <v>541.19491500000004</v>
      </c>
      <c r="N12" s="24">
        <f>+M12*0.95</f>
        <v>514.13516924999999</v>
      </c>
      <c r="O12" s="24">
        <f>+N12-(N12*9.09/100)</f>
        <v>467.40028236517497</v>
      </c>
      <c r="P12" s="24"/>
      <c r="Q12" s="3">
        <v>973.63517270082696</v>
      </c>
      <c r="R12" s="4">
        <f t="shared" si="1"/>
        <v>1178.0985589680006</v>
      </c>
      <c r="S12" s="24"/>
      <c r="T12" s="4"/>
      <c r="U12" s="4"/>
      <c r="V12" s="4"/>
      <c r="W12" s="4"/>
      <c r="X12" s="4"/>
      <c r="Y12" s="4"/>
      <c r="Z12" s="4"/>
      <c r="AA12" s="4"/>
      <c r="AB12" s="4"/>
      <c r="AC12" s="1"/>
      <c r="AD12" s="22" t="s">
        <v>1956</v>
      </c>
    </row>
    <row r="13" spans="1:30" customFormat="1" x14ac:dyDescent="0.25">
      <c r="A13" s="1" t="s">
        <v>1558</v>
      </c>
      <c r="B13" s="1" t="s">
        <v>1559</v>
      </c>
      <c r="C13" s="2">
        <v>44565</v>
      </c>
      <c r="D13" s="1" t="s">
        <v>1560</v>
      </c>
      <c r="E13" s="34">
        <v>3989</v>
      </c>
      <c r="F13" s="1" t="s">
        <v>1561</v>
      </c>
      <c r="G13" s="1" t="s">
        <v>1562</v>
      </c>
      <c r="H13" s="1" t="s">
        <v>1563</v>
      </c>
      <c r="I13" s="3">
        <v>1</v>
      </c>
      <c r="J13" s="3">
        <v>391.085041322314</v>
      </c>
      <c r="K13" s="4">
        <f t="shared" si="0"/>
        <v>473.21289999999993</v>
      </c>
      <c r="L13" s="24" t="s">
        <v>1921</v>
      </c>
      <c r="M13" s="24" t="s">
        <v>1921</v>
      </c>
      <c r="N13" s="24">
        <f>+K13*0.95</f>
        <v>449.55225499999989</v>
      </c>
      <c r="O13" s="24">
        <f>+N13-(N13*9.09/100)</f>
        <v>408.68795502049988</v>
      </c>
      <c r="P13" s="24">
        <f>+O13+O12</f>
        <v>876.0882373856748</v>
      </c>
      <c r="Q13" s="3">
        <v>636.35793583801603</v>
      </c>
      <c r="R13" s="4">
        <f t="shared" si="1"/>
        <v>769.99310236399936</v>
      </c>
      <c r="S13" s="24">
        <f>+R13+R12</f>
        <v>1948.0916613320001</v>
      </c>
      <c r="T13" s="4">
        <v>2259.77</v>
      </c>
      <c r="U13" s="4">
        <f t="shared" si="2"/>
        <v>311.67833866799992</v>
      </c>
      <c r="V13" s="4" t="s">
        <v>1967</v>
      </c>
      <c r="W13" s="4" t="s">
        <v>1979</v>
      </c>
      <c r="X13" s="4">
        <v>0</v>
      </c>
      <c r="Y13" s="4"/>
      <c r="Z13" s="4"/>
      <c r="AA13" s="4"/>
      <c r="AB13" s="4"/>
      <c r="AC13" s="1"/>
      <c r="AD13" s="22" t="s">
        <v>1956</v>
      </c>
    </row>
    <row r="14" spans="1:30" customFormat="1" x14ac:dyDescent="0.25">
      <c r="A14" s="1" t="s">
        <v>92</v>
      </c>
      <c r="B14" s="1" t="s">
        <v>93</v>
      </c>
      <c r="C14" s="2">
        <v>44568</v>
      </c>
      <c r="D14" s="1" t="s">
        <v>94</v>
      </c>
      <c r="E14" s="34"/>
      <c r="F14" s="1" t="s">
        <v>95</v>
      </c>
      <c r="G14" s="1" t="s">
        <v>96</v>
      </c>
      <c r="H14" s="1" t="s">
        <v>97</v>
      </c>
      <c r="I14" s="3">
        <v>-1</v>
      </c>
      <c r="J14" s="3">
        <v>826.44628099173599</v>
      </c>
      <c r="K14" s="4">
        <f t="shared" si="0"/>
        <v>-1000.0000000000006</v>
      </c>
      <c r="L14" s="24" t="s">
        <v>1921</v>
      </c>
      <c r="M14" s="24" t="s">
        <v>1921</v>
      </c>
      <c r="N14" s="24" t="s">
        <v>1921</v>
      </c>
      <c r="O14" s="24">
        <v>0</v>
      </c>
      <c r="P14" s="24"/>
      <c r="Q14" s="3">
        <v>-826.44628099173599</v>
      </c>
      <c r="R14" s="4">
        <f t="shared" si="1"/>
        <v>-1000.0000000000006</v>
      </c>
      <c r="S14" s="24"/>
      <c r="T14" s="4"/>
      <c r="U14" s="4"/>
      <c r="V14" s="4"/>
      <c r="W14" s="4"/>
      <c r="X14" s="4"/>
      <c r="Y14" s="4"/>
      <c r="Z14" s="4"/>
      <c r="AA14" s="4"/>
      <c r="AB14" s="4"/>
      <c r="AC14" s="1" t="s">
        <v>98</v>
      </c>
      <c r="AD14" s="22" t="s">
        <v>1927</v>
      </c>
    </row>
    <row r="15" spans="1:30" customFormat="1" x14ac:dyDescent="0.25">
      <c r="A15" s="25" t="s">
        <v>463</v>
      </c>
      <c r="B15" s="1" t="s">
        <v>464</v>
      </c>
      <c r="C15" s="2">
        <v>44568</v>
      </c>
      <c r="D15" s="1" t="s">
        <v>465</v>
      </c>
      <c r="E15" s="34"/>
      <c r="F15" s="1" t="s">
        <v>466</v>
      </c>
      <c r="G15" s="1" t="s">
        <v>467</v>
      </c>
      <c r="H15" s="1" t="s">
        <v>468</v>
      </c>
      <c r="I15" s="3">
        <v>2</v>
      </c>
      <c r="J15" s="3">
        <v>406.32561983471101</v>
      </c>
      <c r="K15" s="4">
        <f t="shared" si="0"/>
        <v>983.30800000000056</v>
      </c>
      <c r="L15" s="24" t="s">
        <v>1921</v>
      </c>
      <c r="M15" s="24" t="s">
        <v>1921</v>
      </c>
      <c r="N15" s="24">
        <f>+K15*0.95</f>
        <v>934.14260000000047</v>
      </c>
      <c r="O15" s="24">
        <f t="shared" ref="O15:O21" si="3">+N15-(N15*9.09/100)</f>
        <v>849.22903766000047</v>
      </c>
      <c r="P15" s="24"/>
      <c r="Q15" s="3">
        <v>834.07272634710796</v>
      </c>
      <c r="R15" s="4">
        <f t="shared" si="1"/>
        <v>1009.2279988800007</v>
      </c>
      <c r="S15" s="24"/>
      <c r="T15" s="4"/>
      <c r="U15" s="4"/>
      <c r="V15" s="4"/>
      <c r="W15" s="4"/>
      <c r="X15" s="4"/>
      <c r="Y15" s="4"/>
      <c r="Z15" s="4"/>
      <c r="AA15" s="4"/>
      <c r="AB15" s="4"/>
      <c r="AC15" s="1" t="s">
        <v>469</v>
      </c>
      <c r="AD15" s="22" t="s">
        <v>1927</v>
      </c>
    </row>
    <row r="16" spans="1:30" customFormat="1" x14ac:dyDescent="0.25">
      <c r="A16" s="25" t="s">
        <v>501</v>
      </c>
      <c r="B16" s="1" t="s">
        <v>502</v>
      </c>
      <c r="C16" s="2">
        <v>44568</v>
      </c>
      <c r="D16" s="1" t="s">
        <v>503</v>
      </c>
      <c r="E16" s="34">
        <v>3990</v>
      </c>
      <c r="F16" s="1" t="s">
        <v>504</v>
      </c>
      <c r="G16" s="1" t="s">
        <v>505</v>
      </c>
      <c r="H16" s="1" t="s">
        <v>506</v>
      </c>
      <c r="I16" s="3">
        <v>2</v>
      </c>
      <c r="J16" s="3">
        <v>562.23314049586804</v>
      </c>
      <c r="K16" s="4">
        <f t="shared" si="0"/>
        <v>1360.6042000000007</v>
      </c>
      <c r="L16" s="24" t="s">
        <v>1921</v>
      </c>
      <c r="M16" s="24" t="s">
        <v>1921</v>
      </c>
      <c r="N16" s="24">
        <f>+K16*0.95</f>
        <v>1292.5739900000005</v>
      </c>
      <c r="O16" s="24">
        <f t="shared" si="3"/>
        <v>1175.0790143090005</v>
      </c>
      <c r="P16" s="24">
        <f>+O16+O15+O14</f>
        <v>2024.3080519690011</v>
      </c>
      <c r="Q16" s="3">
        <v>1269.5224312396699</v>
      </c>
      <c r="R16" s="4">
        <f t="shared" si="1"/>
        <v>1536.1221418000005</v>
      </c>
      <c r="S16" s="24">
        <f>+R16+R15+R14</f>
        <v>1545.3501406800005</v>
      </c>
      <c r="T16" s="4">
        <v>1545.34</v>
      </c>
      <c r="U16" s="4">
        <f t="shared" si="2"/>
        <v>-1.0140680000631619E-2</v>
      </c>
      <c r="V16" s="4"/>
      <c r="W16" s="4"/>
      <c r="X16" s="4">
        <v>19236668555</v>
      </c>
      <c r="Y16" s="4"/>
      <c r="Z16" s="4"/>
      <c r="AA16" s="4"/>
      <c r="AB16" s="4"/>
      <c r="AC16" s="1" t="s">
        <v>507</v>
      </c>
      <c r="AD16" s="22" t="s">
        <v>1927</v>
      </c>
    </row>
    <row r="17" spans="1:30" customFormat="1" x14ac:dyDescent="0.25">
      <c r="A17" s="1" t="s">
        <v>936</v>
      </c>
      <c r="B17" s="1" t="s">
        <v>937</v>
      </c>
      <c r="C17" s="2">
        <v>44568</v>
      </c>
      <c r="D17" s="1" t="s">
        <v>938</v>
      </c>
      <c r="E17" s="34"/>
      <c r="F17" s="1" t="s">
        <v>939</v>
      </c>
      <c r="G17" s="1" t="s">
        <v>940</v>
      </c>
      <c r="H17" s="1" t="s">
        <v>941</v>
      </c>
      <c r="I17" s="3">
        <v>1</v>
      </c>
      <c r="J17" s="3">
        <v>1099.0253719008299</v>
      </c>
      <c r="K17" s="4">
        <f t="shared" si="0"/>
        <v>1329.8207000000041</v>
      </c>
      <c r="L17" s="24" t="s">
        <v>1921</v>
      </c>
      <c r="M17" s="24">
        <f>+K17*0.85</f>
        <v>1130.3475950000034</v>
      </c>
      <c r="N17" s="24">
        <f>+M17*0.95</f>
        <v>1073.8302152500032</v>
      </c>
      <c r="O17" s="24">
        <f t="shared" si="3"/>
        <v>976.21904868377794</v>
      </c>
      <c r="P17" s="24"/>
      <c r="Q17" s="3">
        <v>1269.98975875372</v>
      </c>
      <c r="R17" s="4">
        <f t="shared" si="1"/>
        <v>1536.6876080920013</v>
      </c>
      <c r="S17" s="24"/>
      <c r="T17" s="4"/>
      <c r="U17" s="4"/>
      <c r="V17" s="4"/>
      <c r="W17" s="4"/>
      <c r="X17" s="4"/>
      <c r="Y17" s="4"/>
      <c r="Z17" s="4"/>
      <c r="AA17" s="4"/>
      <c r="AB17" s="4"/>
      <c r="AC17" s="1"/>
      <c r="AD17" s="22" t="s">
        <v>1953</v>
      </c>
    </row>
    <row r="18" spans="1:30" customFormat="1" x14ac:dyDescent="0.25">
      <c r="A18" s="1" t="s">
        <v>1440</v>
      </c>
      <c r="B18" s="1" t="s">
        <v>1441</v>
      </c>
      <c r="C18" s="2">
        <v>44568</v>
      </c>
      <c r="D18" s="1" t="s">
        <v>1442</v>
      </c>
      <c r="E18" s="34"/>
      <c r="F18" s="1" t="s">
        <v>1443</v>
      </c>
      <c r="G18" s="1" t="s">
        <v>1444</v>
      </c>
      <c r="H18" s="1" t="s">
        <v>1445</v>
      </c>
      <c r="I18" s="3">
        <v>2</v>
      </c>
      <c r="J18" s="3">
        <v>287.20801652892601</v>
      </c>
      <c r="K18" s="4">
        <f t="shared" si="0"/>
        <v>695.04340000000093</v>
      </c>
      <c r="L18" s="24" t="s">
        <v>1921</v>
      </c>
      <c r="M18" s="24" t="s">
        <v>1921</v>
      </c>
      <c r="N18" s="24">
        <f>+K18*0.95</f>
        <v>660.29123000000084</v>
      </c>
      <c r="O18" s="24">
        <f t="shared" si="3"/>
        <v>600.2707571930008</v>
      </c>
      <c r="P18" s="24"/>
      <c r="Q18" s="3">
        <v>479.32720294545499</v>
      </c>
      <c r="R18" s="4">
        <f t="shared" si="1"/>
        <v>579.98591556400049</v>
      </c>
      <c r="S18" s="24"/>
      <c r="T18" s="4"/>
      <c r="U18" s="4"/>
      <c r="V18" s="4"/>
      <c r="W18" s="4"/>
      <c r="X18" s="4"/>
      <c r="Y18" s="4"/>
      <c r="Z18" s="4"/>
      <c r="AA18" s="4"/>
      <c r="AB18" s="4"/>
      <c r="AC18" s="1"/>
      <c r="AD18" s="22" t="s">
        <v>1953</v>
      </c>
    </row>
    <row r="19" spans="1:30" customFormat="1" x14ac:dyDescent="0.25">
      <c r="A19" s="25" t="s">
        <v>1659</v>
      </c>
      <c r="B19" s="1" t="s">
        <v>1660</v>
      </c>
      <c r="C19" s="2">
        <v>44568</v>
      </c>
      <c r="D19" s="1" t="s">
        <v>1661</v>
      </c>
      <c r="E19" s="34">
        <v>3992</v>
      </c>
      <c r="F19" s="1" t="s">
        <v>1662</v>
      </c>
      <c r="G19" s="1" t="s">
        <v>1663</v>
      </c>
      <c r="H19" s="1" t="s">
        <v>1664</v>
      </c>
      <c r="I19" s="3">
        <v>1</v>
      </c>
      <c r="J19" s="3">
        <v>273.00280991735502</v>
      </c>
      <c r="K19" s="4">
        <f t="shared" si="0"/>
        <v>330.33339999999959</v>
      </c>
      <c r="L19" s="24" t="s">
        <v>1921</v>
      </c>
      <c r="M19" s="24" t="s">
        <v>1921</v>
      </c>
      <c r="N19" s="24">
        <f>+K19*0.95</f>
        <v>313.81672999999961</v>
      </c>
      <c r="O19" s="24">
        <f t="shared" si="3"/>
        <v>285.29078924299967</v>
      </c>
      <c r="P19" s="24">
        <f>+O19+O18+O17</f>
        <v>1861.7805951197784</v>
      </c>
      <c r="Q19" s="3">
        <v>459.60023049586698</v>
      </c>
      <c r="R19" s="4">
        <f t="shared" si="1"/>
        <v>556.11627889999897</v>
      </c>
      <c r="S19" s="24">
        <f>+R19+R18+R17</f>
        <v>2672.7898025560007</v>
      </c>
      <c r="T19" s="4">
        <v>3154.87</v>
      </c>
      <c r="U19" s="4">
        <f t="shared" si="2"/>
        <v>482.08019744399917</v>
      </c>
      <c r="V19" s="4" t="s">
        <v>1968</v>
      </c>
      <c r="W19" s="4"/>
      <c r="X19" s="4">
        <v>19269333078</v>
      </c>
      <c r="Y19" s="4"/>
      <c r="Z19" s="4"/>
      <c r="AA19" s="4"/>
      <c r="AB19" s="4"/>
      <c r="AC19" s="1"/>
      <c r="AD19" s="22" t="s">
        <v>1953</v>
      </c>
    </row>
    <row r="20" spans="1:30" customFormat="1" x14ac:dyDescent="0.25">
      <c r="A20" s="1" t="s">
        <v>28</v>
      </c>
      <c r="B20" s="1" t="s">
        <v>29</v>
      </c>
      <c r="C20" s="2">
        <v>44568</v>
      </c>
      <c r="D20" s="1" t="s">
        <v>30</v>
      </c>
      <c r="E20" s="34"/>
      <c r="F20" s="1" t="s">
        <v>31</v>
      </c>
      <c r="G20" s="1" t="s">
        <v>32</v>
      </c>
      <c r="H20" s="1" t="s">
        <v>33</v>
      </c>
      <c r="I20" s="3">
        <v>1</v>
      </c>
      <c r="J20" s="3">
        <v>89.179421487603307</v>
      </c>
      <c r="K20" s="4">
        <f t="shared" si="0"/>
        <v>107.9071</v>
      </c>
      <c r="L20" s="24" t="s">
        <v>1921</v>
      </c>
      <c r="M20" s="24" t="s">
        <v>1921</v>
      </c>
      <c r="N20" s="24">
        <f>+K20*0.95</f>
        <v>102.51174499999999</v>
      </c>
      <c r="O20" s="24">
        <f t="shared" si="3"/>
        <v>93.193427379499994</v>
      </c>
      <c r="P20" s="24"/>
      <c r="Q20" s="3">
        <v>90.8988007338843</v>
      </c>
      <c r="R20" s="4">
        <f t="shared" si="1"/>
        <v>109.98754888800001</v>
      </c>
      <c r="S20" s="24"/>
      <c r="T20" s="4"/>
      <c r="U20" s="4"/>
      <c r="V20" s="4"/>
      <c r="W20" s="4"/>
      <c r="X20" s="4"/>
      <c r="Y20" s="4"/>
      <c r="Z20" s="4"/>
      <c r="AA20" s="4"/>
      <c r="AB20" s="4"/>
      <c r="AC20" s="1" t="s">
        <v>34</v>
      </c>
      <c r="AD20" s="22" t="s">
        <v>1924</v>
      </c>
    </row>
    <row r="21" spans="1:30" customFormat="1" x14ac:dyDescent="0.25">
      <c r="A21" s="1" t="s">
        <v>35</v>
      </c>
      <c r="B21" s="1" t="s">
        <v>36</v>
      </c>
      <c r="C21" s="2">
        <v>44568</v>
      </c>
      <c r="D21" s="1" t="s">
        <v>37</v>
      </c>
      <c r="E21" s="34"/>
      <c r="F21" s="1" t="s">
        <v>38</v>
      </c>
      <c r="G21" s="1" t="s">
        <v>39</v>
      </c>
      <c r="H21" s="1" t="s">
        <v>40</v>
      </c>
      <c r="I21" s="3">
        <v>1</v>
      </c>
      <c r="J21" s="3">
        <v>89.179421487603307</v>
      </c>
      <c r="K21" s="4">
        <f t="shared" si="0"/>
        <v>107.9071</v>
      </c>
      <c r="L21" s="24" t="s">
        <v>1921</v>
      </c>
      <c r="M21" s="24" t="s">
        <v>1921</v>
      </c>
      <c r="N21" s="24">
        <f>+K21*0.95</f>
        <v>102.51174499999999</v>
      </c>
      <c r="O21" s="24">
        <f t="shared" si="3"/>
        <v>93.193427379499994</v>
      </c>
      <c r="P21" s="24"/>
      <c r="Q21" s="3">
        <v>90.8988007338843</v>
      </c>
      <c r="R21" s="4">
        <f t="shared" si="1"/>
        <v>109.98754888800001</v>
      </c>
      <c r="S21" s="24"/>
      <c r="T21" s="4"/>
      <c r="U21" s="4"/>
      <c r="V21" s="4"/>
      <c r="W21" s="4"/>
      <c r="X21" s="4"/>
      <c r="Y21" s="4"/>
      <c r="Z21" s="4"/>
      <c r="AA21" s="4"/>
      <c r="AB21" s="4"/>
      <c r="AC21" s="1" t="s">
        <v>41</v>
      </c>
      <c r="AD21" s="22" t="s">
        <v>1924</v>
      </c>
    </row>
    <row r="22" spans="1:30" customFormat="1" x14ac:dyDescent="0.25">
      <c r="A22" s="1" t="s">
        <v>99</v>
      </c>
      <c r="B22" s="1" t="s">
        <v>100</v>
      </c>
      <c r="C22" s="2">
        <v>44568</v>
      </c>
      <c r="D22" s="1" t="s">
        <v>101</v>
      </c>
      <c r="E22" s="34"/>
      <c r="F22" s="1" t="s">
        <v>102</v>
      </c>
      <c r="G22" s="1" t="s">
        <v>103</v>
      </c>
      <c r="H22" s="1" t="s">
        <v>104</v>
      </c>
      <c r="I22" s="3">
        <v>-1</v>
      </c>
      <c r="J22" s="3">
        <v>1649.7685950413199</v>
      </c>
      <c r="K22" s="4">
        <f t="shared" si="0"/>
        <v>-1996.2199999999971</v>
      </c>
      <c r="L22" s="24" t="s">
        <v>1921</v>
      </c>
      <c r="M22" s="24" t="s">
        <v>1921</v>
      </c>
      <c r="N22" s="24" t="s">
        <v>1921</v>
      </c>
      <c r="O22" s="24">
        <v>0</v>
      </c>
      <c r="P22" s="24"/>
      <c r="Q22" s="3">
        <v>-1649.7685950413199</v>
      </c>
      <c r="R22" s="4">
        <f t="shared" si="1"/>
        <v>-1996.2199999999971</v>
      </c>
      <c r="S22" s="24"/>
      <c r="T22" s="4"/>
      <c r="U22" s="4"/>
      <c r="V22" s="4"/>
      <c r="W22" s="4"/>
      <c r="X22" s="4"/>
      <c r="Y22" s="4"/>
      <c r="Z22" s="4"/>
      <c r="AA22" s="4"/>
      <c r="AB22" s="4"/>
      <c r="AC22" s="1" t="s">
        <v>105</v>
      </c>
      <c r="AD22" s="22" t="s">
        <v>1924</v>
      </c>
    </row>
    <row r="23" spans="1:30" customFormat="1" x14ac:dyDescent="0.25">
      <c r="A23" s="1" t="s">
        <v>1005</v>
      </c>
      <c r="B23" s="1" t="s">
        <v>1006</v>
      </c>
      <c r="C23" s="2">
        <v>44568</v>
      </c>
      <c r="D23" s="1" t="s">
        <v>1007</v>
      </c>
      <c r="E23" s="34"/>
      <c r="F23" s="1" t="s">
        <v>1008</v>
      </c>
      <c r="G23" s="1" t="s">
        <v>1009</v>
      </c>
      <c r="H23" s="1" t="s">
        <v>1010</v>
      </c>
      <c r="I23" s="3">
        <v>1</v>
      </c>
      <c r="J23" s="3">
        <v>173.54371900826399</v>
      </c>
      <c r="K23" s="4">
        <f t="shared" si="0"/>
        <v>209.98789999999943</v>
      </c>
      <c r="L23" s="24" t="s">
        <v>1921</v>
      </c>
      <c r="M23" s="24" t="s">
        <v>1921</v>
      </c>
      <c r="N23" s="24">
        <f>+K23*0.95</f>
        <v>199.48850499999944</v>
      </c>
      <c r="O23" s="24">
        <f t="shared" ref="O23:O28" si="4">+N23-(N23*9.09/100)</f>
        <v>181.35499989549947</v>
      </c>
      <c r="P23" s="24"/>
      <c r="Q23" s="3">
        <v>320.90663256694103</v>
      </c>
      <c r="R23" s="4">
        <f t="shared" si="1"/>
        <v>388.29702540599862</v>
      </c>
      <c r="S23" s="24"/>
      <c r="T23" s="4"/>
      <c r="U23" s="4"/>
      <c r="V23" s="4"/>
      <c r="W23" s="4"/>
      <c r="X23" s="4"/>
      <c r="Y23" s="4"/>
      <c r="Z23" s="4"/>
      <c r="AA23" s="4"/>
      <c r="AB23" s="4"/>
      <c r="AC23" s="1" t="s">
        <v>1011</v>
      </c>
      <c r="AD23" s="22" t="s">
        <v>1924</v>
      </c>
    </row>
    <row r="24" spans="1:30" customFormat="1" x14ac:dyDescent="0.25">
      <c r="A24" s="1" t="s">
        <v>1166</v>
      </c>
      <c r="B24" s="1" t="s">
        <v>1167</v>
      </c>
      <c r="C24" s="2">
        <v>44568</v>
      </c>
      <c r="D24" s="1" t="s">
        <v>1168</v>
      </c>
      <c r="E24" s="34"/>
      <c r="F24" s="1" t="s">
        <v>1169</v>
      </c>
      <c r="G24" s="1" t="s">
        <v>1170</v>
      </c>
      <c r="H24" s="1" t="s">
        <v>1171</v>
      </c>
      <c r="I24" s="3">
        <v>1</v>
      </c>
      <c r="J24" s="3">
        <v>182.592314049587</v>
      </c>
      <c r="K24" s="4">
        <f t="shared" si="0"/>
        <v>220.93670000000026</v>
      </c>
      <c r="L24" s="24" t="s">
        <v>1921</v>
      </c>
      <c r="M24" s="24">
        <f>+K24*0.85</f>
        <v>187.79619500000021</v>
      </c>
      <c r="N24" s="24">
        <f>+M24*0.95</f>
        <v>178.4063852500002</v>
      </c>
      <c r="O24" s="24">
        <f t="shared" si="4"/>
        <v>162.18924483077518</v>
      </c>
      <c r="P24" s="24"/>
      <c r="Q24" s="3">
        <v>337.78847729917402</v>
      </c>
      <c r="R24" s="4">
        <f t="shared" si="1"/>
        <v>408.72405753200053</v>
      </c>
      <c r="S24" s="24"/>
      <c r="T24" s="4"/>
      <c r="U24" s="4"/>
      <c r="V24" s="4"/>
      <c r="W24" s="4"/>
      <c r="X24" s="4"/>
      <c r="Y24" s="4"/>
      <c r="Z24" s="4"/>
      <c r="AA24" s="4"/>
      <c r="AB24" s="4"/>
      <c r="AC24" s="1" t="s">
        <v>1172</v>
      </c>
      <c r="AD24" s="22" t="s">
        <v>1924</v>
      </c>
    </row>
    <row r="25" spans="1:30" customFormat="1" x14ac:dyDescent="0.25">
      <c r="A25" s="1" t="s">
        <v>1173</v>
      </c>
      <c r="B25" s="1" t="s">
        <v>1174</v>
      </c>
      <c r="C25" s="2">
        <v>44568</v>
      </c>
      <c r="D25" s="1" t="s">
        <v>1175</v>
      </c>
      <c r="E25" s="34"/>
      <c r="F25" s="1" t="s">
        <v>1176</v>
      </c>
      <c r="G25" s="1" t="s">
        <v>1177</v>
      </c>
      <c r="H25" s="1" t="s">
        <v>1178</v>
      </c>
      <c r="I25" s="3">
        <v>1</v>
      </c>
      <c r="J25" s="3">
        <v>193.548181818182</v>
      </c>
      <c r="K25" s="4">
        <f t="shared" si="0"/>
        <v>234.19330000000022</v>
      </c>
      <c r="L25" s="24" t="s">
        <v>1921</v>
      </c>
      <c r="M25" s="24">
        <f>+K25*0.85</f>
        <v>199.06430500000019</v>
      </c>
      <c r="N25" s="24">
        <f>+M25*0.95</f>
        <v>189.11108975000016</v>
      </c>
      <c r="O25" s="24">
        <f t="shared" si="4"/>
        <v>171.92089169172516</v>
      </c>
      <c r="P25" s="24"/>
      <c r="Q25" s="3">
        <v>358.07187829090901</v>
      </c>
      <c r="R25" s="4">
        <f t="shared" si="1"/>
        <v>433.26697273199989</v>
      </c>
      <c r="S25" s="24"/>
      <c r="T25" s="4"/>
      <c r="U25" s="4"/>
      <c r="V25" s="4"/>
      <c r="W25" s="4"/>
      <c r="X25" s="4"/>
      <c r="Y25" s="4"/>
      <c r="Z25" s="4"/>
      <c r="AA25" s="4"/>
      <c r="AB25" s="4"/>
      <c r="AC25" s="1" t="s">
        <v>1179</v>
      </c>
      <c r="AD25" s="22" t="s">
        <v>1924</v>
      </c>
    </row>
    <row r="26" spans="1:30" customFormat="1" x14ac:dyDescent="0.25">
      <c r="A26" s="1" t="s">
        <v>1390</v>
      </c>
      <c r="B26" s="1" t="s">
        <v>1391</v>
      </c>
      <c r="C26" s="2">
        <v>44568</v>
      </c>
      <c r="D26" s="1" t="s">
        <v>1392</v>
      </c>
      <c r="E26" s="34"/>
      <c r="F26" s="1" t="s">
        <v>1393</v>
      </c>
      <c r="G26" s="1" t="s">
        <v>1394</v>
      </c>
      <c r="H26" s="1" t="s">
        <v>1395</v>
      </c>
      <c r="I26" s="3">
        <v>2</v>
      </c>
      <c r="J26" s="3">
        <v>146.852975206612</v>
      </c>
      <c r="K26" s="4">
        <f t="shared" si="0"/>
        <v>355.38420000000104</v>
      </c>
      <c r="L26" s="24" t="s">
        <v>1921</v>
      </c>
      <c r="M26" s="24">
        <f>+K26*0.9</f>
        <v>319.84578000000096</v>
      </c>
      <c r="N26" s="24">
        <f>+M26*0.095</f>
        <v>30.385349100000091</v>
      </c>
      <c r="O26" s="24">
        <f t="shared" si="4"/>
        <v>27.623320866810083</v>
      </c>
      <c r="P26" s="24"/>
      <c r="Q26" s="3">
        <v>309.07851985785197</v>
      </c>
      <c r="R26" s="4">
        <f t="shared" si="1"/>
        <v>373.98500902800089</v>
      </c>
      <c r="S26" s="24"/>
      <c r="T26" s="4"/>
      <c r="U26" s="4"/>
      <c r="V26" s="4"/>
      <c r="W26" s="4"/>
      <c r="X26" s="4"/>
      <c r="Y26" s="4"/>
      <c r="Z26" s="4"/>
      <c r="AA26" s="4"/>
      <c r="AB26" s="4"/>
      <c r="AC26" s="1" t="s">
        <v>1396</v>
      </c>
      <c r="AD26" s="22" t="s">
        <v>1924</v>
      </c>
    </row>
    <row r="27" spans="1:30" customFormat="1" x14ac:dyDescent="0.25">
      <c r="A27" s="1" t="s">
        <v>1481</v>
      </c>
      <c r="B27" s="1" t="s">
        <v>1482</v>
      </c>
      <c r="C27" s="2">
        <v>44568</v>
      </c>
      <c r="D27" s="1" t="s">
        <v>1483</v>
      </c>
      <c r="E27" s="34"/>
      <c r="F27" s="1" t="s">
        <v>1484</v>
      </c>
      <c r="G27" s="1" t="s">
        <v>1485</v>
      </c>
      <c r="H27" s="1" t="s">
        <v>1486</v>
      </c>
      <c r="I27" s="3">
        <v>1</v>
      </c>
      <c r="J27" s="3">
        <v>38.453388429752103</v>
      </c>
      <c r="K27" s="4">
        <f t="shared" si="0"/>
        <v>46.52860000000004</v>
      </c>
      <c r="L27" s="24" t="s">
        <v>1921</v>
      </c>
      <c r="M27" s="24" t="s">
        <v>1921</v>
      </c>
      <c r="N27" s="24">
        <f>+K27*0.95</f>
        <v>44.202170000000038</v>
      </c>
      <c r="O27" s="24">
        <f t="shared" si="4"/>
        <v>40.184192747000033</v>
      </c>
      <c r="P27" s="24"/>
      <c r="Q27" s="3">
        <v>67.592981647933996</v>
      </c>
      <c r="R27" s="4">
        <f t="shared" si="1"/>
        <v>81.787507794000135</v>
      </c>
      <c r="S27" s="24"/>
      <c r="T27" s="4"/>
      <c r="U27" s="4"/>
      <c r="V27" s="4"/>
      <c r="W27" s="4"/>
      <c r="X27" s="4"/>
      <c r="Y27" s="4"/>
      <c r="Z27" s="4"/>
      <c r="AA27" s="4"/>
      <c r="AB27" s="4"/>
      <c r="AC27" s="1" t="s">
        <v>1487</v>
      </c>
      <c r="AD27" s="22" t="s">
        <v>1924</v>
      </c>
    </row>
    <row r="28" spans="1:30" customFormat="1" x14ac:dyDescent="0.25">
      <c r="A28" s="1" t="s">
        <v>1488</v>
      </c>
      <c r="B28" s="1" t="s">
        <v>1489</v>
      </c>
      <c r="C28" s="2">
        <v>44568</v>
      </c>
      <c r="D28" s="1" t="s">
        <v>1490</v>
      </c>
      <c r="E28" s="34">
        <v>3993</v>
      </c>
      <c r="F28" s="1" t="s">
        <v>1491</v>
      </c>
      <c r="G28" s="1" t="s">
        <v>1492</v>
      </c>
      <c r="H28" s="1" t="s">
        <v>1493</v>
      </c>
      <c r="I28" s="3">
        <v>2</v>
      </c>
      <c r="J28" s="3">
        <v>19.226694214876002</v>
      </c>
      <c r="K28" s="4">
        <f t="shared" si="0"/>
        <v>46.528599999999919</v>
      </c>
      <c r="L28" s="24" t="s">
        <v>1921</v>
      </c>
      <c r="M28" s="24" t="s">
        <v>1921</v>
      </c>
      <c r="N28" s="24">
        <f>+K28*0.95</f>
        <v>44.202169999999924</v>
      </c>
      <c r="O28" s="24">
        <f t="shared" si="4"/>
        <v>40.184192746999933</v>
      </c>
      <c r="P28" s="24">
        <f>+SUM(O20:O28)</f>
        <v>809.84369753780982</v>
      </c>
      <c r="Q28" s="3">
        <v>74.542662538842805</v>
      </c>
      <c r="R28" s="4">
        <f t="shared" si="1"/>
        <v>90.196621671999793</v>
      </c>
      <c r="S28" s="24">
        <f>+SUM(R20:R28)</f>
        <v>1.2291940002882029E-2</v>
      </c>
      <c r="T28" s="4">
        <v>265.76</v>
      </c>
      <c r="U28" s="4">
        <f t="shared" si="2"/>
        <v>265.74770805999708</v>
      </c>
      <c r="V28" s="4" t="s">
        <v>1965</v>
      </c>
      <c r="W28" s="4"/>
      <c r="X28" s="4">
        <v>3904512792</v>
      </c>
      <c r="Y28" s="4"/>
      <c r="Z28" s="4"/>
      <c r="AA28" s="4"/>
      <c r="AB28" s="4"/>
      <c r="AC28" s="1" t="s">
        <v>1494</v>
      </c>
      <c r="AD28" s="22" t="s">
        <v>1924</v>
      </c>
    </row>
    <row r="29" spans="1:30" customFormat="1" x14ac:dyDescent="0.25">
      <c r="A29" s="1" t="s">
        <v>1822</v>
      </c>
      <c r="B29" s="1" t="s">
        <v>1823</v>
      </c>
      <c r="C29" s="2">
        <v>44568</v>
      </c>
      <c r="D29" s="1" t="s">
        <v>1824</v>
      </c>
      <c r="E29" s="34">
        <v>3994</v>
      </c>
      <c r="F29" s="1" t="s">
        <v>1825</v>
      </c>
      <c r="G29" s="1" t="s">
        <v>1826</v>
      </c>
      <c r="H29" s="1" t="s">
        <v>1827</v>
      </c>
      <c r="I29" s="3">
        <v>8</v>
      </c>
      <c r="J29" s="3">
        <v>318.29000000000002</v>
      </c>
      <c r="K29" s="4">
        <f t="shared" si="0"/>
        <v>3081.0472</v>
      </c>
      <c r="L29" s="24" t="s">
        <v>1921</v>
      </c>
      <c r="M29" s="24" t="s">
        <v>1921</v>
      </c>
      <c r="N29" s="24" t="s">
        <v>1921</v>
      </c>
      <c r="O29" s="24">
        <f>+K29</f>
        <v>3081.0472</v>
      </c>
      <c r="P29" s="24">
        <f>+O29</f>
        <v>3081.0472</v>
      </c>
      <c r="Q29" s="3">
        <v>6806.8735503999997</v>
      </c>
      <c r="R29" s="4">
        <f t="shared" si="1"/>
        <v>8236.3169959839997</v>
      </c>
      <c r="S29" s="24">
        <f>+R29</f>
        <v>8236.3169959839997</v>
      </c>
      <c r="T29" s="4">
        <v>8718.41</v>
      </c>
      <c r="U29" s="4">
        <f t="shared" si="2"/>
        <v>482.09300401600012</v>
      </c>
      <c r="V29" s="4" t="s">
        <v>1968</v>
      </c>
      <c r="W29" s="4"/>
      <c r="X29" s="4">
        <v>3906793717</v>
      </c>
      <c r="Y29" s="4"/>
      <c r="Z29" s="4"/>
      <c r="AA29" s="4"/>
      <c r="AB29" s="4"/>
      <c r="AC29" s="1"/>
      <c r="AD29" s="22" t="s">
        <v>1959</v>
      </c>
    </row>
    <row r="30" spans="1:30" customFormat="1" x14ac:dyDescent="0.25">
      <c r="A30" s="1" t="s">
        <v>16</v>
      </c>
      <c r="B30" s="1" t="s">
        <v>17</v>
      </c>
      <c r="C30" s="2">
        <v>44568</v>
      </c>
      <c r="D30" s="1" t="s">
        <v>18</v>
      </c>
      <c r="E30" s="34">
        <v>3995</v>
      </c>
      <c r="F30" s="1" t="s">
        <v>19</v>
      </c>
      <c r="G30" s="1" t="s">
        <v>20</v>
      </c>
      <c r="H30" s="1" t="s">
        <v>21</v>
      </c>
      <c r="I30" s="3">
        <v>1</v>
      </c>
      <c r="J30" s="3">
        <v>622.10661157024799</v>
      </c>
      <c r="K30" s="4">
        <f t="shared" si="0"/>
        <v>752.74900000000002</v>
      </c>
      <c r="L30" s="24" t="s">
        <v>1921</v>
      </c>
      <c r="M30" s="24" t="s">
        <v>1921</v>
      </c>
      <c r="N30" s="24">
        <f>+K30*0.95</f>
        <v>715.11154999999997</v>
      </c>
      <c r="O30" s="24">
        <f>+N30-(N30*9.09/100)</f>
        <v>650.10791010499997</v>
      </c>
      <c r="P30" s="24">
        <f>+O30</f>
        <v>650.10791010499997</v>
      </c>
      <c r="Q30" s="3">
        <v>545.44441382644595</v>
      </c>
      <c r="R30" s="4">
        <f t="shared" si="1"/>
        <v>659.98774072999959</v>
      </c>
      <c r="S30" s="24">
        <f>+R30</f>
        <v>659.98774072999959</v>
      </c>
      <c r="T30" s="4">
        <v>659.99</v>
      </c>
      <c r="U30" s="4">
        <f t="shared" si="2"/>
        <v>2.2592700004224753E-3</v>
      </c>
      <c r="V30" s="4"/>
      <c r="W30" s="4"/>
      <c r="X30" s="4">
        <v>3907642000</v>
      </c>
      <c r="Y30" s="4"/>
      <c r="Z30" s="4"/>
      <c r="AA30" s="4"/>
      <c r="AB30" s="4"/>
      <c r="AC30" s="1"/>
      <c r="AD30" s="22">
        <v>3995</v>
      </c>
    </row>
    <row r="31" spans="1:30" customFormat="1" x14ac:dyDescent="0.25">
      <c r="A31" s="1" t="s">
        <v>1716</v>
      </c>
      <c r="B31" s="1" t="s">
        <v>1717</v>
      </c>
      <c r="C31" s="2">
        <v>44572</v>
      </c>
      <c r="D31" s="1" t="s">
        <v>1718</v>
      </c>
      <c r="E31" s="34">
        <v>3996</v>
      </c>
      <c r="F31" s="1" t="s">
        <v>1719</v>
      </c>
      <c r="G31" s="1" t="s">
        <v>1720</v>
      </c>
      <c r="H31" s="1" t="s">
        <v>1721</v>
      </c>
      <c r="I31" s="3">
        <v>1</v>
      </c>
      <c r="J31" s="3">
        <v>545.45000000000005</v>
      </c>
      <c r="K31" s="4">
        <f t="shared" si="0"/>
        <v>659.99450000000002</v>
      </c>
      <c r="L31" s="24" t="s">
        <v>1921</v>
      </c>
      <c r="M31" s="24" t="s">
        <v>1921</v>
      </c>
      <c r="N31" s="24" t="s">
        <v>1921</v>
      </c>
      <c r="O31" s="24">
        <f>+K31</f>
        <v>659.99450000000002</v>
      </c>
      <c r="P31" s="24">
        <f>+O31</f>
        <v>659.99450000000002</v>
      </c>
      <c r="Q31" s="3">
        <v>909.07669173388501</v>
      </c>
      <c r="R31" s="4">
        <f t="shared" si="1"/>
        <v>1099.9827969980008</v>
      </c>
      <c r="S31" s="24">
        <f>+R31</f>
        <v>1099.9827969980008</v>
      </c>
      <c r="T31" s="4">
        <v>1099.99</v>
      </c>
      <c r="U31" s="4">
        <f t="shared" si="2"/>
        <v>7.2030019991871086E-3</v>
      </c>
      <c r="V31" s="4"/>
      <c r="W31" s="4"/>
      <c r="X31" s="4">
        <v>3915173168</v>
      </c>
      <c r="Y31" s="4"/>
      <c r="Z31" s="4"/>
      <c r="AA31" s="4"/>
      <c r="AB31" s="4"/>
      <c r="AC31" s="1"/>
      <c r="AD31" s="22">
        <v>3996</v>
      </c>
    </row>
    <row r="32" spans="1:30" customFormat="1" x14ac:dyDescent="0.25">
      <c r="A32" s="1" t="s">
        <v>591</v>
      </c>
      <c r="B32" s="1" t="s">
        <v>592</v>
      </c>
      <c r="C32" s="2">
        <v>44572</v>
      </c>
      <c r="D32" s="1" t="s">
        <v>593</v>
      </c>
      <c r="E32" s="34"/>
      <c r="F32" s="1" t="s">
        <v>594</v>
      </c>
      <c r="G32" s="1" t="s">
        <v>595</v>
      </c>
      <c r="H32" s="1" t="s">
        <v>596</v>
      </c>
      <c r="I32" s="3">
        <v>1</v>
      </c>
      <c r="J32" s="3">
        <v>140.174132231405</v>
      </c>
      <c r="K32" s="4">
        <f t="shared" si="0"/>
        <v>169.61070000000004</v>
      </c>
      <c r="L32" s="24" t="s">
        <v>1921</v>
      </c>
      <c r="M32" s="24">
        <f>+K32*0.85</f>
        <v>144.16909500000003</v>
      </c>
      <c r="N32" s="24">
        <f>+M32*0.95</f>
        <v>136.96064025000001</v>
      </c>
      <c r="O32" s="24">
        <f>+N32-(N32*9.09/100)</f>
        <v>124.51091805127501</v>
      </c>
      <c r="P32" s="24"/>
      <c r="Q32" s="3">
        <v>254.53800149504099</v>
      </c>
      <c r="R32" s="4">
        <f t="shared" si="1"/>
        <v>307.99098180899961</v>
      </c>
      <c r="S32" s="24"/>
      <c r="T32" s="4"/>
      <c r="U32" s="4"/>
      <c r="V32" s="4"/>
      <c r="W32" s="4"/>
      <c r="X32" s="4"/>
      <c r="Y32" s="4"/>
      <c r="Z32" s="4"/>
      <c r="AA32" s="4"/>
      <c r="AB32" s="4"/>
      <c r="AC32" s="1"/>
      <c r="AD32" s="22">
        <v>3997</v>
      </c>
    </row>
    <row r="33" spans="1:30" customFormat="1" x14ac:dyDescent="0.25">
      <c r="A33" s="1" t="s">
        <v>942</v>
      </c>
      <c r="B33" s="1" t="s">
        <v>943</v>
      </c>
      <c r="C33" s="2">
        <v>44572</v>
      </c>
      <c r="D33" s="1" t="s">
        <v>944</v>
      </c>
      <c r="E33" s="34"/>
      <c r="F33" s="1" t="s">
        <v>945</v>
      </c>
      <c r="G33" s="1" t="s">
        <v>946</v>
      </c>
      <c r="H33" s="1" t="s">
        <v>947</v>
      </c>
      <c r="I33" s="3">
        <v>1</v>
      </c>
      <c r="J33" s="3">
        <v>1075.28256198347</v>
      </c>
      <c r="K33" s="4">
        <f t="shared" si="0"/>
        <v>1301.0918999999988</v>
      </c>
      <c r="L33" s="24" t="s">
        <v>1921</v>
      </c>
      <c r="M33" s="24" t="s">
        <v>1921</v>
      </c>
      <c r="N33" s="24">
        <f>+K33*0.95</f>
        <v>1236.0373049999987</v>
      </c>
      <c r="O33" s="24">
        <f>+N33-(N33*9.09/100)</f>
        <v>1123.6815139754988</v>
      </c>
      <c r="P33" s="24"/>
      <c r="Q33" s="3">
        <v>1989.08994163388</v>
      </c>
      <c r="R33" s="4">
        <f t="shared" si="1"/>
        <v>2406.7988293769949</v>
      </c>
      <c r="S33" s="24"/>
      <c r="T33" s="4"/>
      <c r="U33" s="4"/>
      <c r="V33" s="4"/>
      <c r="W33" s="4"/>
      <c r="X33" s="4"/>
      <c r="Y33" s="4"/>
      <c r="Z33" s="4"/>
      <c r="AA33" s="4"/>
      <c r="AB33" s="4"/>
      <c r="AC33" s="1"/>
      <c r="AD33" s="22">
        <v>3997</v>
      </c>
    </row>
    <row r="34" spans="1:30" customFormat="1" x14ac:dyDescent="0.25">
      <c r="A34" s="1" t="s">
        <v>1064</v>
      </c>
      <c r="B34" s="1" t="s">
        <v>1065</v>
      </c>
      <c r="C34" s="2">
        <v>44572</v>
      </c>
      <c r="D34" s="1" t="s">
        <v>1066</v>
      </c>
      <c r="E34" s="34"/>
      <c r="F34" s="1" t="s">
        <v>1067</v>
      </c>
      <c r="G34" s="1" t="s">
        <v>1068</v>
      </c>
      <c r="H34" s="1" t="s">
        <v>1069</v>
      </c>
      <c r="I34" s="3">
        <v>1</v>
      </c>
      <c r="J34" s="3">
        <v>2042.9200826446299</v>
      </c>
      <c r="K34" s="4">
        <f t="shared" ref="K34:K65" si="5">+J34*1.21*I34</f>
        <v>2471.933300000002</v>
      </c>
      <c r="L34" s="24" t="s">
        <v>1921</v>
      </c>
      <c r="M34" s="24" t="s">
        <v>1921</v>
      </c>
      <c r="N34" s="24">
        <f>+K34*0.95</f>
        <v>2348.3366350000019</v>
      </c>
      <c r="O34" s="24">
        <f>+N34-(N34*9.09/100)</f>
        <v>2134.8728348785016</v>
      </c>
      <c r="P34" s="24"/>
      <c r="Q34" s="3">
        <v>3779.0957148801699</v>
      </c>
      <c r="R34" s="4">
        <f t="shared" si="1"/>
        <v>4572.7058150050052</v>
      </c>
      <c r="S34" s="24"/>
      <c r="T34" s="4"/>
      <c r="U34" s="4"/>
      <c r="V34" s="4"/>
      <c r="W34" s="4"/>
      <c r="X34" s="4"/>
      <c r="Y34" s="4"/>
      <c r="Z34" s="4"/>
      <c r="AA34" s="4"/>
      <c r="AB34" s="4"/>
      <c r="AC34" s="1"/>
      <c r="AD34" s="22">
        <v>3997</v>
      </c>
    </row>
    <row r="35" spans="1:30" customFormat="1" x14ac:dyDescent="0.25">
      <c r="A35" s="1" t="s">
        <v>1070</v>
      </c>
      <c r="B35" s="1" t="s">
        <v>1071</v>
      </c>
      <c r="C35" s="2">
        <v>44572</v>
      </c>
      <c r="D35" s="1" t="s">
        <v>1072</v>
      </c>
      <c r="E35" s="34"/>
      <c r="F35" s="1" t="s">
        <v>1073</v>
      </c>
      <c r="G35" s="1" t="s">
        <v>1074</v>
      </c>
      <c r="H35" s="1" t="s">
        <v>1075</v>
      </c>
      <c r="I35" s="3">
        <v>1</v>
      </c>
      <c r="J35" s="3">
        <v>719.46710743801702</v>
      </c>
      <c r="K35" s="4">
        <f t="shared" si="5"/>
        <v>870.55520000000058</v>
      </c>
      <c r="L35" s="24" t="s">
        <v>1921</v>
      </c>
      <c r="M35" s="24">
        <f>+K35*0.85</f>
        <v>739.97192000000052</v>
      </c>
      <c r="N35" s="24">
        <f>+M35*0.95</f>
        <v>702.9733240000005</v>
      </c>
      <c r="O35" s="24">
        <f>+N35-(N35*9.09/100)</f>
        <v>639.0730488484005</v>
      </c>
      <c r="P35" s="24"/>
      <c r="Q35" s="3">
        <v>1330.8990340231401</v>
      </c>
      <c r="R35" s="4">
        <f t="shared" si="1"/>
        <v>1610.3878311679994</v>
      </c>
      <c r="S35" s="24"/>
      <c r="T35" s="4"/>
      <c r="U35" s="4"/>
      <c r="V35" s="4"/>
      <c r="W35" s="4"/>
      <c r="X35" s="4"/>
      <c r="Y35" s="4"/>
      <c r="Z35" s="4"/>
      <c r="AA35" s="4"/>
      <c r="AB35" s="4"/>
      <c r="AC35" s="1"/>
      <c r="AD35" s="22">
        <v>3997</v>
      </c>
    </row>
    <row r="36" spans="1:30" customFormat="1" x14ac:dyDescent="0.25">
      <c r="A36" s="1" t="s">
        <v>1595</v>
      </c>
      <c r="B36" s="1" t="s">
        <v>1596</v>
      </c>
      <c r="C36" s="2">
        <v>44572</v>
      </c>
      <c r="D36" s="1" t="s">
        <v>1597</v>
      </c>
      <c r="E36" s="34">
        <v>3997</v>
      </c>
      <c r="F36" s="1" t="s">
        <v>1598</v>
      </c>
      <c r="G36" s="1" t="s">
        <v>1599</v>
      </c>
      <c r="H36" s="1" t="s">
        <v>1600</v>
      </c>
      <c r="I36" s="3">
        <v>1</v>
      </c>
      <c r="J36" s="3">
        <v>184.136694214876</v>
      </c>
      <c r="K36" s="4">
        <f t="shared" si="5"/>
        <v>222.80539999999996</v>
      </c>
      <c r="L36" s="24" t="s">
        <v>1921</v>
      </c>
      <c r="M36" s="24" t="s">
        <v>1921</v>
      </c>
      <c r="N36" s="24">
        <f>+K36*0.95</f>
        <v>211.66512999999995</v>
      </c>
      <c r="O36" s="24">
        <f>+N36-(N36*9.09/100)</f>
        <v>192.42476968299997</v>
      </c>
      <c r="P36" s="24">
        <f>+O36+O35+O34+O33+O32</f>
        <v>4214.5630854366764</v>
      </c>
      <c r="Q36" s="3">
        <v>290.89546678677698</v>
      </c>
      <c r="R36" s="4">
        <f t="shared" si="1"/>
        <v>351.98351481200012</v>
      </c>
      <c r="S36" s="24">
        <f>+R36+R35+R34+R33+R32</f>
        <v>9249.8669721709994</v>
      </c>
      <c r="T36" s="4">
        <v>9249.8799999999992</v>
      </c>
      <c r="U36" s="4">
        <f t="shared" si="2"/>
        <v>1.3027828999838675E-2</v>
      </c>
      <c r="V36" s="4"/>
      <c r="W36" s="4"/>
      <c r="X36" s="4">
        <v>19327141616</v>
      </c>
      <c r="Y36" s="4"/>
      <c r="Z36" s="4"/>
      <c r="AA36" s="4"/>
      <c r="AB36" s="4"/>
      <c r="AC36" s="1"/>
      <c r="AD36" s="22">
        <v>3997</v>
      </c>
    </row>
    <row r="37" spans="1:30" customFormat="1" x14ac:dyDescent="0.25">
      <c r="A37" s="1" t="s">
        <v>718</v>
      </c>
      <c r="B37" s="1" t="s">
        <v>719</v>
      </c>
      <c r="C37" s="2">
        <v>44572</v>
      </c>
      <c r="D37" s="1" t="s">
        <v>720</v>
      </c>
      <c r="E37" s="34"/>
      <c r="F37" s="1" t="s">
        <v>721</v>
      </c>
      <c r="G37" s="1" t="s">
        <v>722</v>
      </c>
      <c r="H37" s="1" t="s">
        <v>723</v>
      </c>
      <c r="I37" s="3">
        <v>1</v>
      </c>
      <c r="J37" s="3">
        <v>327.21961348972297</v>
      </c>
      <c r="K37" s="4">
        <f t="shared" si="5"/>
        <v>395.93573232256477</v>
      </c>
      <c r="L37" s="24" t="s">
        <v>1921</v>
      </c>
      <c r="M37" s="24" t="s">
        <v>1921</v>
      </c>
      <c r="N37" s="24" t="s">
        <v>1921</v>
      </c>
      <c r="O37" s="24">
        <f>+K37</f>
        <v>395.93573232256477</v>
      </c>
      <c r="P37" s="24"/>
      <c r="Q37" s="3">
        <v>665.451189</v>
      </c>
      <c r="R37" s="4">
        <f t="shared" si="1"/>
        <v>805.19593868999993</v>
      </c>
      <c r="S37" s="24"/>
      <c r="T37" s="4"/>
      <c r="U37" s="4"/>
      <c r="V37" s="4"/>
      <c r="W37" s="4"/>
      <c r="X37" s="4"/>
      <c r="Y37" s="4"/>
      <c r="Z37" s="4"/>
      <c r="AA37" s="4"/>
      <c r="AB37" s="4"/>
      <c r="AC37" s="1"/>
      <c r="AD37" s="22">
        <v>3999</v>
      </c>
    </row>
    <row r="38" spans="1:30" customFormat="1" x14ac:dyDescent="0.25">
      <c r="A38" s="1" t="s">
        <v>724</v>
      </c>
      <c r="B38" s="1" t="s">
        <v>725</v>
      </c>
      <c r="C38" s="2">
        <v>44572</v>
      </c>
      <c r="D38" s="1" t="s">
        <v>726</v>
      </c>
      <c r="E38" s="34"/>
      <c r="F38" s="1" t="s">
        <v>727</v>
      </c>
      <c r="G38" s="1" t="s">
        <v>728</v>
      </c>
      <c r="H38" s="1" t="s">
        <v>729</v>
      </c>
      <c r="I38" s="3">
        <v>1</v>
      </c>
      <c r="J38" s="3">
        <v>386.72761321506499</v>
      </c>
      <c r="K38" s="4">
        <f t="shared" si="5"/>
        <v>467.94041199022865</v>
      </c>
      <c r="L38" s="24" t="s">
        <v>1921</v>
      </c>
      <c r="M38" s="24" t="s">
        <v>1921</v>
      </c>
      <c r="N38" s="24" t="s">
        <v>1921</v>
      </c>
      <c r="O38" s="24">
        <f>+K38</f>
        <v>467.94041199022865</v>
      </c>
      <c r="P38" s="24"/>
      <c r="Q38" s="3">
        <v>786.35437662148695</v>
      </c>
      <c r="R38" s="4">
        <f t="shared" si="1"/>
        <v>951.48879571199916</v>
      </c>
      <c r="S38" s="24"/>
      <c r="T38" s="4"/>
      <c r="U38" s="4"/>
      <c r="V38" s="4"/>
      <c r="W38" s="4"/>
      <c r="X38" s="4"/>
      <c r="Y38" s="4"/>
      <c r="Z38" s="4"/>
      <c r="AA38" s="4"/>
      <c r="AB38" s="4"/>
      <c r="AC38" s="1"/>
      <c r="AD38" s="22">
        <v>3999</v>
      </c>
    </row>
    <row r="39" spans="1:30" customFormat="1" x14ac:dyDescent="0.25">
      <c r="A39" s="1" t="s">
        <v>730</v>
      </c>
      <c r="B39" s="1" t="s">
        <v>731</v>
      </c>
      <c r="C39" s="2">
        <v>44572</v>
      </c>
      <c r="D39" s="1" t="s">
        <v>732</v>
      </c>
      <c r="E39" s="34"/>
      <c r="F39" s="1" t="s">
        <v>733</v>
      </c>
      <c r="G39" s="1" t="s">
        <v>734</v>
      </c>
      <c r="H39" s="1" t="s">
        <v>735</v>
      </c>
      <c r="I39" s="3">
        <v>1</v>
      </c>
      <c r="J39" s="3">
        <v>386.72761321506499</v>
      </c>
      <c r="K39" s="4">
        <f t="shared" si="5"/>
        <v>467.94041199022865</v>
      </c>
      <c r="L39" s="24" t="s">
        <v>1921</v>
      </c>
      <c r="M39" s="24" t="s">
        <v>1921</v>
      </c>
      <c r="N39" s="24" t="s">
        <v>1921</v>
      </c>
      <c r="O39" s="24">
        <f>+K39</f>
        <v>467.94041199022865</v>
      </c>
      <c r="P39" s="24"/>
      <c r="Q39" s="3">
        <v>786.35437662148695</v>
      </c>
      <c r="R39" s="4">
        <f t="shared" si="1"/>
        <v>951.48879571199916</v>
      </c>
      <c r="S39" s="24"/>
      <c r="T39" s="4"/>
      <c r="U39" s="4"/>
      <c r="V39" s="4"/>
      <c r="W39" s="4"/>
      <c r="X39" s="4"/>
      <c r="Y39" s="4"/>
      <c r="Z39" s="4"/>
      <c r="AA39" s="4"/>
      <c r="AB39" s="4"/>
      <c r="AC39" s="1"/>
      <c r="AD39" s="22">
        <v>3999</v>
      </c>
    </row>
    <row r="40" spans="1:30" customFormat="1" x14ac:dyDescent="0.25">
      <c r="A40" s="1" t="s">
        <v>736</v>
      </c>
      <c r="B40" s="1" t="s">
        <v>737</v>
      </c>
      <c r="C40" s="2">
        <v>44572</v>
      </c>
      <c r="D40" s="1" t="s">
        <v>738</v>
      </c>
      <c r="E40" s="34"/>
      <c r="F40" s="1" t="s">
        <v>739</v>
      </c>
      <c r="G40" s="1" t="s">
        <v>740</v>
      </c>
      <c r="H40" s="1" t="s">
        <v>741</v>
      </c>
      <c r="I40" s="3">
        <v>1</v>
      </c>
      <c r="J40" s="3">
        <v>386.72761321506499</v>
      </c>
      <c r="K40" s="4">
        <f t="shared" si="5"/>
        <v>467.94041199022865</v>
      </c>
      <c r="L40" s="24" t="s">
        <v>1921</v>
      </c>
      <c r="M40" s="24" t="s">
        <v>1921</v>
      </c>
      <c r="N40" s="24" t="s">
        <v>1921</v>
      </c>
      <c r="O40" s="24">
        <f>+K40</f>
        <v>467.94041199022865</v>
      </c>
      <c r="P40" s="24"/>
      <c r="Q40" s="3">
        <v>786.35437662148695</v>
      </c>
      <c r="R40" s="4">
        <f t="shared" si="1"/>
        <v>951.48879571199916</v>
      </c>
      <c r="S40" s="24"/>
      <c r="T40" s="4"/>
      <c r="U40" s="4"/>
      <c r="V40" s="4"/>
      <c r="W40" s="4"/>
      <c r="X40" s="4"/>
      <c r="Y40" s="4"/>
      <c r="Z40" s="4"/>
      <c r="AA40" s="4"/>
      <c r="AB40" s="4"/>
      <c r="AC40" s="1"/>
      <c r="AD40" s="22">
        <v>3999</v>
      </c>
    </row>
    <row r="41" spans="1:30" customFormat="1" x14ac:dyDescent="0.25">
      <c r="A41" s="25" t="s">
        <v>987</v>
      </c>
      <c r="B41" s="1" t="s">
        <v>988</v>
      </c>
      <c r="C41" s="2">
        <v>44572</v>
      </c>
      <c r="D41" s="1" t="s">
        <v>989</v>
      </c>
      <c r="E41" s="34">
        <v>3999</v>
      </c>
      <c r="F41" s="1" t="s">
        <v>990</v>
      </c>
      <c r="G41" s="1" t="s">
        <v>991</v>
      </c>
      <c r="H41" s="1" t="s">
        <v>992</v>
      </c>
      <c r="I41" s="3">
        <v>2</v>
      </c>
      <c r="J41" s="3">
        <v>354.53859504132203</v>
      </c>
      <c r="K41" s="4">
        <f t="shared" si="5"/>
        <v>857.98339999999928</v>
      </c>
      <c r="L41" s="24" t="s">
        <v>1921</v>
      </c>
      <c r="M41" s="24" t="s">
        <v>1921</v>
      </c>
      <c r="N41" s="24">
        <f>+K41*0.95</f>
        <v>815.08422999999925</v>
      </c>
      <c r="O41" s="24">
        <f>+N41-(N41*9.09/100)</f>
        <v>740.99307349299932</v>
      </c>
      <c r="P41" s="24">
        <f>+SUM(O37:O41)</f>
        <v>2540.7500417862502</v>
      </c>
      <c r="Q41" s="3">
        <v>818.18289732066</v>
      </c>
      <c r="R41" s="4">
        <f t="shared" si="1"/>
        <v>990.00130575799858</v>
      </c>
      <c r="S41" s="24">
        <f>+SUM(R37:R41)</f>
        <v>4649.663631583996</v>
      </c>
      <c r="T41" s="4">
        <v>4649.66</v>
      </c>
      <c r="U41" s="4">
        <f t="shared" si="2"/>
        <v>-3.6315839961389429E-3</v>
      </c>
      <c r="V41" s="4"/>
      <c r="W41" s="4"/>
      <c r="X41" s="4">
        <v>19354977244</v>
      </c>
      <c r="Y41" s="4"/>
      <c r="Z41" s="4"/>
      <c r="AA41" s="4"/>
      <c r="AB41" s="4"/>
      <c r="AC41" s="1"/>
      <c r="AD41" s="22">
        <v>3999</v>
      </c>
    </row>
    <row r="42" spans="1:30" customFormat="1" x14ac:dyDescent="0.25">
      <c r="A42" s="1" t="s">
        <v>78</v>
      </c>
      <c r="B42" s="1" t="s">
        <v>79</v>
      </c>
      <c r="C42" s="2">
        <v>44572</v>
      </c>
      <c r="D42" s="1" t="s">
        <v>80</v>
      </c>
      <c r="E42" s="34"/>
      <c r="F42" s="1" t="s">
        <v>81</v>
      </c>
      <c r="G42" s="1" t="s">
        <v>82</v>
      </c>
      <c r="H42" s="1" t="s">
        <v>83</v>
      </c>
      <c r="I42" s="3">
        <v>2</v>
      </c>
      <c r="J42" s="3">
        <v>258.85000000000002</v>
      </c>
      <c r="K42" s="4">
        <f t="shared" si="5"/>
        <v>626.41700000000003</v>
      </c>
      <c r="L42" s="24" t="s">
        <v>1921</v>
      </c>
      <c r="M42" s="24" t="s">
        <v>1921</v>
      </c>
      <c r="N42" s="24" t="s">
        <v>1921</v>
      </c>
      <c r="O42" s="24">
        <f>+K42</f>
        <v>626.41700000000003</v>
      </c>
      <c r="P42" s="24"/>
      <c r="Q42" s="3">
        <v>958.66764798677696</v>
      </c>
      <c r="R42" s="4">
        <f t="shared" si="1"/>
        <v>1159.987854064</v>
      </c>
      <c r="S42" s="24"/>
      <c r="T42" s="4"/>
      <c r="U42" s="4"/>
      <c r="V42" s="4"/>
      <c r="W42" s="4"/>
      <c r="X42" s="4"/>
      <c r="Y42" s="4"/>
      <c r="Z42" s="4"/>
      <c r="AA42" s="4"/>
      <c r="AB42" s="4"/>
      <c r="AC42" s="1" t="s">
        <v>84</v>
      </c>
      <c r="AD42" s="22" t="s">
        <v>1926</v>
      </c>
    </row>
    <row r="43" spans="1:30" customFormat="1" x14ac:dyDescent="0.25">
      <c r="A43" s="1" t="s">
        <v>106</v>
      </c>
      <c r="B43" s="1" t="s">
        <v>107</v>
      </c>
      <c r="C43" s="2">
        <v>44572</v>
      </c>
      <c r="D43" s="1" t="s">
        <v>108</v>
      </c>
      <c r="E43" s="34"/>
      <c r="F43" s="1" t="s">
        <v>109</v>
      </c>
      <c r="G43" s="1" t="s">
        <v>110</v>
      </c>
      <c r="H43" s="1" t="s">
        <v>111</v>
      </c>
      <c r="I43" s="3">
        <v>-1</v>
      </c>
      <c r="J43" s="3">
        <v>280.16528925619798</v>
      </c>
      <c r="K43" s="4">
        <f t="shared" si="5"/>
        <v>-338.99999999999955</v>
      </c>
      <c r="L43" s="24" t="s">
        <v>1921</v>
      </c>
      <c r="M43" s="24" t="s">
        <v>1921</v>
      </c>
      <c r="N43" s="24" t="s">
        <v>1921</v>
      </c>
      <c r="O43" s="24">
        <v>0</v>
      </c>
      <c r="P43" s="24"/>
      <c r="Q43" s="3">
        <v>-280.16528925619798</v>
      </c>
      <c r="R43" s="4">
        <f t="shared" si="1"/>
        <v>-338.99999999999955</v>
      </c>
      <c r="S43" s="24"/>
      <c r="T43" s="4"/>
      <c r="U43" s="4"/>
      <c r="V43" s="4"/>
      <c r="W43" s="4"/>
      <c r="X43" s="4"/>
      <c r="Y43" s="4"/>
      <c r="Z43" s="4"/>
      <c r="AA43" s="4"/>
      <c r="AB43" s="4"/>
      <c r="AC43" s="1" t="s">
        <v>112</v>
      </c>
      <c r="AD43" s="22" t="s">
        <v>1926</v>
      </c>
    </row>
    <row r="44" spans="1:30" customFormat="1" x14ac:dyDescent="0.25">
      <c r="A44" s="1" t="s">
        <v>1735</v>
      </c>
      <c r="B44" s="1" t="s">
        <v>1736</v>
      </c>
      <c r="C44" s="2">
        <v>44572</v>
      </c>
      <c r="D44" s="1" t="s">
        <v>1737</v>
      </c>
      <c r="E44" s="34">
        <v>4000</v>
      </c>
      <c r="F44" s="1" t="s">
        <v>1738</v>
      </c>
      <c r="G44" s="1" t="s">
        <v>1739</v>
      </c>
      <c r="H44" s="1" t="s">
        <v>1740</v>
      </c>
      <c r="I44" s="3">
        <v>1</v>
      </c>
      <c r="J44" s="3">
        <v>545.45000000000005</v>
      </c>
      <c r="K44" s="4">
        <f t="shared" si="5"/>
        <v>659.99450000000002</v>
      </c>
      <c r="L44" s="24" t="s">
        <v>1921</v>
      </c>
      <c r="M44" s="24" t="s">
        <v>1921</v>
      </c>
      <c r="N44" s="24" t="s">
        <v>1921</v>
      </c>
      <c r="O44" s="24">
        <f>+K44</f>
        <v>659.99450000000002</v>
      </c>
      <c r="P44" s="24">
        <f>+O44+O43+O42</f>
        <v>1286.4115000000002</v>
      </c>
      <c r="Q44" s="3">
        <v>909.07669173388501</v>
      </c>
      <c r="R44" s="4">
        <f t="shared" si="1"/>
        <v>1099.9827969980008</v>
      </c>
      <c r="S44" s="24">
        <f>+R44+R43+R42</f>
        <v>1920.9706510620013</v>
      </c>
      <c r="T44" s="4">
        <v>1920.97</v>
      </c>
      <c r="U44" s="4">
        <f t="shared" si="2"/>
        <v>-6.5106200122500013E-4</v>
      </c>
      <c r="V44" s="4"/>
      <c r="W44" s="4"/>
      <c r="X44" s="4">
        <v>19364839735</v>
      </c>
      <c r="Y44" s="4"/>
      <c r="Z44" s="4"/>
      <c r="AA44" s="4"/>
      <c r="AB44" s="4"/>
      <c r="AC44" s="1" t="s">
        <v>1741</v>
      </c>
      <c r="AD44" s="22" t="s">
        <v>1926</v>
      </c>
    </row>
    <row r="45" spans="1:30" customFormat="1" x14ac:dyDescent="0.25">
      <c r="A45" s="16" t="s">
        <v>667</v>
      </c>
      <c r="B45" s="16" t="s">
        <v>668</v>
      </c>
      <c r="C45" s="17">
        <v>44573</v>
      </c>
      <c r="D45" s="16" t="s">
        <v>669</v>
      </c>
      <c r="E45" s="34"/>
      <c r="F45" s="16" t="s">
        <v>670</v>
      </c>
      <c r="G45" s="16" t="s">
        <v>671</v>
      </c>
      <c r="H45" s="16" t="s">
        <v>672</v>
      </c>
      <c r="I45" s="19">
        <v>2</v>
      </c>
      <c r="J45" s="19">
        <v>563.21</v>
      </c>
      <c r="K45" s="18">
        <f t="shared" si="5"/>
        <v>1362.9682</v>
      </c>
      <c r="L45" s="20">
        <f>+K45*0.5</f>
        <v>681.48410000000001</v>
      </c>
      <c r="M45" s="20" t="s">
        <v>1921</v>
      </c>
      <c r="N45" s="20">
        <f>+L45*0.95</f>
        <v>647.40989500000001</v>
      </c>
      <c r="O45" s="20">
        <f>+N45-(N45*9.09/100)</f>
        <v>588.56033554450005</v>
      </c>
      <c r="P45" s="20"/>
      <c r="Q45" s="3">
        <v>1042.9553567999999</v>
      </c>
      <c r="R45" s="4">
        <f t="shared" si="1"/>
        <v>1261.9759817279999</v>
      </c>
      <c r="S45" s="20"/>
      <c r="T45" s="4"/>
      <c r="U45" s="4"/>
      <c r="V45" s="4"/>
      <c r="W45" s="4"/>
      <c r="X45" s="4"/>
      <c r="Y45" s="4"/>
      <c r="Z45" s="4"/>
      <c r="AA45" s="4"/>
      <c r="AB45" s="4"/>
      <c r="AC45" s="1"/>
      <c r="AD45" s="23" t="s">
        <v>1925</v>
      </c>
    </row>
    <row r="46" spans="1:30" customFormat="1" x14ac:dyDescent="0.25">
      <c r="A46" s="16" t="s">
        <v>673</v>
      </c>
      <c r="B46" s="16" t="s">
        <v>674</v>
      </c>
      <c r="C46" s="17">
        <v>44573</v>
      </c>
      <c r="D46" s="16" t="s">
        <v>675</v>
      </c>
      <c r="E46" s="34"/>
      <c r="F46" s="16" t="s">
        <v>676</v>
      </c>
      <c r="G46" s="16" t="s">
        <v>677</v>
      </c>
      <c r="H46" s="16" t="s">
        <v>678</v>
      </c>
      <c r="I46" s="19">
        <v>2</v>
      </c>
      <c r="J46" s="19">
        <v>643.46760330578502</v>
      </c>
      <c r="K46" s="18">
        <f t="shared" si="5"/>
        <v>1557.1915999999997</v>
      </c>
      <c r="L46" s="20" t="s">
        <v>1921</v>
      </c>
      <c r="M46" s="20">
        <f>+K46*0.85</f>
        <v>1323.6128599999997</v>
      </c>
      <c r="N46" s="20">
        <f>+M46*0.95</f>
        <v>1257.4322169999996</v>
      </c>
      <c r="O46" s="20">
        <f>+N46-(N46*9.09/100)</f>
        <v>1143.1316284746997</v>
      </c>
      <c r="P46" s="20"/>
      <c r="Q46" s="3">
        <v>1515.6750702347099</v>
      </c>
      <c r="R46" s="4">
        <f t="shared" si="1"/>
        <v>1833.966834983999</v>
      </c>
      <c r="S46" s="20"/>
      <c r="T46" s="4"/>
      <c r="U46" s="4"/>
      <c r="V46" s="4"/>
      <c r="W46" s="4"/>
      <c r="X46" s="4"/>
      <c r="Y46" s="4"/>
      <c r="Z46" s="4"/>
      <c r="AA46" s="4"/>
      <c r="AB46" s="4"/>
      <c r="AC46" s="1"/>
      <c r="AD46" s="23" t="s">
        <v>1925</v>
      </c>
    </row>
    <row r="47" spans="1:30" customFormat="1" x14ac:dyDescent="0.25">
      <c r="A47" s="16" t="s">
        <v>679</v>
      </c>
      <c r="B47" s="16" t="s">
        <v>680</v>
      </c>
      <c r="C47" s="17">
        <v>44573</v>
      </c>
      <c r="D47" s="16" t="s">
        <v>681</v>
      </c>
      <c r="E47" s="34">
        <v>3594</v>
      </c>
      <c r="F47" s="16" t="s">
        <v>682</v>
      </c>
      <c r="G47" s="16" t="s">
        <v>683</v>
      </c>
      <c r="H47" s="16" t="s">
        <v>684</v>
      </c>
      <c r="I47" s="19">
        <v>2</v>
      </c>
      <c r="J47" s="19">
        <v>643.46752066115698</v>
      </c>
      <c r="K47" s="18">
        <f t="shared" si="5"/>
        <v>1557.1913999999999</v>
      </c>
      <c r="L47" s="20">
        <f>+K47*0.5</f>
        <v>778.59569999999997</v>
      </c>
      <c r="M47" s="20" t="s">
        <v>1921</v>
      </c>
      <c r="N47" s="20">
        <f>+L47*0.95</f>
        <v>739.66591499999993</v>
      </c>
      <c r="O47" s="20">
        <f>+N47-(N47*9.09/100)</f>
        <v>672.43028332649988</v>
      </c>
      <c r="P47" s="20">
        <f>+O47+O46+O45</f>
        <v>2404.1222473456996</v>
      </c>
      <c r="Q47" s="3">
        <v>1082.6212341619801</v>
      </c>
      <c r="R47" s="4">
        <f t="shared" si="1"/>
        <v>1309.9716933359957</v>
      </c>
      <c r="S47" s="20">
        <f>+R47+R46+R45</f>
        <v>4405.9145100479946</v>
      </c>
      <c r="T47" s="4">
        <v>5047.59</v>
      </c>
      <c r="U47" s="4">
        <f t="shared" si="2"/>
        <v>641.67548995200559</v>
      </c>
      <c r="V47" s="4" t="s">
        <v>1969</v>
      </c>
      <c r="W47" s="4"/>
      <c r="X47" s="4">
        <v>16721273755</v>
      </c>
      <c r="Y47" s="4"/>
      <c r="Z47" s="4"/>
      <c r="AA47" s="4"/>
      <c r="AB47" s="4"/>
      <c r="AC47" s="1"/>
      <c r="AD47" s="23" t="s">
        <v>1925</v>
      </c>
    </row>
    <row r="48" spans="1:30" customFormat="1" x14ac:dyDescent="0.25">
      <c r="A48" s="16" t="s">
        <v>661</v>
      </c>
      <c r="B48" s="16" t="s">
        <v>662</v>
      </c>
      <c r="C48" s="17">
        <v>44573</v>
      </c>
      <c r="D48" s="16" t="s">
        <v>663</v>
      </c>
      <c r="E48" s="34"/>
      <c r="F48" s="16" t="s">
        <v>664</v>
      </c>
      <c r="G48" s="16" t="s">
        <v>665</v>
      </c>
      <c r="H48" s="16" t="s">
        <v>666</v>
      </c>
      <c r="I48" s="19">
        <v>2</v>
      </c>
      <c r="J48" s="19">
        <v>619.53826446281005</v>
      </c>
      <c r="K48" s="18">
        <f t="shared" si="5"/>
        <v>1499.2826000000002</v>
      </c>
      <c r="L48" s="20" t="s">
        <v>1921</v>
      </c>
      <c r="M48" s="20">
        <f>+K48*0.85</f>
        <v>1274.3902100000003</v>
      </c>
      <c r="N48" s="20">
        <f>+M48*0.95</f>
        <v>1210.6706995000002</v>
      </c>
      <c r="O48" s="20">
        <f>+N48-(N48*9.09/100)</f>
        <v>1100.6207329154502</v>
      </c>
      <c r="P48" s="20"/>
      <c r="Q48" s="3">
        <v>1251.21947890909</v>
      </c>
      <c r="R48" s="4">
        <f t="shared" si="1"/>
        <v>1513.9755694799987</v>
      </c>
      <c r="S48" s="20"/>
      <c r="T48" s="4"/>
      <c r="U48" s="4"/>
      <c r="V48" s="4"/>
      <c r="W48" s="4"/>
      <c r="X48" s="4"/>
      <c r="Y48" s="4"/>
      <c r="Z48" s="4"/>
      <c r="AA48" s="4"/>
      <c r="AB48" s="4"/>
      <c r="AC48" s="1"/>
      <c r="AD48" s="23" t="s">
        <v>1948</v>
      </c>
    </row>
    <row r="49" spans="1:30" customFormat="1" x14ac:dyDescent="0.25">
      <c r="A49" s="16" t="s">
        <v>820</v>
      </c>
      <c r="B49" s="16" t="s">
        <v>821</v>
      </c>
      <c r="C49" s="17">
        <v>44573</v>
      </c>
      <c r="D49" s="16" t="s">
        <v>822</v>
      </c>
      <c r="E49" s="34"/>
      <c r="F49" s="16" t="s">
        <v>823</v>
      </c>
      <c r="G49" s="16" t="s">
        <v>824</v>
      </c>
      <c r="H49" s="16" t="s">
        <v>825</v>
      </c>
      <c r="I49" s="19">
        <v>2</v>
      </c>
      <c r="J49" s="19">
        <v>271.13</v>
      </c>
      <c r="K49" s="18">
        <f t="shared" si="5"/>
        <v>656.13459999999998</v>
      </c>
      <c r="L49" s="20" t="s">
        <v>1921</v>
      </c>
      <c r="M49" s="20" t="s">
        <v>1921</v>
      </c>
      <c r="N49" s="20" t="s">
        <v>1921</v>
      </c>
      <c r="O49" s="20">
        <f>+K49</f>
        <v>656.13459999999998</v>
      </c>
      <c r="P49" s="20"/>
      <c r="Q49" s="3">
        <v>909.06983282975204</v>
      </c>
      <c r="R49" s="4">
        <f t="shared" si="1"/>
        <v>1099.974497724</v>
      </c>
      <c r="S49" s="20"/>
      <c r="T49" s="4"/>
      <c r="U49" s="4"/>
      <c r="V49" s="4"/>
      <c r="W49" s="4"/>
      <c r="X49" s="4"/>
      <c r="Y49" s="4"/>
      <c r="Z49" s="4"/>
      <c r="AA49" s="4"/>
      <c r="AB49" s="4"/>
      <c r="AC49" s="1"/>
      <c r="AD49" s="23" t="s">
        <v>1948</v>
      </c>
    </row>
    <row r="50" spans="1:30" customFormat="1" x14ac:dyDescent="0.25">
      <c r="A50" s="16" t="s">
        <v>1111</v>
      </c>
      <c r="B50" s="16" t="s">
        <v>1112</v>
      </c>
      <c r="C50" s="17">
        <v>44573</v>
      </c>
      <c r="D50" s="16" t="s">
        <v>1113</v>
      </c>
      <c r="E50" s="34"/>
      <c r="F50" s="16" t="s">
        <v>1114</v>
      </c>
      <c r="G50" s="16" t="s">
        <v>1115</v>
      </c>
      <c r="H50" s="16" t="s">
        <v>1116</v>
      </c>
      <c r="I50" s="19">
        <v>2</v>
      </c>
      <c r="J50" s="19">
        <v>175.138760330579</v>
      </c>
      <c r="K50" s="18">
        <f t="shared" si="5"/>
        <v>423.8358000000012</v>
      </c>
      <c r="L50" s="20" t="s">
        <v>1921</v>
      </c>
      <c r="M50" s="20" t="s">
        <v>1921</v>
      </c>
      <c r="N50" s="20">
        <f>+K50*0.95</f>
        <v>402.64401000000112</v>
      </c>
      <c r="O50" s="20">
        <f>+N50-(N50*9.09/100)</f>
        <v>366.04366949100103</v>
      </c>
      <c r="P50" s="20"/>
      <c r="Q50" s="3">
        <v>661.13480914710897</v>
      </c>
      <c r="R50" s="4">
        <f t="shared" si="1"/>
        <v>799.97311906800178</v>
      </c>
      <c r="S50" s="20"/>
      <c r="T50" s="4"/>
      <c r="U50" s="4"/>
      <c r="V50" s="4"/>
      <c r="W50" s="4"/>
      <c r="X50" s="4"/>
      <c r="Y50" s="4"/>
      <c r="Z50" s="4"/>
      <c r="AA50" s="4"/>
      <c r="AB50" s="4"/>
      <c r="AC50" s="1"/>
      <c r="AD50" s="23" t="s">
        <v>1948</v>
      </c>
    </row>
    <row r="51" spans="1:30" customFormat="1" x14ac:dyDescent="0.25">
      <c r="A51" s="16" t="s">
        <v>1123</v>
      </c>
      <c r="B51" s="16" t="s">
        <v>1124</v>
      </c>
      <c r="C51" s="17">
        <v>44573</v>
      </c>
      <c r="D51" s="16" t="s">
        <v>1125</v>
      </c>
      <c r="E51" s="34"/>
      <c r="F51" s="16" t="s">
        <v>1126</v>
      </c>
      <c r="G51" s="16" t="s">
        <v>1127</v>
      </c>
      <c r="H51" s="16" t="s">
        <v>1128</v>
      </c>
      <c r="I51" s="19">
        <v>1</v>
      </c>
      <c r="J51" s="19">
        <v>253.86842975206599</v>
      </c>
      <c r="K51" s="18">
        <f t="shared" si="5"/>
        <v>307.18079999999986</v>
      </c>
      <c r="L51" s="20" t="s">
        <v>1921</v>
      </c>
      <c r="M51" s="20" t="s">
        <v>1921</v>
      </c>
      <c r="N51" s="20">
        <f>+K51*0.95</f>
        <v>291.82175999999987</v>
      </c>
      <c r="O51" s="20">
        <f>+N51-(N51*9.09/100)</f>
        <v>265.29516201599989</v>
      </c>
      <c r="P51" s="20"/>
      <c r="Q51" s="3">
        <v>471.06810351074398</v>
      </c>
      <c r="R51" s="4">
        <f t="shared" si="1"/>
        <v>569.99240524800018</v>
      </c>
      <c r="S51" s="20"/>
      <c r="T51" s="4"/>
      <c r="U51" s="4"/>
      <c r="V51" s="4"/>
      <c r="W51" s="4"/>
      <c r="X51" s="4"/>
      <c r="Y51" s="4"/>
      <c r="Z51" s="4"/>
      <c r="AA51" s="4"/>
      <c r="AB51" s="4"/>
      <c r="AC51" s="1"/>
      <c r="AD51" s="23" t="s">
        <v>1948</v>
      </c>
    </row>
    <row r="52" spans="1:30" customFormat="1" x14ac:dyDescent="0.25">
      <c r="A52" s="16" t="s">
        <v>1217</v>
      </c>
      <c r="B52" s="16" t="s">
        <v>1218</v>
      </c>
      <c r="C52" s="17">
        <v>44573</v>
      </c>
      <c r="D52" s="16" t="s">
        <v>1219</v>
      </c>
      <c r="E52" s="34">
        <v>3621</v>
      </c>
      <c r="F52" s="16" t="s">
        <v>1220</v>
      </c>
      <c r="G52" s="16" t="s">
        <v>1221</v>
      </c>
      <c r="H52" s="16" t="s">
        <v>1222</v>
      </c>
      <c r="I52" s="19">
        <v>1</v>
      </c>
      <c r="J52" s="19">
        <v>158.70380165289299</v>
      </c>
      <c r="K52" s="18">
        <f t="shared" si="5"/>
        <v>192.03160000000051</v>
      </c>
      <c r="L52" s="20" t="s">
        <v>1921</v>
      </c>
      <c r="M52" s="20">
        <f>+K52*0.85</f>
        <v>163.22686000000044</v>
      </c>
      <c r="N52" s="20">
        <f>+M52*0.95</f>
        <v>155.06551700000043</v>
      </c>
      <c r="O52" s="20">
        <f>+N52-(N52*9.09/100)</f>
        <v>140.9700615047004</v>
      </c>
      <c r="P52" s="20">
        <f>+O52+O51+O50+O49+O48</f>
        <v>2529.0642259271517</v>
      </c>
      <c r="Q52" s="3">
        <v>266.93662030413299</v>
      </c>
      <c r="R52" s="4">
        <f t="shared" si="1"/>
        <v>322.99331056800088</v>
      </c>
      <c r="S52" s="20">
        <f>+R52+R51+R50+R49+R48</f>
        <v>4306.9089020880019</v>
      </c>
      <c r="T52" s="4">
        <v>4831.3100000000004</v>
      </c>
      <c r="U52" s="4">
        <f t="shared" si="2"/>
        <v>524.40109791199848</v>
      </c>
      <c r="V52" s="4" t="s">
        <v>1970</v>
      </c>
      <c r="W52" s="4"/>
      <c r="X52" s="4">
        <v>16802143628</v>
      </c>
      <c r="Y52" s="4"/>
      <c r="Z52" s="4"/>
      <c r="AA52" s="4"/>
      <c r="AB52" s="4"/>
      <c r="AC52" s="1"/>
      <c r="AD52" s="23" t="s">
        <v>1948</v>
      </c>
    </row>
    <row r="53" spans="1:30" customFormat="1" x14ac:dyDescent="0.25">
      <c r="A53" s="16" t="s">
        <v>72</v>
      </c>
      <c r="B53" s="16" t="s">
        <v>73</v>
      </c>
      <c r="C53" s="17">
        <v>44573</v>
      </c>
      <c r="D53" s="16" t="s">
        <v>74</v>
      </c>
      <c r="E53" s="34"/>
      <c r="F53" s="16" t="s">
        <v>75</v>
      </c>
      <c r="G53" s="16" t="s">
        <v>76</v>
      </c>
      <c r="H53" s="16" t="s">
        <v>77</v>
      </c>
      <c r="I53" s="19">
        <v>1</v>
      </c>
      <c r="J53" s="19">
        <v>183.73</v>
      </c>
      <c r="K53" s="18">
        <f t="shared" si="5"/>
        <v>222.31329999999997</v>
      </c>
      <c r="L53" s="24" t="s">
        <v>1921</v>
      </c>
      <c r="M53" s="24" t="s">
        <v>1921</v>
      </c>
      <c r="N53" s="24" t="s">
        <v>1921</v>
      </c>
      <c r="O53" s="20">
        <f>+K53</f>
        <v>222.31329999999997</v>
      </c>
      <c r="P53" s="20"/>
      <c r="Q53" s="3">
        <v>347.09430595867798</v>
      </c>
      <c r="R53" s="4">
        <f t="shared" si="1"/>
        <v>419.98411021000032</v>
      </c>
      <c r="S53" s="20"/>
      <c r="T53" s="4"/>
      <c r="U53" s="4"/>
      <c r="V53" s="4"/>
      <c r="W53" s="4"/>
      <c r="X53" s="4"/>
      <c r="Y53" s="4"/>
      <c r="Z53" s="4"/>
      <c r="AA53" s="4"/>
      <c r="AB53" s="4"/>
      <c r="AC53" s="1"/>
      <c r="AD53" s="23" t="s">
        <v>1950</v>
      </c>
    </row>
    <row r="54" spans="1:30" customFormat="1" x14ac:dyDescent="0.25">
      <c r="A54" s="16" t="s">
        <v>406</v>
      </c>
      <c r="B54" s="16" t="s">
        <v>407</v>
      </c>
      <c r="C54" s="17">
        <v>44573</v>
      </c>
      <c r="D54" s="16" t="s">
        <v>408</v>
      </c>
      <c r="E54" s="34"/>
      <c r="F54" s="16" t="s">
        <v>409</v>
      </c>
      <c r="G54" s="16" t="s">
        <v>410</v>
      </c>
      <c r="H54" s="16" t="s">
        <v>411</v>
      </c>
      <c r="I54" s="19">
        <v>1</v>
      </c>
      <c r="J54" s="19">
        <v>149.30000000000001</v>
      </c>
      <c r="K54" s="18">
        <f t="shared" si="5"/>
        <v>180.65300000000002</v>
      </c>
      <c r="L54" s="20" t="s">
        <v>1921</v>
      </c>
      <c r="M54" s="20" t="s">
        <v>1921</v>
      </c>
      <c r="N54" s="20">
        <f>+K54*0.95</f>
        <v>171.62035</v>
      </c>
      <c r="O54" s="20">
        <f>+N54-(N54*9.09/100)</f>
        <v>156.02006018500001</v>
      </c>
      <c r="P54" s="20"/>
      <c r="Q54" s="3">
        <v>220.907220066116</v>
      </c>
      <c r="R54" s="4">
        <f t="shared" si="1"/>
        <v>267.29773628000032</v>
      </c>
      <c r="S54" s="20"/>
      <c r="T54" s="4"/>
      <c r="U54" s="4"/>
      <c r="V54" s="4"/>
      <c r="W54" s="4"/>
      <c r="X54" s="4"/>
      <c r="Y54" s="4"/>
      <c r="Z54" s="4"/>
      <c r="AA54" s="4"/>
      <c r="AB54" s="4"/>
      <c r="AC54" s="1"/>
      <c r="AD54" s="23" t="s">
        <v>1950</v>
      </c>
    </row>
    <row r="55" spans="1:30" customFormat="1" x14ac:dyDescent="0.25">
      <c r="A55" s="16" t="s">
        <v>437</v>
      </c>
      <c r="B55" s="16" t="s">
        <v>438</v>
      </c>
      <c r="C55" s="17">
        <v>44573</v>
      </c>
      <c r="D55" s="16" t="s">
        <v>439</v>
      </c>
      <c r="E55" s="34"/>
      <c r="F55" s="16" t="s">
        <v>440</v>
      </c>
      <c r="G55" s="16" t="s">
        <v>441</v>
      </c>
      <c r="H55" s="16" t="s">
        <v>442</v>
      </c>
      <c r="I55" s="19">
        <v>1</v>
      </c>
      <c r="J55" s="19">
        <v>259.97000000000003</v>
      </c>
      <c r="K55" s="18">
        <f t="shared" si="5"/>
        <v>314.56370000000004</v>
      </c>
      <c r="L55" s="20" t="s">
        <v>1921</v>
      </c>
      <c r="M55" s="20" t="s">
        <v>1921</v>
      </c>
      <c r="N55" s="20">
        <f>+K55*0.95</f>
        <v>298.83551500000004</v>
      </c>
      <c r="O55" s="20">
        <f>+N55-(N55*9.09/100)</f>
        <v>271.67136668650005</v>
      </c>
      <c r="P55" s="20"/>
      <c r="Q55" s="3">
        <v>384.662232231404</v>
      </c>
      <c r="R55" s="4">
        <f t="shared" si="1"/>
        <v>465.44130099999882</v>
      </c>
      <c r="S55" s="20"/>
      <c r="T55" s="4"/>
      <c r="U55" s="4"/>
      <c r="V55" s="4"/>
      <c r="W55" s="4"/>
      <c r="X55" s="4"/>
      <c r="Y55" s="4"/>
      <c r="Z55" s="4"/>
      <c r="AA55" s="4"/>
      <c r="AB55" s="4"/>
      <c r="AC55" s="1"/>
      <c r="AD55" s="23" t="s">
        <v>1950</v>
      </c>
    </row>
    <row r="56" spans="1:30" customFormat="1" x14ac:dyDescent="0.25">
      <c r="A56" s="16" t="s">
        <v>482</v>
      </c>
      <c r="B56" s="16" t="s">
        <v>483</v>
      </c>
      <c r="C56" s="17">
        <v>44573</v>
      </c>
      <c r="D56" s="16" t="s">
        <v>484</v>
      </c>
      <c r="E56" s="34"/>
      <c r="F56" s="16" t="s">
        <v>485</v>
      </c>
      <c r="G56" s="16" t="s">
        <v>486</v>
      </c>
      <c r="H56" s="16" t="s">
        <v>487</v>
      </c>
      <c r="I56" s="19">
        <v>1</v>
      </c>
      <c r="J56" s="19">
        <v>214.68</v>
      </c>
      <c r="K56" s="18">
        <f t="shared" si="5"/>
        <v>259.76280000000003</v>
      </c>
      <c r="L56" s="20" t="s">
        <v>1921</v>
      </c>
      <c r="M56" s="20" t="s">
        <v>1921</v>
      </c>
      <c r="N56" s="20">
        <f>+K56*0.95</f>
        <v>246.77466000000001</v>
      </c>
      <c r="O56" s="20">
        <f>+N56-(N56*9.09/100)</f>
        <v>224.34284340600001</v>
      </c>
      <c r="P56" s="20"/>
      <c r="Q56" s="3">
        <v>317.65393795867698</v>
      </c>
      <c r="R56" s="4">
        <f t="shared" si="1"/>
        <v>384.36126492999915</v>
      </c>
      <c r="S56" s="20"/>
      <c r="T56" s="4"/>
      <c r="U56" s="4"/>
      <c r="V56" s="4"/>
      <c r="W56" s="4"/>
      <c r="X56" s="4"/>
      <c r="Y56" s="4"/>
      <c r="Z56" s="4"/>
      <c r="AA56" s="4"/>
      <c r="AB56" s="4"/>
      <c r="AC56" s="1"/>
      <c r="AD56" s="23" t="s">
        <v>1950</v>
      </c>
    </row>
    <row r="57" spans="1:30" customFormat="1" x14ac:dyDescent="0.25">
      <c r="A57" s="16" t="s">
        <v>534</v>
      </c>
      <c r="B57" s="16" t="s">
        <v>535</v>
      </c>
      <c r="C57" s="17">
        <v>44573</v>
      </c>
      <c r="D57" s="16" t="s">
        <v>536</v>
      </c>
      <c r="E57" s="34"/>
      <c r="F57" s="16" t="s">
        <v>537</v>
      </c>
      <c r="G57" s="16" t="s">
        <v>538</v>
      </c>
      <c r="H57" s="16" t="s">
        <v>539</v>
      </c>
      <c r="I57" s="19">
        <v>1</v>
      </c>
      <c r="J57" s="19">
        <v>122.73</v>
      </c>
      <c r="K57" s="18">
        <f t="shared" si="5"/>
        <v>148.5033</v>
      </c>
      <c r="L57" s="24" t="s">
        <v>1921</v>
      </c>
      <c r="M57" s="24" t="s">
        <v>1921</v>
      </c>
      <c r="N57" s="24" t="s">
        <v>1921</v>
      </c>
      <c r="O57" s="20">
        <f>+K57</f>
        <v>148.5033</v>
      </c>
      <c r="P57" s="20"/>
      <c r="Q57" s="3">
        <v>495.85739219421498</v>
      </c>
      <c r="R57" s="4">
        <f t="shared" si="1"/>
        <v>599.98744455500014</v>
      </c>
      <c r="S57" s="20"/>
      <c r="T57" s="4"/>
      <c r="U57" s="4"/>
      <c r="V57" s="4"/>
      <c r="W57" s="4"/>
      <c r="X57" s="4"/>
      <c r="Y57" s="4"/>
      <c r="Z57" s="4"/>
      <c r="AA57" s="4"/>
      <c r="AB57" s="4"/>
      <c r="AC57" s="1"/>
      <c r="AD57" s="23" t="s">
        <v>1951</v>
      </c>
    </row>
    <row r="58" spans="1:30" customFormat="1" x14ac:dyDescent="0.25">
      <c r="A58" s="16" t="s">
        <v>610</v>
      </c>
      <c r="B58" s="16" t="s">
        <v>611</v>
      </c>
      <c r="C58" s="17">
        <v>44573</v>
      </c>
      <c r="D58" s="16" t="s">
        <v>612</v>
      </c>
      <c r="E58" s="34"/>
      <c r="F58" s="16" t="s">
        <v>613</v>
      </c>
      <c r="G58" s="16" t="s">
        <v>614</v>
      </c>
      <c r="H58" s="16" t="s">
        <v>615</v>
      </c>
      <c r="I58" s="19">
        <v>2</v>
      </c>
      <c r="J58" s="19">
        <v>132.24</v>
      </c>
      <c r="K58" s="18">
        <f t="shared" si="5"/>
        <v>320.02080000000001</v>
      </c>
      <c r="L58" s="24" t="s">
        <v>1921</v>
      </c>
      <c r="M58" s="24" t="s">
        <v>1921</v>
      </c>
      <c r="N58" s="24" t="s">
        <v>1921</v>
      </c>
      <c r="O58" s="20">
        <f>+K58</f>
        <v>320.02080000000001</v>
      </c>
      <c r="P58" s="20"/>
      <c r="Q58" s="3">
        <v>495.84948432396698</v>
      </c>
      <c r="R58" s="4">
        <f t="shared" si="1"/>
        <v>599.97787603200004</v>
      </c>
      <c r="S58" s="20"/>
      <c r="T58" s="4"/>
      <c r="U58" s="4"/>
      <c r="V58" s="4"/>
      <c r="W58" s="4"/>
      <c r="X58" s="4"/>
      <c r="Y58" s="4"/>
      <c r="Z58" s="4"/>
      <c r="AA58" s="4"/>
      <c r="AB58" s="4"/>
      <c r="AC58" s="1"/>
      <c r="AD58" s="23" t="s">
        <v>1950</v>
      </c>
    </row>
    <row r="59" spans="1:30" customFormat="1" x14ac:dyDescent="0.25">
      <c r="A59" s="16" t="s">
        <v>616</v>
      </c>
      <c r="B59" s="16" t="s">
        <v>617</v>
      </c>
      <c r="C59" s="17">
        <v>44573</v>
      </c>
      <c r="D59" s="16" t="s">
        <v>618</v>
      </c>
      <c r="E59" s="34"/>
      <c r="F59" s="16" t="s">
        <v>619</v>
      </c>
      <c r="G59" s="16" t="s">
        <v>620</v>
      </c>
      <c r="H59" s="16" t="s">
        <v>621</v>
      </c>
      <c r="I59" s="19">
        <v>2</v>
      </c>
      <c r="J59" s="19">
        <v>132.24</v>
      </c>
      <c r="K59" s="18">
        <f t="shared" si="5"/>
        <v>320.02080000000001</v>
      </c>
      <c r="L59" s="24" t="s">
        <v>1921</v>
      </c>
      <c r="M59" s="24" t="s">
        <v>1921</v>
      </c>
      <c r="N59" s="24" t="s">
        <v>1921</v>
      </c>
      <c r="O59" s="20">
        <f>+K59</f>
        <v>320.02080000000001</v>
      </c>
      <c r="P59" s="20"/>
      <c r="Q59" s="3">
        <v>495.84935032066198</v>
      </c>
      <c r="R59" s="4">
        <f t="shared" si="1"/>
        <v>599.97771388800095</v>
      </c>
      <c r="S59" s="20"/>
      <c r="T59" s="4"/>
      <c r="U59" s="4"/>
      <c r="V59" s="4"/>
      <c r="W59" s="4"/>
      <c r="X59" s="4"/>
      <c r="Y59" s="4"/>
      <c r="Z59" s="4"/>
      <c r="AA59" s="4"/>
      <c r="AB59" s="4"/>
      <c r="AC59" s="1"/>
      <c r="AD59" s="23" t="s">
        <v>1950</v>
      </c>
    </row>
    <row r="60" spans="1:30" customFormat="1" x14ac:dyDescent="0.25">
      <c r="A60" s="16" t="s">
        <v>622</v>
      </c>
      <c r="B60" s="16" t="s">
        <v>623</v>
      </c>
      <c r="C60" s="17">
        <v>44573</v>
      </c>
      <c r="D60" s="16" t="s">
        <v>624</v>
      </c>
      <c r="E60" s="34"/>
      <c r="F60" s="16" t="s">
        <v>625</v>
      </c>
      <c r="G60" s="16" t="s">
        <v>626</v>
      </c>
      <c r="H60" s="16" t="s">
        <v>627</v>
      </c>
      <c r="I60" s="19">
        <v>4</v>
      </c>
      <c r="J60" s="19">
        <v>132.24</v>
      </c>
      <c r="K60" s="18">
        <f t="shared" si="5"/>
        <v>640.04160000000002</v>
      </c>
      <c r="L60" s="24" t="s">
        <v>1921</v>
      </c>
      <c r="M60" s="24" t="s">
        <v>1921</v>
      </c>
      <c r="N60" s="24" t="s">
        <v>1921</v>
      </c>
      <c r="O60" s="20">
        <f>+K60</f>
        <v>640.04160000000002</v>
      </c>
      <c r="P60" s="20"/>
      <c r="Q60" s="3">
        <v>991.69870064132397</v>
      </c>
      <c r="R60" s="4">
        <f t="shared" si="1"/>
        <v>1199.9554277760019</v>
      </c>
      <c r="S60" s="20"/>
      <c r="T60" s="4"/>
      <c r="U60" s="4"/>
      <c r="V60" s="4"/>
      <c r="W60" s="4"/>
      <c r="X60" s="4"/>
      <c r="Y60" s="4"/>
      <c r="Z60" s="4"/>
      <c r="AA60" s="4"/>
      <c r="AB60" s="4"/>
      <c r="AC60" s="1"/>
      <c r="AD60" s="23" t="s">
        <v>1950</v>
      </c>
    </row>
    <row r="61" spans="1:30" customFormat="1" x14ac:dyDescent="0.25">
      <c r="A61" s="16" t="s">
        <v>918</v>
      </c>
      <c r="B61" s="16" t="s">
        <v>919</v>
      </c>
      <c r="C61" s="17">
        <v>44573</v>
      </c>
      <c r="D61" s="16" t="s">
        <v>920</v>
      </c>
      <c r="E61" s="34"/>
      <c r="F61" s="16" t="s">
        <v>921</v>
      </c>
      <c r="G61" s="16" t="s">
        <v>922</v>
      </c>
      <c r="H61" s="16" t="s">
        <v>923</v>
      </c>
      <c r="I61" s="19">
        <v>1</v>
      </c>
      <c r="J61" s="19">
        <v>275.2</v>
      </c>
      <c r="K61" s="18">
        <f t="shared" si="5"/>
        <v>332.99199999999996</v>
      </c>
      <c r="L61" s="20" t="s">
        <v>1921</v>
      </c>
      <c r="M61" s="20">
        <f>+K61*0.85</f>
        <v>283.04319999999996</v>
      </c>
      <c r="N61" s="20">
        <f>+M61*0.95</f>
        <v>268.89103999999992</v>
      </c>
      <c r="O61" s="20">
        <f>+N61-(N61*9.09/100)</f>
        <v>244.44884446399993</v>
      </c>
      <c r="P61" s="20"/>
      <c r="Q61" s="3">
        <v>509.09544966942099</v>
      </c>
      <c r="R61" s="4">
        <f t="shared" si="1"/>
        <v>616.0054940999994</v>
      </c>
      <c r="S61" s="20"/>
      <c r="T61" s="4"/>
      <c r="U61" s="4"/>
      <c r="V61" s="4"/>
      <c r="W61" s="4"/>
      <c r="X61" s="4"/>
      <c r="Y61" s="4"/>
      <c r="Z61" s="4"/>
      <c r="AA61" s="4"/>
      <c r="AB61" s="4"/>
      <c r="AC61" s="1"/>
      <c r="AD61" s="23" t="s">
        <v>1950</v>
      </c>
    </row>
    <row r="62" spans="1:30" customFormat="1" x14ac:dyDescent="0.25">
      <c r="A62" s="16" t="s">
        <v>924</v>
      </c>
      <c r="B62" s="16" t="s">
        <v>925</v>
      </c>
      <c r="C62" s="17">
        <v>44573</v>
      </c>
      <c r="D62" s="16" t="s">
        <v>926</v>
      </c>
      <c r="E62" s="34"/>
      <c r="F62" s="16" t="s">
        <v>927</v>
      </c>
      <c r="G62" s="16" t="s">
        <v>928</v>
      </c>
      <c r="H62" s="16" t="s">
        <v>929</v>
      </c>
      <c r="I62" s="19">
        <v>1</v>
      </c>
      <c r="J62" s="19">
        <v>109.11</v>
      </c>
      <c r="K62" s="18">
        <f t="shared" si="5"/>
        <v>132.0231</v>
      </c>
      <c r="L62" s="20" t="s">
        <v>1921</v>
      </c>
      <c r="M62" s="20">
        <f>+K62*0.85</f>
        <v>112.219635</v>
      </c>
      <c r="N62" s="20">
        <f>+M62*0.95</f>
        <v>106.60865324999999</v>
      </c>
      <c r="O62" s="20">
        <f>+N62-(N62*9.09/100)</f>
        <v>96.917926669574996</v>
      </c>
      <c r="P62" s="20"/>
      <c r="Q62" s="3">
        <v>190.90680700165299</v>
      </c>
      <c r="R62" s="4">
        <f t="shared" si="1"/>
        <v>230.99723647200011</v>
      </c>
      <c r="S62" s="20"/>
      <c r="T62" s="4"/>
      <c r="U62" s="4"/>
      <c r="V62" s="4"/>
      <c r="W62" s="4"/>
      <c r="X62" s="4"/>
      <c r="Y62" s="4"/>
      <c r="Z62" s="4"/>
      <c r="AA62" s="4"/>
      <c r="AB62" s="4"/>
      <c r="AC62" s="1"/>
      <c r="AD62" s="23" t="s">
        <v>1950</v>
      </c>
    </row>
    <row r="63" spans="1:30" customFormat="1" x14ac:dyDescent="0.25">
      <c r="A63" s="16" t="s">
        <v>1358</v>
      </c>
      <c r="B63" s="16" t="s">
        <v>1359</v>
      </c>
      <c r="C63" s="17">
        <v>44573</v>
      </c>
      <c r="D63" s="16" t="s">
        <v>1360</v>
      </c>
      <c r="E63" s="34"/>
      <c r="F63" s="16" t="s">
        <v>1361</v>
      </c>
      <c r="G63" s="16" t="s">
        <v>1362</v>
      </c>
      <c r="H63" s="16" t="s">
        <v>1363</v>
      </c>
      <c r="I63" s="19">
        <v>1</v>
      </c>
      <c r="J63" s="3">
        <v>326.45999999999998</v>
      </c>
      <c r="K63" s="18">
        <f t="shared" si="5"/>
        <v>395.01659999999998</v>
      </c>
      <c r="L63" s="24" t="s">
        <v>1921</v>
      </c>
      <c r="M63" s="24" t="s">
        <v>1921</v>
      </c>
      <c r="N63" s="24" t="s">
        <v>1921</v>
      </c>
      <c r="O63" s="20">
        <f>+K63</f>
        <v>395.01659999999998</v>
      </c>
      <c r="P63" s="20"/>
      <c r="Q63" s="3">
        <v>495.85839566859499</v>
      </c>
      <c r="R63" s="4">
        <f t="shared" si="1"/>
        <v>599.98865875899992</v>
      </c>
      <c r="S63" s="20"/>
      <c r="T63" s="4"/>
      <c r="U63" s="4"/>
      <c r="V63" s="4"/>
      <c r="W63" s="4"/>
      <c r="X63" s="4"/>
      <c r="Y63" s="4"/>
      <c r="Z63" s="4"/>
      <c r="AA63" s="4"/>
      <c r="AB63" s="4"/>
      <c r="AC63" s="1"/>
      <c r="AD63" s="23" t="s">
        <v>1950</v>
      </c>
    </row>
    <row r="64" spans="1:30" customFormat="1" x14ac:dyDescent="0.25">
      <c r="A64" s="16" t="s">
        <v>1621</v>
      </c>
      <c r="B64" s="16" t="s">
        <v>1622</v>
      </c>
      <c r="C64" s="17">
        <v>44573</v>
      </c>
      <c r="D64" s="16" t="s">
        <v>1623</v>
      </c>
      <c r="E64" s="34"/>
      <c r="F64" s="16" t="s">
        <v>1624</v>
      </c>
      <c r="G64" s="16" t="s">
        <v>1625</v>
      </c>
      <c r="H64" s="16" t="s">
        <v>1626</v>
      </c>
      <c r="I64" s="19">
        <v>1</v>
      </c>
      <c r="J64" s="19">
        <v>515.229504132231</v>
      </c>
      <c r="K64" s="18">
        <f t="shared" si="5"/>
        <v>623.4276999999995</v>
      </c>
      <c r="L64" s="20" t="s">
        <v>1921</v>
      </c>
      <c r="M64" s="20">
        <f>+K64*0.85</f>
        <v>529.91354499999954</v>
      </c>
      <c r="N64" s="20">
        <f>+M64*0.95</f>
        <v>503.41786774999952</v>
      </c>
      <c r="O64" s="20">
        <f>+N64-(N64*9.09/100)</f>
        <v>457.65718357152457</v>
      </c>
      <c r="P64" s="20"/>
      <c r="Q64" s="3">
        <v>433.87476542975202</v>
      </c>
      <c r="R64" s="4">
        <f t="shared" si="1"/>
        <v>524.98846616999992</v>
      </c>
      <c r="S64" s="20"/>
      <c r="T64" s="4"/>
      <c r="U64" s="4"/>
      <c r="V64" s="4"/>
      <c r="W64" s="4"/>
      <c r="X64" s="4"/>
      <c r="Y64" s="4"/>
      <c r="Z64" s="4"/>
      <c r="AA64" s="4"/>
      <c r="AB64" s="4"/>
      <c r="AC64" s="1"/>
      <c r="AD64" s="23" t="s">
        <v>1950</v>
      </c>
    </row>
    <row r="65" spans="1:30" customFormat="1" x14ac:dyDescent="0.25">
      <c r="A65" s="16" t="s">
        <v>1828</v>
      </c>
      <c r="B65" s="16" t="s">
        <v>1829</v>
      </c>
      <c r="C65" s="17">
        <v>44573</v>
      </c>
      <c r="D65" s="16" t="s">
        <v>1830</v>
      </c>
      <c r="E65" s="34">
        <v>3652</v>
      </c>
      <c r="F65" s="16" t="s">
        <v>1831</v>
      </c>
      <c r="G65" s="16" t="s">
        <v>1832</v>
      </c>
      <c r="H65" s="16" t="s">
        <v>1833</v>
      </c>
      <c r="I65" s="19">
        <v>1</v>
      </c>
      <c r="J65" s="19">
        <v>244.51</v>
      </c>
      <c r="K65" s="18">
        <f t="shared" si="5"/>
        <v>295.8571</v>
      </c>
      <c r="L65" s="20" t="s">
        <v>1921</v>
      </c>
      <c r="M65" s="20">
        <f>+K65*0.85</f>
        <v>251.47853499999999</v>
      </c>
      <c r="N65" s="20">
        <f>+M65*0.95</f>
        <v>238.90460825</v>
      </c>
      <c r="O65" s="20">
        <f>+N65-(N65*9.09/100)</f>
        <v>217.188179360075</v>
      </c>
      <c r="P65" s="20">
        <f>+SUM(O53:O65)</f>
        <v>3714.1628043426745</v>
      </c>
      <c r="Q65" s="3">
        <v>452.89007917933901</v>
      </c>
      <c r="R65" s="4">
        <f t="shared" si="1"/>
        <v>547.99699580700019</v>
      </c>
      <c r="S65" s="20">
        <f>+SUM(R53:R65)</f>
        <v>7056.9597259790007</v>
      </c>
      <c r="T65" s="4">
        <v>7698.64</v>
      </c>
      <c r="U65" s="4">
        <f t="shared" si="2"/>
        <v>641.6802740209996</v>
      </c>
      <c r="V65" s="4" t="s">
        <v>1969</v>
      </c>
      <c r="W65" s="4"/>
      <c r="X65" s="4">
        <v>16914158399</v>
      </c>
      <c r="Y65" s="4"/>
      <c r="Z65" s="4"/>
      <c r="AA65" s="4"/>
      <c r="AB65" s="4"/>
      <c r="AC65" s="1"/>
      <c r="AD65" s="23" t="s">
        <v>1950</v>
      </c>
    </row>
    <row r="66" spans="1:30" customFormat="1" x14ac:dyDescent="0.25">
      <c r="A66" s="1" t="s">
        <v>1434</v>
      </c>
      <c r="B66" s="1" t="s">
        <v>1435</v>
      </c>
      <c r="C66" s="2">
        <v>44573</v>
      </c>
      <c r="D66" s="1" t="s">
        <v>1436</v>
      </c>
      <c r="E66" s="34"/>
      <c r="F66" s="1" t="s">
        <v>1437</v>
      </c>
      <c r="G66" s="1" t="s">
        <v>1438</v>
      </c>
      <c r="H66" s="1" t="s">
        <v>1439</v>
      </c>
      <c r="I66" s="3">
        <v>2</v>
      </c>
      <c r="J66" s="3">
        <v>125.62553719008299</v>
      </c>
      <c r="K66" s="4">
        <f t="shared" ref="K66:K92" si="6">+J66*1.21*I66</f>
        <v>304.01380000000086</v>
      </c>
      <c r="L66" s="24" t="s">
        <v>1921</v>
      </c>
      <c r="M66" s="24" t="s">
        <v>1921</v>
      </c>
      <c r="N66" s="24">
        <f>+K66*0.95</f>
        <v>288.81311000000079</v>
      </c>
      <c r="O66" s="24">
        <f>+N66-(N66*9.09/100)</f>
        <v>262.55999830100075</v>
      </c>
      <c r="P66" s="24"/>
      <c r="Q66" s="3">
        <v>214.85484374545501</v>
      </c>
      <c r="R66" s="4">
        <f t="shared" ref="R66:R129" si="7">+Q66*1.21</f>
        <v>259.97436093200054</v>
      </c>
      <c r="S66" s="24"/>
      <c r="T66" s="4"/>
      <c r="U66" s="4"/>
      <c r="V66" s="4"/>
      <c r="W66" s="4"/>
      <c r="X66" s="4"/>
      <c r="Y66" s="4"/>
      <c r="Z66" s="4"/>
      <c r="AA66" s="4"/>
      <c r="AB66" s="4"/>
      <c r="AC66" s="1"/>
      <c r="AD66" s="22">
        <v>4001</v>
      </c>
    </row>
    <row r="67" spans="1:30" customFormat="1" x14ac:dyDescent="0.25">
      <c r="A67" s="1" t="s">
        <v>1834</v>
      </c>
      <c r="B67" s="1" t="s">
        <v>1835</v>
      </c>
      <c r="C67" s="2">
        <v>44573</v>
      </c>
      <c r="D67" s="1" t="s">
        <v>1836</v>
      </c>
      <c r="E67" s="34">
        <v>4001</v>
      </c>
      <c r="F67" s="1" t="s">
        <v>1837</v>
      </c>
      <c r="G67" s="1" t="s">
        <v>1838</v>
      </c>
      <c r="H67" s="1" t="s">
        <v>1839</v>
      </c>
      <c r="I67" s="3">
        <v>2</v>
      </c>
      <c r="J67" s="3">
        <v>612.69438016528898</v>
      </c>
      <c r="K67" s="4">
        <f t="shared" si="6"/>
        <v>1482.7203999999992</v>
      </c>
      <c r="L67" s="24" t="s">
        <v>1921</v>
      </c>
      <c r="M67" s="24" t="s">
        <v>1921</v>
      </c>
      <c r="N67" s="24">
        <f>+K67*0.95</f>
        <v>1408.5843799999993</v>
      </c>
      <c r="O67" s="24">
        <f>+N67-(N67*9.09/100)</f>
        <v>1280.5440598579994</v>
      </c>
      <c r="P67" s="24">
        <f>+O67+O66</f>
        <v>1543.104058159</v>
      </c>
      <c r="Q67" s="3">
        <v>1322.2925034975201</v>
      </c>
      <c r="R67" s="4">
        <f t="shared" si="7"/>
        <v>1599.9739292319994</v>
      </c>
      <c r="S67" s="24">
        <f>+R67+R66</f>
        <v>1859.9482901639999</v>
      </c>
      <c r="T67" s="4">
        <v>1859.96</v>
      </c>
      <c r="U67" s="4">
        <f t="shared" ref="U67:U130" si="8">+T67-S67</f>
        <v>1.170983600013642E-2</v>
      </c>
      <c r="V67" s="4"/>
      <c r="W67" s="4"/>
      <c r="X67" s="4">
        <v>19369051744</v>
      </c>
      <c r="Y67" s="4"/>
      <c r="Z67" s="4"/>
      <c r="AA67" s="4"/>
      <c r="AB67" s="4"/>
      <c r="AC67" s="1"/>
      <c r="AD67" s="22">
        <v>4001</v>
      </c>
    </row>
    <row r="68" spans="1:30" customFormat="1" x14ac:dyDescent="0.25">
      <c r="A68" s="1" t="s">
        <v>113</v>
      </c>
      <c r="B68" s="1" t="s">
        <v>114</v>
      </c>
      <c r="C68" s="2">
        <v>44573</v>
      </c>
      <c r="D68" s="1" t="s">
        <v>115</v>
      </c>
      <c r="E68" s="34"/>
      <c r="F68" s="1" t="s">
        <v>116</v>
      </c>
      <c r="G68" s="1" t="s">
        <v>117</v>
      </c>
      <c r="H68" s="1" t="s">
        <v>118</v>
      </c>
      <c r="I68" s="3">
        <v>-1</v>
      </c>
      <c r="J68" s="3">
        <v>1937.29752066116</v>
      </c>
      <c r="K68" s="4">
        <f t="shared" si="6"/>
        <v>-2344.1300000000033</v>
      </c>
      <c r="L68" s="24" t="s">
        <v>1921</v>
      </c>
      <c r="M68" s="24" t="s">
        <v>1921</v>
      </c>
      <c r="N68" s="24" t="s">
        <v>1921</v>
      </c>
      <c r="O68" s="24">
        <v>0</v>
      </c>
      <c r="P68" s="24"/>
      <c r="Q68" s="3">
        <v>-1937.29752066116</v>
      </c>
      <c r="R68" s="4">
        <f t="shared" si="7"/>
        <v>-2344.1300000000033</v>
      </c>
      <c r="S68" s="24"/>
      <c r="T68" s="4"/>
      <c r="U68" s="4"/>
      <c r="V68" s="4"/>
      <c r="W68" s="4"/>
      <c r="X68" s="4"/>
      <c r="Y68" s="4"/>
      <c r="Z68" s="4"/>
      <c r="AA68" s="4"/>
      <c r="AB68" s="4"/>
      <c r="AC68" s="1" t="s">
        <v>119</v>
      </c>
      <c r="AD68" s="22" t="s">
        <v>1928</v>
      </c>
    </row>
    <row r="69" spans="1:30" customFormat="1" x14ac:dyDescent="0.25">
      <c r="A69" s="1" t="s">
        <v>335</v>
      </c>
      <c r="B69" s="1" t="s">
        <v>336</v>
      </c>
      <c r="C69" s="2">
        <v>44573</v>
      </c>
      <c r="D69" s="1" t="s">
        <v>337</v>
      </c>
      <c r="E69" s="34"/>
      <c r="F69" s="1" t="s">
        <v>338</v>
      </c>
      <c r="G69" s="1" t="s">
        <v>339</v>
      </c>
      <c r="H69" s="1" t="s">
        <v>340</v>
      </c>
      <c r="I69" s="3">
        <v>1</v>
      </c>
      <c r="J69" s="3">
        <v>697.31801652892602</v>
      </c>
      <c r="K69" s="4">
        <f t="shared" si="6"/>
        <v>843.7548000000005</v>
      </c>
      <c r="L69" s="24" t="s">
        <v>1921</v>
      </c>
      <c r="M69" s="24" t="s">
        <v>1921</v>
      </c>
      <c r="N69" s="24">
        <f>+K69*0.95</f>
        <v>801.56706000000042</v>
      </c>
      <c r="O69" s="24">
        <f>+N69-(N69*9.09/100)</f>
        <v>728.70461424600035</v>
      </c>
      <c r="P69" s="24"/>
      <c r="Q69" s="3">
        <v>645.04705800991803</v>
      </c>
      <c r="R69" s="4">
        <f t="shared" si="7"/>
        <v>780.5069401920008</v>
      </c>
      <c r="S69" s="24"/>
      <c r="T69" s="4"/>
      <c r="U69" s="4"/>
      <c r="V69" s="4"/>
      <c r="W69" s="4"/>
      <c r="X69" s="4"/>
      <c r="Y69" s="4"/>
      <c r="Z69" s="4"/>
      <c r="AA69" s="4"/>
      <c r="AB69" s="4"/>
      <c r="AC69" s="1" t="s">
        <v>341</v>
      </c>
      <c r="AD69" s="22" t="s">
        <v>1928</v>
      </c>
    </row>
    <row r="70" spans="1:30" customFormat="1" x14ac:dyDescent="0.25">
      <c r="A70" s="1" t="s">
        <v>640</v>
      </c>
      <c r="B70" s="1" t="s">
        <v>641</v>
      </c>
      <c r="C70" s="2">
        <v>44573</v>
      </c>
      <c r="D70" s="1" t="s">
        <v>642</v>
      </c>
      <c r="E70" s="34"/>
      <c r="F70" s="1" t="s">
        <v>643</v>
      </c>
      <c r="G70" s="1" t="s">
        <v>644</v>
      </c>
      <c r="H70" s="1" t="s">
        <v>645</v>
      </c>
      <c r="I70" s="3">
        <v>2</v>
      </c>
      <c r="J70" s="3">
        <v>272.74</v>
      </c>
      <c r="K70" s="4">
        <f t="shared" si="6"/>
        <v>660.0308</v>
      </c>
      <c r="L70" s="24" t="s">
        <v>1921</v>
      </c>
      <c r="M70" s="24" t="s">
        <v>1921</v>
      </c>
      <c r="N70" s="24" t="s">
        <v>1921</v>
      </c>
      <c r="O70" s="24">
        <f t="shared" ref="O70:O75" si="9">+K70</f>
        <v>660.0308</v>
      </c>
      <c r="P70" s="24"/>
      <c r="Q70" s="3">
        <v>991.72263959999998</v>
      </c>
      <c r="R70" s="4">
        <f t="shared" si="7"/>
        <v>1199.984393916</v>
      </c>
      <c r="S70" s="24"/>
      <c r="T70" s="4"/>
      <c r="U70" s="4"/>
      <c r="V70" s="4"/>
      <c r="W70" s="4"/>
      <c r="X70" s="4"/>
      <c r="Y70" s="4"/>
      <c r="Z70" s="4"/>
      <c r="AA70" s="4"/>
      <c r="AB70" s="4"/>
      <c r="AC70" s="1" t="s">
        <v>646</v>
      </c>
      <c r="AD70" s="22" t="s">
        <v>1928</v>
      </c>
    </row>
    <row r="71" spans="1:30" customFormat="1" x14ac:dyDescent="0.25">
      <c r="A71" s="1" t="s">
        <v>786</v>
      </c>
      <c r="B71" s="1" t="s">
        <v>787</v>
      </c>
      <c r="C71" s="2">
        <v>44573</v>
      </c>
      <c r="D71" s="1" t="s">
        <v>788</v>
      </c>
      <c r="E71" s="34"/>
      <c r="F71" s="1" t="s">
        <v>789</v>
      </c>
      <c r="G71" s="1" t="s">
        <v>790</v>
      </c>
      <c r="H71" s="1" t="s">
        <v>791</v>
      </c>
      <c r="I71" s="3">
        <v>1</v>
      </c>
      <c r="J71" s="3">
        <v>433.59016299877197</v>
      </c>
      <c r="K71" s="4">
        <f t="shared" si="6"/>
        <v>524.64409722851406</v>
      </c>
      <c r="L71" s="24" t="s">
        <v>1921</v>
      </c>
      <c r="M71" s="24" t="s">
        <v>1921</v>
      </c>
      <c r="N71" s="24" t="s">
        <v>1921</v>
      </c>
      <c r="O71" s="24">
        <f t="shared" si="9"/>
        <v>524.64409722851406</v>
      </c>
      <c r="P71" s="24"/>
      <c r="Q71" s="3">
        <v>881.80790018512403</v>
      </c>
      <c r="R71" s="4">
        <f t="shared" si="7"/>
        <v>1066.9875592240001</v>
      </c>
      <c r="S71" s="24"/>
      <c r="T71" s="4"/>
      <c r="U71" s="4"/>
      <c r="V71" s="4"/>
      <c r="W71" s="4"/>
      <c r="X71" s="4"/>
      <c r="Y71" s="4"/>
      <c r="Z71" s="4"/>
      <c r="AA71" s="4"/>
      <c r="AB71" s="4"/>
      <c r="AC71" s="1" t="s">
        <v>792</v>
      </c>
      <c r="AD71" s="22" t="s">
        <v>1928</v>
      </c>
    </row>
    <row r="72" spans="1:30" customFormat="1" x14ac:dyDescent="0.25">
      <c r="A72" s="1" t="s">
        <v>800</v>
      </c>
      <c r="B72" s="1" t="s">
        <v>801</v>
      </c>
      <c r="C72" s="2">
        <v>44573</v>
      </c>
      <c r="D72" s="1" t="s">
        <v>802</v>
      </c>
      <c r="E72" s="34"/>
      <c r="F72" s="1" t="s">
        <v>803</v>
      </c>
      <c r="G72" s="1" t="s">
        <v>804</v>
      </c>
      <c r="H72" s="1" t="s">
        <v>805</v>
      </c>
      <c r="I72" s="3">
        <v>1</v>
      </c>
      <c r="J72" s="3">
        <v>323.50036350688902</v>
      </c>
      <c r="K72" s="4">
        <f t="shared" si="6"/>
        <v>391.4354398433357</v>
      </c>
      <c r="L72" s="24" t="s">
        <v>1921</v>
      </c>
      <c r="M72" s="24" t="s">
        <v>1921</v>
      </c>
      <c r="N72" s="24" t="s">
        <v>1921</v>
      </c>
      <c r="O72" s="24">
        <f t="shared" si="9"/>
        <v>391.4354398433357</v>
      </c>
      <c r="P72" s="24"/>
      <c r="Q72" s="3">
        <v>727.18629386280895</v>
      </c>
      <c r="R72" s="4">
        <f t="shared" si="7"/>
        <v>879.89541557399878</v>
      </c>
      <c r="S72" s="24"/>
      <c r="T72" s="4"/>
      <c r="U72" s="4"/>
      <c r="V72" s="4"/>
      <c r="W72" s="4"/>
      <c r="X72" s="4"/>
      <c r="Y72" s="4"/>
      <c r="Z72" s="4"/>
      <c r="AA72" s="4"/>
      <c r="AB72" s="4"/>
      <c r="AC72" s="1" t="s">
        <v>806</v>
      </c>
      <c r="AD72" s="22" t="s">
        <v>1928</v>
      </c>
    </row>
    <row r="73" spans="1:30" customFormat="1" x14ac:dyDescent="0.25">
      <c r="A73" s="1" t="s">
        <v>872</v>
      </c>
      <c r="B73" s="1" t="s">
        <v>873</v>
      </c>
      <c r="C73" s="2">
        <v>44573</v>
      </c>
      <c r="D73" s="1" t="s">
        <v>874</v>
      </c>
      <c r="E73" s="34"/>
      <c r="F73" s="1" t="s">
        <v>875</v>
      </c>
      <c r="G73" s="1" t="s">
        <v>876</v>
      </c>
      <c r="H73" s="1" t="s">
        <v>877</v>
      </c>
      <c r="I73" s="3">
        <v>1</v>
      </c>
      <c r="J73" s="3">
        <v>245.39611386737801</v>
      </c>
      <c r="K73" s="4">
        <f t="shared" si="6"/>
        <v>296.92929777952736</v>
      </c>
      <c r="L73" s="24" t="s">
        <v>1921</v>
      </c>
      <c r="M73" s="24" t="s">
        <v>1921</v>
      </c>
      <c r="N73" s="24" t="s">
        <v>1921</v>
      </c>
      <c r="O73" s="24">
        <f t="shared" si="9"/>
        <v>296.92929777952736</v>
      </c>
      <c r="P73" s="24"/>
      <c r="Q73" s="3">
        <v>499.99022454545502</v>
      </c>
      <c r="R73" s="4">
        <f t="shared" si="7"/>
        <v>604.98817170000052</v>
      </c>
      <c r="S73" s="24"/>
      <c r="T73" s="4"/>
      <c r="U73" s="4"/>
      <c r="V73" s="4"/>
      <c r="W73" s="4"/>
      <c r="X73" s="4"/>
      <c r="Y73" s="4"/>
      <c r="Z73" s="4"/>
      <c r="AA73" s="4"/>
      <c r="AB73" s="4"/>
      <c r="AC73" s="1" t="s">
        <v>878</v>
      </c>
      <c r="AD73" s="22" t="s">
        <v>1928</v>
      </c>
    </row>
    <row r="74" spans="1:30" customFormat="1" x14ac:dyDescent="0.25">
      <c r="A74" s="1" t="s">
        <v>879</v>
      </c>
      <c r="B74" s="1" t="s">
        <v>880</v>
      </c>
      <c r="C74" s="2">
        <v>44573</v>
      </c>
      <c r="D74" s="1" t="s">
        <v>881</v>
      </c>
      <c r="E74" s="34"/>
      <c r="F74" s="1" t="s">
        <v>882</v>
      </c>
      <c r="G74" s="1" t="s">
        <v>883</v>
      </c>
      <c r="H74" s="1" t="s">
        <v>884</v>
      </c>
      <c r="I74" s="3">
        <v>1</v>
      </c>
      <c r="J74" s="3">
        <v>163.57</v>
      </c>
      <c r="K74" s="4">
        <f t="shared" si="6"/>
        <v>197.91969999999998</v>
      </c>
      <c r="L74" s="24" t="s">
        <v>1921</v>
      </c>
      <c r="M74" s="24" t="s">
        <v>1921</v>
      </c>
      <c r="N74" s="24" t="s">
        <v>1921</v>
      </c>
      <c r="O74" s="24">
        <f t="shared" si="9"/>
        <v>197.91969999999998</v>
      </c>
      <c r="P74" s="24"/>
      <c r="Q74" s="3">
        <v>332.720526272727</v>
      </c>
      <c r="R74" s="4">
        <f t="shared" si="7"/>
        <v>402.59183678999966</v>
      </c>
      <c r="S74" s="24"/>
      <c r="T74" s="4"/>
      <c r="U74" s="4"/>
      <c r="V74" s="4"/>
      <c r="W74" s="4"/>
      <c r="X74" s="4"/>
      <c r="Y74" s="4"/>
      <c r="Z74" s="4"/>
      <c r="AA74" s="4"/>
      <c r="AB74" s="4"/>
      <c r="AC74" s="1" t="s">
        <v>885</v>
      </c>
      <c r="AD74" s="22" t="s">
        <v>1928</v>
      </c>
    </row>
    <row r="75" spans="1:30" customFormat="1" x14ac:dyDescent="0.25">
      <c r="A75" s="1" t="s">
        <v>905</v>
      </c>
      <c r="B75" s="1" t="s">
        <v>906</v>
      </c>
      <c r="C75" s="2">
        <v>44573</v>
      </c>
      <c r="D75" s="1" t="s">
        <v>907</v>
      </c>
      <c r="E75" s="34"/>
      <c r="F75" s="1" t="s">
        <v>908</v>
      </c>
      <c r="G75" s="1" t="s">
        <v>909</v>
      </c>
      <c r="H75" s="1" t="s">
        <v>910</v>
      </c>
      <c r="I75" s="3">
        <v>2</v>
      </c>
      <c r="J75" s="3">
        <v>468.55111283741002</v>
      </c>
      <c r="K75" s="4">
        <f t="shared" si="6"/>
        <v>1133.8936930665323</v>
      </c>
      <c r="L75" s="24" t="s">
        <v>1921</v>
      </c>
      <c r="M75" s="24" t="s">
        <v>1921</v>
      </c>
      <c r="N75" s="24" t="s">
        <v>1921</v>
      </c>
      <c r="O75" s="24">
        <f t="shared" si="9"/>
        <v>1133.8936930665323</v>
      </c>
      <c r="P75" s="24"/>
      <c r="Q75" s="3">
        <v>1909.08028412562</v>
      </c>
      <c r="R75" s="4">
        <f t="shared" si="7"/>
        <v>2309.9871437920001</v>
      </c>
      <c r="S75" s="24"/>
      <c r="T75" s="4"/>
      <c r="U75" s="4"/>
      <c r="V75" s="4"/>
      <c r="W75" s="4"/>
      <c r="X75" s="4"/>
      <c r="Y75" s="4"/>
      <c r="Z75" s="4"/>
      <c r="AA75" s="4"/>
      <c r="AB75" s="4"/>
      <c r="AC75" s="1" t="s">
        <v>911</v>
      </c>
      <c r="AD75" s="22" t="s">
        <v>1928</v>
      </c>
    </row>
    <row r="76" spans="1:30" customFormat="1" x14ac:dyDescent="0.25">
      <c r="A76" s="1" t="s">
        <v>966</v>
      </c>
      <c r="B76" s="1" t="s">
        <v>967</v>
      </c>
      <c r="C76" s="2">
        <v>44573</v>
      </c>
      <c r="D76" s="1" t="s">
        <v>968</v>
      </c>
      <c r="E76" s="34"/>
      <c r="F76" s="1" t="s">
        <v>969</v>
      </c>
      <c r="G76" s="1" t="s">
        <v>970</v>
      </c>
      <c r="H76" s="1" t="s">
        <v>971</v>
      </c>
      <c r="I76" s="3">
        <v>1</v>
      </c>
      <c r="J76" s="3">
        <v>647.52570247933897</v>
      </c>
      <c r="K76" s="4">
        <f t="shared" si="6"/>
        <v>783.50610000000017</v>
      </c>
      <c r="L76" s="24" t="s">
        <v>1921</v>
      </c>
      <c r="M76" s="24" t="s">
        <v>1921</v>
      </c>
      <c r="N76" s="24">
        <f>+K76*0.95</f>
        <v>744.33079500000008</v>
      </c>
      <c r="O76" s="24">
        <f>+N76-(N76*9.09/100)</f>
        <v>676.67112573450004</v>
      </c>
      <c r="P76" s="24"/>
      <c r="Q76" s="3">
        <v>718.17075661983495</v>
      </c>
      <c r="R76" s="4">
        <f t="shared" si="7"/>
        <v>868.98661551000021</v>
      </c>
      <c r="S76" s="24"/>
      <c r="T76" s="4"/>
      <c r="U76" s="4"/>
      <c r="V76" s="4"/>
      <c r="W76" s="4"/>
      <c r="X76" s="4"/>
      <c r="Y76" s="4"/>
      <c r="Z76" s="4"/>
      <c r="AA76" s="4"/>
      <c r="AB76" s="4"/>
      <c r="AC76" s="1" t="s">
        <v>972</v>
      </c>
      <c r="AD76" s="22" t="s">
        <v>1928</v>
      </c>
    </row>
    <row r="77" spans="1:30" customFormat="1" x14ac:dyDescent="0.25">
      <c r="A77" s="1" t="s">
        <v>973</v>
      </c>
      <c r="B77" s="1" t="s">
        <v>974</v>
      </c>
      <c r="C77" s="2">
        <v>44573</v>
      </c>
      <c r="D77" s="1" t="s">
        <v>975</v>
      </c>
      <c r="E77" s="34"/>
      <c r="F77" s="1" t="s">
        <v>976</v>
      </c>
      <c r="G77" s="1" t="s">
        <v>977</v>
      </c>
      <c r="H77" s="1" t="s">
        <v>978</v>
      </c>
      <c r="I77" s="3">
        <v>1</v>
      </c>
      <c r="J77" s="3">
        <v>647.52570247933897</v>
      </c>
      <c r="K77" s="4">
        <f t="shared" si="6"/>
        <v>783.50610000000017</v>
      </c>
      <c r="L77" s="24" t="s">
        <v>1921</v>
      </c>
      <c r="M77" s="24" t="s">
        <v>1921</v>
      </c>
      <c r="N77" s="24">
        <f>+K77*0.95</f>
        <v>744.33079500000008</v>
      </c>
      <c r="O77" s="24">
        <f>+N77-(N77*9.09/100)</f>
        <v>676.67112573450004</v>
      </c>
      <c r="P77" s="24"/>
      <c r="Q77" s="3">
        <v>718.17075661983495</v>
      </c>
      <c r="R77" s="4">
        <f t="shared" si="7"/>
        <v>868.98661551000021</v>
      </c>
      <c r="S77" s="24"/>
      <c r="T77" s="4"/>
      <c r="U77" s="4"/>
      <c r="V77" s="4"/>
      <c r="W77" s="4"/>
      <c r="X77" s="4"/>
      <c r="Y77" s="4"/>
      <c r="Z77" s="4"/>
      <c r="AA77" s="4"/>
      <c r="AB77" s="4"/>
      <c r="AC77" s="1" t="s">
        <v>979</v>
      </c>
      <c r="AD77" s="22" t="s">
        <v>1928</v>
      </c>
    </row>
    <row r="78" spans="1:30" customFormat="1" x14ac:dyDescent="0.25">
      <c r="A78" s="1" t="s">
        <v>980</v>
      </c>
      <c r="B78" s="1" t="s">
        <v>981</v>
      </c>
      <c r="C78" s="2">
        <v>44573</v>
      </c>
      <c r="D78" s="1" t="s">
        <v>982</v>
      </c>
      <c r="E78" s="34"/>
      <c r="F78" s="1" t="s">
        <v>983</v>
      </c>
      <c r="G78" s="1" t="s">
        <v>984</v>
      </c>
      <c r="H78" s="1" t="s">
        <v>985</v>
      </c>
      <c r="I78" s="3">
        <v>1</v>
      </c>
      <c r="J78" s="3">
        <v>525.37727272727295</v>
      </c>
      <c r="K78" s="4">
        <f t="shared" si="6"/>
        <v>635.70650000000023</v>
      </c>
      <c r="L78" s="24" t="s">
        <v>1921</v>
      </c>
      <c r="M78" s="24" t="s">
        <v>1921</v>
      </c>
      <c r="N78" s="24">
        <f>+K78*0.95</f>
        <v>603.92117500000018</v>
      </c>
      <c r="O78" s="24">
        <f>+N78-(N78*9.09/100)</f>
        <v>549.02474019250019</v>
      </c>
      <c r="P78" s="24"/>
      <c r="Q78" s="3">
        <v>972.71500536363703</v>
      </c>
      <c r="R78" s="4">
        <f t="shared" si="7"/>
        <v>1176.9851564900007</v>
      </c>
      <c r="S78" s="24"/>
      <c r="T78" s="4"/>
      <c r="U78" s="4"/>
      <c r="V78" s="4"/>
      <c r="W78" s="4"/>
      <c r="X78" s="4"/>
      <c r="Y78" s="4"/>
      <c r="Z78" s="4"/>
      <c r="AA78" s="4"/>
      <c r="AB78" s="4"/>
      <c r="AC78" s="1" t="s">
        <v>986</v>
      </c>
      <c r="AD78" s="22" t="s">
        <v>1928</v>
      </c>
    </row>
    <row r="79" spans="1:30" customFormat="1" x14ac:dyDescent="0.25">
      <c r="A79" s="1" t="s">
        <v>1090</v>
      </c>
      <c r="B79" s="1" t="s">
        <v>1091</v>
      </c>
      <c r="C79" s="2">
        <v>44573</v>
      </c>
      <c r="D79" s="1" t="s">
        <v>1092</v>
      </c>
      <c r="E79" s="34"/>
      <c r="F79" s="1" t="s">
        <v>1093</v>
      </c>
      <c r="G79" s="1" t="s">
        <v>1094</v>
      </c>
      <c r="H79" s="1" t="s">
        <v>1095</v>
      </c>
      <c r="I79" s="3">
        <v>1</v>
      </c>
      <c r="J79" s="3">
        <v>604.99909090909102</v>
      </c>
      <c r="K79" s="4">
        <f t="shared" si="6"/>
        <v>732.04890000000012</v>
      </c>
      <c r="L79" s="24" t="s">
        <v>1921</v>
      </c>
      <c r="M79" s="24">
        <f>+K79*0.85</f>
        <v>622.24156500000004</v>
      </c>
      <c r="N79" s="24">
        <f>+M79*0.95</f>
        <v>591.12948674999996</v>
      </c>
      <c r="O79" s="24">
        <f>+N79-(N79*9.09/100)</f>
        <v>537.39581640442498</v>
      </c>
      <c r="P79" s="24"/>
      <c r="Q79" s="3">
        <v>1119.0910184181801</v>
      </c>
      <c r="R79" s="4">
        <f t="shared" si="7"/>
        <v>1354.1001322859979</v>
      </c>
      <c r="S79" s="24"/>
      <c r="T79" s="4"/>
      <c r="U79" s="4"/>
      <c r="V79" s="4"/>
      <c r="W79" s="4"/>
      <c r="X79" s="4"/>
      <c r="Y79" s="4"/>
      <c r="Z79" s="4"/>
      <c r="AA79" s="4"/>
      <c r="AB79" s="4"/>
      <c r="AC79" s="1" t="s">
        <v>1096</v>
      </c>
      <c r="AD79" s="22" t="s">
        <v>1928</v>
      </c>
    </row>
    <row r="80" spans="1:30" customFormat="1" x14ac:dyDescent="0.25">
      <c r="A80" s="1" t="s">
        <v>1147</v>
      </c>
      <c r="B80" s="1" t="s">
        <v>1148</v>
      </c>
      <c r="C80" s="2">
        <v>44573</v>
      </c>
      <c r="D80" s="1" t="s">
        <v>1149</v>
      </c>
      <c r="E80" s="34"/>
      <c r="F80" s="1" t="s">
        <v>1150</v>
      </c>
      <c r="G80" s="1" t="s">
        <v>1151</v>
      </c>
      <c r="H80" s="1" t="s">
        <v>1152</v>
      </c>
      <c r="I80" s="3">
        <v>1</v>
      </c>
      <c r="J80" s="3">
        <v>836.40380165289298</v>
      </c>
      <c r="K80" s="4">
        <f t="shared" si="6"/>
        <v>1012.0486000000004</v>
      </c>
      <c r="L80" s="24" t="s">
        <v>1921</v>
      </c>
      <c r="M80" s="24">
        <f>+K80*0.85</f>
        <v>860.24131000000034</v>
      </c>
      <c r="N80" s="24">
        <f>+M80*0.95</f>
        <v>817.22924450000028</v>
      </c>
      <c r="O80" s="24">
        <f>+N80-(N80*9.09/100)</f>
        <v>742.94310617495023</v>
      </c>
      <c r="P80" s="24"/>
      <c r="Q80" s="3">
        <v>1545.44003239008</v>
      </c>
      <c r="R80" s="4">
        <f t="shared" si="7"/>
        <v>1869.9824391919967</v>
      </c>
      <c r="S80" s="24"/>
      <c r="T80" s="4"/>
      <c r="U80" s="4"/>
      <c r="V80" s="4"/>
      <c r="W80" s="4"/>
      <c r="X80" s="4"/>
      <c r="Y80" s="4"/>
      <c r="Z80" s="4"/>
      <c r="AA80" s="4"/>
      <c r="AB80" s="4"/>
      <c r="AC80" s="1" t="s">
        <v>1153</v>
      </c>
      <c r="AD80" s="22" t="s">
        <v>1928</v>
      </c>
    </row>
    <row r="81" spans="1:30" customFormat="1" x14ac:dyDescent="0.25">
      <c r="A81" s="1" t="s">
        <v>1331</v>
      </c>
      <c r="B81" s="1" t="s">
        <v>1332</v>
      </c>
      <c r="C81" s="2">
        <v>44573</v>
      </c>
      <c r="D81" s="1" t="s">
        <v>1333</v>
      </c>
      <c r="E81" s="34"/>
      <c r="F81" s="1" t="s">
        <v>1334</v>
      </c>
      <c r="G81" s="1" t="s">
        <v>1335</v>
      </c>
      <c r="H81" s="1" t="s">
        <v>1336</v>
      </c>
      <c r="I81" s="3">
        <v>1</v>
      </c>
      <c r="J81" s="3">
        <v>825.67</v>
      </c>
      <c r="K81" s="4">
        <f t="shared" si="6"/>
        <v>999.06069999999988</v>
      </c>
      <c r="L81" s="24" t="s">
        <v>1921</v>
      </c>
      <c r="M81" s="24" t="s">
        <v>1921</v>
      </c>
      <c r="N81" s="24" t="s">
        <v>1921</v>
      </c>
      <c r="O81" s="24">
        <f>+K81</f>
        <v>999.06069999999988</v>
      </c>
      <c r="P81" s="24"/>
      <c r="Q81" s="3">
        <v>1570.23285893554</v>
      </c>
      <c r="R81" s="4">
        <f t="shared" si="7"/>
        <v>1899.9817593120033</v>
      </c>
      <c r="S81" s="24"/>
      <c r="T81" s="4"/>
      <c r="U81" s="4"/>
      <c r="V81" s="4"/>
      <c r="W81" s="4"/>
      <c r="X81" s="4"/>
      <c r="Y81" s="4"/>
      <c r="Z81" s="4"/>
      <c r="AA81" s="4"/>
      <c r="AB81" s="4"/>
      <c r="AC81" s="1" t="s">
        <v>1337</v>
      </c>
      <c r="AD81" s="22" t="s">
        <v>1928</v>
      </c>
    </row>
    <row r="82" spans="1:30" customFormat="1" x14ac:dyDescent="0.25">
      <c r="A82" s="1" t="s">
        <v>1338</v>
      </c>
      <c r="B82" s="1" t="s">
        <v>1339</v>
      </c>
      <c r="C82" s="2">
        <v>44573</v>
      </c>
      <c r="D82" s="1" t="s">
        <v>1340</v>
      </c>
      <c r="E82" s="34"/>
      <c r="F82" s="1" t="s">
        <v>1341</v>
      </c>
      <c r="G82" s="1" t="s">
        <v>1342</v>
      </c>
      <c r="H82" s="1" t="s">
        <v>1343</v>
      </c>
      <c r="I82" s="3">
        <v>1</v>
      </c>
      <c r="J82" s="3">
        <v>825.67</v>
      </c>
      <c r="K82" s="4">
        <f t="shared" si="6"/>
        <v>999.06069999999988</v>
      </c>
      <c r="L82" s="24" t="s">
        <v>1921</v>
      </c>
      <c r="M82" s="24" t="s">
        <v>1921</v>
      </c>
      <c r="N82" s="24" t="s">
        <v>1921</v>
      </c>
      <c r="O82" s="24">
        <f>+K82</f>
        <v>999.06069999999988</v>
      </c>
      <c r="P82" s="24"/>
      <c r="Q82" s="3">
        <v>1570.23285893554</v>
      </c>
      <c r="R82" s="4">
        <f t="shared" si="7"/>
        <v>1899.9817593120033</v>
      </c>
      <c r="S82" s="24"/>
      <c r="T82" s="4"/>
      <c r="U82" s="4"/>
      <c r="V82" s="4"/>
      <c r="W82" s="4"/>
      <c r="X82" s="4"/>
      <c r="Y82" s="4"/>
      <c r="Z82" s="4"/>
      <c r="AA82" s="4"/>
      <c r="AB82" s="4"/>
      <c r="AC82" s="1" t="s">
        <v>1344</v>
      </c>
      <c r="AD82" s="22" t="s">
        <v>1928</v>
      </c>
    </row>
    <row r="83" spans="1:30" customFormat="1" x14ac:dyDescent="0.25">
      <c r="A83" s="1" t="s">
        <v>1460</v>
      </c>
      <c r="B83" s="1" t="s">
        <v>1461</v>
      </c>
      <c r="C83" s="2">
        <v>44573</v>
      </c>
      <c r="D83" s="1" t="s">
        <v>1462</v>
      </c>
      <c r="E83" s="34"/>
      <c r="F83" s="1" t="s">
        <v>1463</v>
      </c>
      <c r="G83" s="1" t="s">
        <v>1464</v>
      </c>
      <c r="H83" s="1" t="s">
        <v>1465</v>
      </c>
      <c r="I83" s="3">
        <v>3</v>
      </c>
      <c r="J83" s="3">
        <v>27.414958677685998</v>
      </c>
      <c r="K83" s="4">
        <f t="shared" si="6"/>
        <v>99.516300000000172</v>
      </c>
      <c r="L83" s="24" t="s">
        <v>1921</v>
      </c>
      <c r="M83" s="24" t="s">
        <v>1921</v>
      </c>
      <c r="N83" s="24">
        <f>+K83*0.95</f>
        <v>94.54048500000016</v>
      </c>
      <c r="O83" s="24">
        <f>+N83-(N83*9.09/100)</f>
        <v>85.946754913500143</v>
      </c>
      <c r="P83" s="24"/>
      <c r="Q83" s="3">
        <v>141.97603970082699</v>
      </c>
      <c r="R83" s="4">
        <f t="shared" si="7"/>
        <v>171.79100803800065</v>
      </c>
      <c r="S83" s="24"/>
      <c r="T83" s="4"/>
      <c r="U83" s="4"/>
      <c r="V83" s="4"/>
      <c r="W83" s="4"/>
      <c r="X83" s="4"/>
      <c r="Y83" s="4"/>
      <c r="Z83" s="4"/>
      <c r="AA83" s="4"/>
      <c r="AB83" s="4"/>
      <c r="AC83" s="1" t="s">
        <v>1466</v>
      </c>
      <c r="AD83" s="22" t="s">
        <v>1928</v>
      </c>
    </row>
    <row r="84" spans="1:30" customFormat="1" x14ac:dyDescent="0.25">
      <c r="A84" s="1" t="s">
        <v>1467</v>
      </c>
      <c r="B84" s="1" t="s">
        <v>1468</v>
      </c>
      <c r="C84" s="2">
        <v>44573</v>
      </c>
      <c r="D84" s="1" t="s">
        <v>1469</v>
      </c>
      <c r="E84" s="34">
        <v>4002</v>
      </c>
      <c r="F84" s="1" t="s">
        <v>1470</v>
      </c>
      <c r="G84" s="1" t="s">
        <v>1471</v>
      </c>
      <c r="H84" s="1" t="s">
        <v>1472</v>
      </c>
      <c r="I84" s="3">
        <v>3</v>
      </c>
      <c r="J84" s="3">
        <v>27.414958677685998</v>
      </c>
      <c r="K84" s="4">
        <f t="shared" si="6"/>
        <v>99.516300000000172</v>
      </c>
      <c r="L84" s="24" t="s">
        <v>1921</v>
      </c>
      <c r="M84" s="24" t="s">
        <v>1921</v>
      </c>
      <c r="N84" s="24">
        <f>+K84*0.95</f>
        <v>94.54048500000016</v>
      </c>
      <c r="O84" s="24">
        <f>+N84-(N84*9.09/100)</f>
        <v>85.946754913500143</v>
      </c>
      <c r="P84" s="24">
        <f>+SUM(O68:O84)</f>
        <v>9286.2784662317863</v>
      </c>
      <c r="Q84" s="3">
        <v>141.97603970082699</v>
      </c>
      <c r="R84" s="4">
        <f t="shared" si="7"/>
        <v>171.79100803800065</v>
      </c>
      <c r="S84" s="24">
        <f>+SUM(R68:R84)</f>
        <v>15183.397954876</v>
      </c>
      <c r="T84" s="4">
        <v>15183.39</v>
      </c>
      <c r="U84" s="4">
        <f t="shared" si="8"/>
        <v>-7.954876000439981E-3</v>
      </c>
      <c r="V84" s="4"/>
      <c r="W84" s="4"/>
      <c r="X84" s="4">
        <v>19375242522</v>
      </c>
      <c r="Y84" s="4"/>
      <c r="Z84" s="4"/>
      <c r="AA84" s="4"/>
      <c r="AB84" s="4"/>
      <c r="AC84" s="1" t="s">
        <v>1473</v>
      </c>
      <c r="AD84" s="22" t="s">
        <v>1928</v>
      </c>
    </row>
    <row r="85" spans="1:30" customFormat="1" x14ac:dyDescent="0.25">
      <c r="A85" s="1" t="s">
        <v>120</v>
      </c>
      <c r="B85" s="1" t="s">
        <v>121</v>
      </c>
      <c r="C85" s="2">
        <v>44573</v>
      </c>
      <c r="D85" s="1" t="s">
        <v>122</v>
      </c>
      <c r="E85" s="34"/>
      <c r="F85" s="1" t="s">
        <v>123</v>
      </c>
      <c r="G85" s="1" t="s">
        <v>124</v>
      </c>
      <c r="H85" s="1" t="s">
        <v>125</v>
      </c>
      <c r="I85" s="3">
        <v>-1</v>
      </c>
      <c r="J85" s="3">
        <v>235.537190082645</v>
      </c>
      <c r="K85" s="4">
        <f t="shared" si="6"/>
        <v>-285.00000000000045</v>
      </c>
      <c r="L85" s="24" t="s">
        <v>1921</v>
      </c>
      <c r="M85" s="24" t="s">
        <v>1921</v>
      </c>
      <c r="N85" s="24" t="s">
        <v>1921</v>
      </c>
      <c r="O85" s="24">
        <v>0</v>
      </c>
      <c r="P85" s="24"/>
      <c r="Q85" s="3">
        <v>-235.537190082645</v>
      </c>
      <c r="R85" s="4">
        <f t="shared" si="7"/>
        <v>-285.00000000000045</v>
      </c>
      <c r="S85" s="24"/>
      <c r="T85" s="4"/>
      <c r="U85" s="4"/>
      <c r="V85" s="4"/>
      <c r="W85" s="4"/>
      <c r="X85" s="4"/>
      <c r="Y85" s="4"/>
      <c r="Z85" s="4"/>
      <c r="AA85" s="4"/>
      <c r="AB85" s="4"/>
      <c r="AC85" s="1" t="s">
        <v>126</v>
      </c>
      <c r="AD85" s="22">
        <v>4003</v>
      </c>
    </row>
    <row r="86" spans="1:30" customFormat="1" x14ac:dyDescent="0.25">
      <c r="A86" s="1" t="s">
        <v>1608</v>
      </c>
      <c r="B86" s="1" t="s">
        <v>1609</v>
      </c>
      <c r="C86" s="2">
        <v>44573</v>
      </c>
      <c r="D86" s="1" t="s">
        <v>1610</v>
      </c>
      <c r="E86" s="34">
        <v>4003</v>
      </c>
      <c r="F86" s="1" t="s">
        <v>1611</v>
      </c>
      <c r="G86" s="1" t="s">
        <v>1612</v>
      </c>
      <c r="H86" s="1" t="s">
        <v>1613</v>
      </c>
      <c r="I86" s="3">
        <v>1</v>
      </c>
      <c r="J86" s="3">
        <v>825.67</v>
      </c>
      <c r="K86" s="4">
        <f t="shared" si="6"/>
        <v>999.06069999999988</v>
      </c>
      <c r="L86" s="24" t="s">
        <v>1921</v>
      </c>
      <c r="M86" s="24" t="s">
        <v>1921</v>
      </c>
      <c r="N86" s="24" t="s">
        <v>1921</v>
      </c>
      <c r="O86" s="24">
        <f>+K86</f>
        <v>999.06069999999988</v>
      </c>
      <c r="P86" s="24">
        <f>+O86+O85</f>
        <v>999.06069999999988</v>
      </c>
      <c r="Q86" s="3">
        <v>1570.23285893554</v>
      </c>
      <c r="R86" s="4">
        <f t="shared" si="7"/>
        <v>1899.9817593120033</v>
      </c>
      <c r="S86" s="24">
        <f>+R86+R85</f>
        <v>1614.9817593120029</v>
      </c>
      <c r="T86" s="4">
        <v>1614.99</v>
      </c>
      <c r="U86" s="4">
        <f t="shared" si="8"/>
        <v>8.2406879971586022E-3</v>
      </c>
      <c r="V86" s="4"/>
      <c r="W86" s="4"/>
      <c r="X86" s="4">
        <v>19375407066</v>
      </c>
      <c r="Y86" s="4"/>
      <c r="Z86" s="4"/>
      <c r="AA86" s="4"/>
      <c r="AB86" s="4"/>
      <c r="AC86" s="1" t="s">
        <v>1614</v>
      </c>
      <c r="AD86" s="22">
        <v>4003</v>
      </c>
    </row>
    <row r="87" spans="1:30" customFormat="1" x14ac:dyDescent="0.25">
      <c r="A87" s="1" t="s">
        <v>127</v>
      </c>
      <c r="B87" s="1" t="s">
        <v>128</v>
      </c>
      <c r="C87" s="2">
        <v>44573</v>
      </c>
      <c r="D87" s="1" t="s">
        <v>129</v>
      </c>
      <c r="E87" s="34"/>
      <c r="F87" s="1" t="s">
        <v>130</v>
      </c>
      <c r="G87" s="1" t="s">
        <v>131</v>
      </c>
      <c r="H87" s="1" t="s">
        <v>132</v>
      </c>
      <c r="I87" s="3">
        <v>-1</v>
      </c>
      <c r="J87" s="3">
        <v>292.09090909090901</v>
      </c>
      <c r="K87" s="4">
        <f t="shared" si="6"/>
        <v>-353.42999999999989</v>
      </c>
      <c r="L87" s="24" t="s">
        <v>1921</v>
      </c>
      <c r="M87" s="24" t="s">
        <v>1921</v>
      </c>
      <c r="N87" s="24" t="s">
        <v>1921</v>
      </c>
      <c r="O87" s="24">
        <v>0</v>
      </c>
      <c r="P87" s="24"/>
      <c r="Q87" s="3">
        <v>-292.09090909090901</v>
      </c>
      <c r="R87" s="4">
        <f t="shared" si="7"/>
        <v>-353.42999999999989</v>
      </c>
      <c r="S87" s="24"/>
      <c r="T87" s="4"/>
      <c r="U87" s="4"/>
      <c r="V87" s="4"/>
      <c r="W87" s="4"/>
      <c r="X87" s="4"/>
      <c r="Y87" s="4"/>
      <c r="Z87" s="4"/>
      <c r="AA87" s="4"/>
      <c r="AB87" s="4"/>
      <c r="AC87" s="1" t="s">
        <v>133</v>
      </c>
      <c r="AD87" s="22">
        <v>4004</v>
      </c>
    </row>
    <row r="88" spans="1:30" customFormat="1" x14ac:dyDescent="0.25">
      <c r="A88" s="1" t="s">
        <v>813</v>
      </c>
      <c r="B88" s="1" t="s">
        <v>814</v>
      </c>
      <c r="C88" s="2">
        <v>44573</v>
      </c>
      <c r="D88" s="1" t="s">
        <v>815</v>
      </c>
      <c r="E88" s="34"/>
      <c r="F88" s="1" t="s">
        <v>816</v>
      </c>
      <c r="G88" s="1" t="s">
        <v>817</v>
      </c>
      <c r="H88" s="1" t="s">
        <v>818</v>
      </c>
      <c r="I88" s="3">
        <v>2</v>
      </c>
      <c r="J88" s="3">
        <v>245.39611386737801</v>
      </c>
      <c r="K88" s="4">
        <f t="shared" si="6"/>
        <v>593.85859555905472</v>
      </c>
      <c r="L88" s="24" t="s">
        <v>1921</v>
      </c>
      <c r="M88" s="24" t="s">
        <v>1921</v>
      </c>
      <c r="N88" s="24" t="s">
        <v>1921</v>
      </c>
      <c r="O88" s="24">
        <f>+K88</f>
        <v>593.85859555905472</v>
      </c>
      <c r="P88" s="24"/>
      <c r="Q88" s="3">
        <v>999.98044909090902</v>
      </c>
      <c r="R88" s="4">
        <f t="shared" si="7"/>
        <v>1209.9763433999999</v>
      </c>
      <c r="S88" s="24"/>
      <c r="T88" s="4"/>
      <c r="U88" s="4"/>
      <c r="V88" s="4"/>
      <c r="W88" s="4"/>
      <c r="X88" s="4"/>
      <c r="Y88" s="4"/>
      <c r="Z88" s="4"/>
      <c r="AA88" s="4"/>
      <c r="AB88" s="4"/>
      <c r="AC88" s="1" t="s">
        <v>819</v>
      </c>
      <c r="AD88" s="22">
        <v>4004</v>
      </c>
    </row>
    <row r="89" spans="1:30" customFormat="1" x14ac:dyDescent="0.25">
      <c r="A89" s="1" t="s">
        <v>1097</v>
      </c>
      <c r="B89" s="1" t="s">
        <v>1098</v>
      </c>
      <c r="C89" s="2">
        <v>44573</v>
      </c>
      <c r="D89" s="1" t="s">
        <v>1099</v>
      </c>
      <c r="E89" s="34"/>
      <c r="F89" s="1" t="s">
        <v>1100</v>
      </c>
      <c r="G89" s="1" t="s">
        <v>1101</v>
      </c>
      <c r="H89" s="1" t="s">
        <v>1102</v>
      </c>
      <c r="I89" s="3">
        <v>1</v>
      </c>
      <c r="J89" s="3">
        <v>547.79999999999995</v>
      </c>
      <c r="K89" s="4">
        <f t="shared" si="6"/>
        <v>662.83799999999997</v>
      </c>
      <c r="L89" s="24" t="s">
        <v>1921</v>
      </c>
      <c r="M89" s="24">
        <f>+K89*0.85</f>
        <v>563.41229999999996</v>
      </c>
      <c r="N89" s="24">
        <f>+M89*0.95</f>
        <v>535.24168499999996</v>
      </c>
      <c r="O89" s="24">
        <f>+N89-(N89*9.09/100)</f>
        <v>486.58821583349993</v>
      </c>
      <c r="P89" s="24"/>
      <c r="Q89" s="3">
        <v>947.26123800000005</v>
      </c>
      <c r="R89" s="4">
        <f t="shared" si="7"/>
        <v>1146.1860979800001</v>
      </c>
      <c r="S89" s="24"/>
      <c r="T89" s="4"/>
      <c r="U89" s="4"/>
      <c r="V89" s="4"/>
      <c r="W89" s="4"/>
      <c r="X89" s="4"/>
      <c r="Y89" s="4"/>
      <c r="Z89" s="4"/>
      <c r="AA89" s="4"/>
      <c r="AB89" s="4"/>
      <c r="AC89" s="1" t="s">
        <v>1103</v>
      </c>
      <c r="AD89" s="22">
        <v>4004</v>
      </c>
    </row>
    <row r="90" spans="1:30" customFormat="1" x14ac:dyDescent="0.25">
      <c r="A90" s="1" t="s">
        <v>1601</v>
      </c>
      <c r="B90" s="1" t="s">
        <v>1602</v>
      </c>
      <c r="C90" s="2">
        <v>44573</v>
      </c>
      <c r="D90" s="1" t="s">
        <v>1603</v>
      </c>
      <c r="E90" s="34">
        <v>4004</v>
      </c>
      <c r="F90" s="1" t="s">
        <v>1604</v>
      </c>
      <c r="G90" s="1" t="s">
        <v>1605</v>
      </c>
      <c r="H90" s="1" t="s">
        <v>1606</v>
      </c>
      <c r="I90" s="3">
        <v>1</v>
      </c>
      <c r="J90" s="3">
        <v>796.23231404958699</v>
      </c>
      <c r="K90" s="4">
        <f t="shared" si="6"/>
        <v>963.44110000000023</v>
      </c>
      <c r="L90" s="24" t="s">
        <v>1921</v>
      </c>
      <c r="M90" s="24" t="s">
        <v>1921</v>
      </c>
      <c r="N90" s="24">
        <f>+K90*0.95</f>
        <v>915.26904500000023</v>
      </c>
      <c r="O90" s="24">
        <f>+N90-(N90*9.09/100)</f>
        <v>832.07108880950022</v>
      </c>
      <c r="P90" s="24">
        <f>+O90+O89+O88+O87</f>
        <v>1912.517900202055</v>
      </c>
      <c r="Q90" s="3">
        <v>627.26385468512399</v>
      </c>
      <c r="R90" s="4">
        <f t="shared" si="7"/>
        <v>758.98926416899997</v>
      </c>
      <c r="S90" s="24">
        <f>+R90+R89+R88+R87</f>
        <v>2761.7217055490005</v>
      </c>
      <c r="T90" s="4">
        <v>2761.73</v>
      </c>
      <c r="U90" s="4">
        <f t="shared" si="8"/>
        <v>8.2944509995286353E-3</v>
      </c>
      <c r="V90" s="4"/>
      <c r="W90" s="4"/>
      <c r="X90" s="4">
        <v>19376644497</v>
      </c>
      <c r="Y90" s="4"/>
      <c r="Z90" s="4"/>
      <c r="AA90" s="4"/>
      <c r="AB90" s="4"/>
      <c r="AC90" s="1" t="s">
        <v>1607</v>
      </c>
      <c r="AD90" s="22">
        <v>4004</v>
      </c>
    </row>
    <row r="91" spans="1:30" customFormat="1" x14ac:dyDescent="0.25">
      <c r="A91" s="25" t="s">
        <v>948</v>
      </c>
      <c r="B91" s="1" t="s">
        <v>949</v>
      </c>
      <c r="C91" s="2">
        <v>44573</v>
      </c>
      <c r="D91" s="1" t="s">
        <v>950</v>
      </c>
      <c r="E91" s="34"/>
      <c r="F91" s="1" t="s">
        <v>951</v>
      </c>
      <c r="G91" s="1" t="s">
        <v>952</v>
      </c>
      <c r="H91" s="1" t="s">
        <v>953</v>
      </c>
      <c r="I91" s="3">
        <v>1</v>
      </c>
      <c r="J91" s="3">
        <v>1154.15495867769</v>
      </c>
      <c r="K91" s="4">
        <f t="shared" si="6"/>
        <v>1396.5275000000049</v>
      </c>
      <c r="L91" s="24" t="s">
        <v>1921</v>
      </c>
      <c r="M91" s="24" t="s">
        <v>1921</v>
      </c>
      <c r="N91" s="24">
        <f>+K91*0.95</f>
        <v>1326.7011250000046</v>
      </c>
      <c r="O91" s="24">
        <f>+N91-(N91*9.09/100)</f>
        <v>1206.1039927375041</v>
      </c>
      <c r="P91" s="24"/>
      <c r="Q91" s="3">
        <v>1219.9879575206701</v>
      </c>
      <c r="R91" s="4">
        <f t="shared" si="7"/>
        <v>1476.1854286000107</v>
      </c>
      <c r="S91" s="24"/>
      <c r="T91" s="4"/>
      <c r="U91" s="4"/>
      <c r="V91" s="4"/>
      <c r="W91" s="4"/>
      <c r="X91" s="4"/>
      <c r="Y91" s="4"/>
      <c r="Z91" s="4"/>
      <c r="AA91" s="4"/>
      <c r="AB91" s="4"/>
      <c r="AC91" s="1"/>
      <c r="AD91" s="22" t="s">
        <v>1954</v>
      </c>
    </row>
    <row r="92" spans="1:30" customFormat="1" x14ac:dyDescent="0.25">
      <c r="A92" s="25" t="s">
        <v>954</v>
      </c>
      <c r="B92" s="1" t="s">
        <v>955</v>
      </c>
      <c r="C92" s="2">
        <v>44573</v>
      </c>
      <c r="D92" s="1" t="s">
        <v>956</v>
      </c>
      <c r="E92" s="34"/>
      <c r="F92" s="1" t="s">
        <v>957</v>
      </c>
      <c r="G92" s="1" t="s">
        <v>958</v>
      </c>
      <c r="H92" s="1" t="s">
        <v>959</v>
      </c>
      <c r="I92" s="3">
        <v>2</v>
      </c>
      <c r="J92" s="3">
        <v>1301.0501652892599</v>
      </c>
      <c r="K92" s="4">
        <f t="shared" si="6"/>
        <v>3148.5414000000087</v>
      </c>
      <c r="L92" s="24" t="s">
        <v>1921</v>
      </c>
      <c r="M92" s="24" t="s">
        <v>1921</v>
      </c>
      <c r="N92" s="24">
        <f>+K92*0.95</f>
        <v>2991.1143300000081</v>
      </c>
      <c r="O92" s="24">
        <f>+N92-(N92*9.09/100)</f>
        <v>2719.2220374030076</v>
      </c>
      <c r="P92" s="24"/>
      <c r="Q92" s="3">
        <v>2763.6387191008298</v>
      </c>
      <c r="R92" s="4">
        <f t="shared" si="7"/>
        <v>3344.0028501120041</v>
      </c>
      <c r="S92" s="24"/>
      <c r="T92" s="4"/>
      <c r="U92" s="4"/>
      <c r="V92" s="4"/>
      <c r="W92" s="4"/>
      <c r="X92" s="4"/>
      <c r="Y92" s="4"/>
      <c r="Z92" s="4"/>
      <c r="AA92" s="4"/>
      <c r="AB92" s="4"/>
      <c r="AC92" s="1"/>
      <c r="AD92" s="22" t="s">
        <v>1954</v>
      </c>
    </row>
    <row r="93" spans="1:30" customFormat="1" x14ac:dyDescent="0.25">
      <c r="A93" s="25" t="s">
        <v>1422</v>
      </c>
      <c r="B93" s="1" t="s">
        <v>1423</v>
      </c>
      <c r="C93" s="26">
        <v>44573</v>
      </c>
      <c r="D93" s="1" t="s">
        <v>1424</v>
      </c>
      <c r="E93" s="34">
        <v>4005</v>
      </c>
      <c r="F93" s="1" t="s">
        <v>1425</v>
      </c>
      <c r="G93" s="1" t="s">
        <v>1426</v>
      </c>
      <c r="H93" s="1" t="s">
        <v>1427</v>
      </c>
      <c r="I93" s="3">
        <v>1</v>
      </c>
      <c r="J93" s="27">
        <v>0</v>
      </c>
      <c r="K93" s="28">
        <v>2750</v>
      </c>
      <c r="L93" s="29" t="s">
        <v>1921</v>
      </c>
      <c r="M93" s="29" t="s">
        <v>1921</v>
      </c>
      <c r="N93" s="29" t="s">
        <v>1921</v>
      </c>
      <c r="O93" s="29">
        <f>+K93</f>
        <v>2750</v>
      </c>
      <c r="P93" s="29">
        <f>+O93+O92+O91</f>
        <v>6675.3260301405116</v>
      </c>
      <c r="Q93" s="3">
        <v>1983.49188737851</v>
      </c>
      <c r="R93" s="4">
        <f t="shared" si="7"/>
        <v>2400.025183727997</v>
      </c>
      <c r="S93" s="29">
        <f>+R93+R92+R91</f>
        <v>7220.2134624400114</v>
      </c>
      <c r="T93" s="4">
        <v>7719.98</v>
      </c>
      <c r="U93" s="4">
        <f t="shared" si="8"/>
        <v>499.76653755998814</v>
      </c>
      <c r="V93" s="4" t="s">
        <v>1971</v>
      </c>
      <c r="W93" s="4"/>
      <c r="X93" s="4">
        <v>19378264871</v>
      </c>
      <c r="Y93" s="4"/>
      <c r="Z93" s="4"/>
      <c r="AA93" s="4"/>
      <c r="AB93" s="4"/>
      <c r="AC93" s="1"/>
      <c r="AD93" s="30" t="s">
        <v>1954</v>
      </c>
    </row>
    <row r="94" spans="1:30" customFormat="1" x14ac:dyDescent="0.25">
      <c r="A94" s="1" t="s">
        <v>780</v>
      </c>
      <c r="B94" s="1" t="s">
        <v>781</v>
      </c>
      <c r="C94" s="2">
        <v>44573</v>
      </c>
      <c r="D94" s="1" t="s">
        <v>782</v>
      </c>
      <c r="E94" s="34"/>
      <c r="F94" s="1" t="s">
        <v>783</v>
      </c>
      <c r="G94" s="1" t="s">
        <v>784</v>
      </c>
      <c r="H94" s="1" t="s">
        <v>785</v>
      </c>
      <c r="I94" s="3">
        <v>1</v>
      </c>
      <c r="J94" s="3">
        <v>654.51361197910296</v>
      </c>
      <c r="K94" s="4">
        <f t="shared" ref="K94:K157" si="10">+J94*1.21*I94</f>
        <v>791.9614704947146</v>
      </c>
      <c r="L94" s="24" t="s">
        <v>1921</v>
      </c>
      <c r="M94" s="24" t="s">
        <v>1921</v>
      </c>
      <c r="N94" s="24" t="s">
        <v>1921</v>
      </c>
      <c r="O94" s="24">
        <f>+K94</f>
        <v>791.9614704947146</v>
      </c>
      <c r="P94" s="24"/>
      <c r="Q94" s="3">
        <v>1331.80211623389</v>
      </c>
      <c r="R94" s="4">
        <f t="shared" si="7"/>
        <v>1611.4805606430068</v>
      </c>
      <c r="S94" s="24"/>
      <c r="T94" s="4"/>
      <c r="U94" s="4"/>
      <c r="V94" s="4"/>
      <c r="W94" s="4"/>
      <c r="X94" s="4"/>
      <c r="Y94" s="4"/>
      <c r="Z94" s="4"/>
      <c r="AA94" s="4"/>
      <c r="AB94" s="4"/>
      <c r="AC94" s="1"/>
      <c r="AD94" s="22">
        <v>4006</v>
      </c>
    </row>
    <row r="95" spans="1:30" customFormat="1" x14ac:dyDescent="0.25">
      <c r="A95" s="1" t="s">
        <v>859</v>
      </c>
      <c r="B95" s="1" t="s">
        <v>860</v>
      </c>
      <c r="C95" s="2">
        <v>44573</v>
      </c>
      <c r="D95" s="1" t="s">
        <v>861</v>
      </c>
      <c r="E95" s="34"/>
      <c r="F95" s="1" t="s">
        <v>862</v>
      </c>
      <c r="G95" s="1" t="s">
        <v>863</v>
      </c>
      <c r="H95" s="1" t="s">
        <v>864</v>
      </c>
      <c r="I95" s="3">
        <v>1</v>
      </c>
      <c r="J95" s="3">
        <v>409.043113112068</v>
      </c>
      <c r="K95" s="4">
        <f t="shared" si="10"/>
        <v>494.94216686560225</v>
      </c>
      <c r="L95" s="24" t="s">
        <v>1921</v>
      </c>
      <c r="M95" s="24" t="s">
        <v>1921</v>
      </c>
      <c r="N95" s="24" t="s">
        <v>1921</v>
      </c>
      <c r="O95" s="24">
        <f>+K95</f>
        <v>494.94216686560225</v>
      </c>
      <c r="P95" s="24"/>
      <c r="Q95" s="3">
        <v>832.71277833553802</v>
      </c>
      <c r="R95" s="4">
        <f t="shared" si="7"/>
        <v>1007.582461786001</v>
      </c>
      <c r="S95" s="24"/>
      <c r="T95" s="4"/>
      <c r="U95" s="4"/>
      <c r="V95" s="4"/>
      <c r="W95" s="4"/>
      <c r="X95" s="4"/>
      <c r="Y95" s="4"/>
      <c r="Z95" s="4"/>
      <c r="AA95" s="4"/>
      <c r="AB95" s="4"/>
      <c r="AC95" s="1"/>
      <c r="AD95" s="22">
        <v>4006</v>
      </c>
    </row>
    <row r="96" spans="1:30" customFormat="1" x14ac:dyDescent="0.25">
      <c r="A96" s="1" t="s">
        <v>999</v>
      </c>
      <c r="B96" s="1" t="s">
        <v>1000</v>
      </c>
      <c r="C96" s="2">
        <v>44573</v>
      </c>
      <c r="D96" s="1" t="s">
        <v>1001</v>
      </c>
      <c r="E96" s="34"/>
      <c r="F96" s="1" t="s">
        <v>1002</v>
      </c>
      <c r="G96" s="1" t="s">
        <v>1003</v>
      </c>
      <c r="H96" s="1" t="s">
        <v>1004</v>
      </c>
      <c r="I96" s="3">
        <v>1</v>
      </c>
      <c r="J96" s="3">
        <v>2027.4305785124</v>
      </c>
      <c r="K96" s="4">
        <f t="shared" si="10"/>
        <v>2453.1910000000039</v>
      </c>
      <c r="L96" s="24" t="s">
        <v>1921</v>
      </c>
      <c r="M96" s="24" t="s">
        <v>1921</v>
      </c>
      <c r="N96" s="24">
        <f>+K96*0.95</f>
        <v>2330.5314500000036</v>
      </c>
      <c r="O96" s="24">
        <f t="shared" ref="O96:O101" si="11">+N96-(N96*9.09/100)</f>
        <v>2118.6861411950031</v>
      </c>
      <c r="P96" s="24"/>
      <c r="Q96" s="3">
        <v>3727.2689241487701</v>
      </c>
      <c r="R96" s="4">
        <f t="shared" si="7"/>
        <v>4509.9953982200113</v>
      </c>
      <c r="S96" s="24"/>
      <c r="T96" s="4"/>
      <c r="U96" s="4"/>
      <c r="V96" s="4"/>
      <c r="W96" s="4"/>
      <c r="X96" s="4"/>
      <c r="Y96" s="4"/>
      <c r="Z96" s="4"/>
      <c r="AA96" s="4"/>
      <c r="AB96" s="4"/>
      <c r="AC96" s="1"/>
      <c r="AD96" s="22">
        <v>4006</v>
      </c>
    </row>
    <row r="97" spans="1:30" customFormat="1" x14ac:dyDescent="0.25">
      <c r="A97" s="1" t="s">
        <v>1012</v>
      </c>
      <c r="B97" s="1" t="s">
        <v>1013</v>
      </c>
      <c r="C97" s="2">
        <v>44573</v>
      </c>
      <c r="D97" s="1" t="s">
        <v>1014</v>
      </c>
      <c r="E97" s="34"/>
      <c r="F97" s="1" t="s">
        <v>1015</v>
      </c>
      <c r="G97" s="1" t="s">
        <v>1016</v>
      </c>
      <c r="H97" s="1" t="s">
        <v>1017</v>
      </c>
      <c r="I97" s="3">
        <v>1</v>
      </c>
      <c r="J97" s="3">
        <v>190.84586776859501</v>
      </c>
      <c r="K97" s="4">
        <f t="shared" si="10"/>
        <v>230.92349999999996</v>
      </c>
      <c r="L97" s="24" t="s">
        <v>1921</v>
      </c>
      <c r="M97" s="24">
        <f>+K97*0.85</f>
        <v>196.28497499999997</v>
      </c>
      <c r="N97" s="24">
        <f>+M97*0.95</f>
        <v>186.47072624999996</v>
      </c>
      <c r="O97" s="24">
        <f t="shared" si="11"/>
        <v>169.52053723387496</v>
      </c>
      <c r="P97" s="24"/>
      <c r="Q97" s="3">
        <v>352.73278356198301</v>
      </c>
      <c r="R97" s="4">
        <f t="shared" si="7"/>
        <v>426.80666810999941</v>
      </c>
      <c r="S97" s="24"/>
      <c r="T97" s="4"/>
      <c r="U97" s="4"/>
      <c r="V97" s="4"/>
      <c r="W97" s="4"/>
      <c r="X97" s="4"/>
      <c r="Y97" s="4"/>
      <c r="Z97" s="4"/>
      <c r="AA97" s="4"/>
      <c r="AB97" s="4"/>
      <c r="AC97" s="1"/>
      <c r="AD97" s="22">
        <v>4006</v>
      </c>
    </row>
    <row r="98" spans="1:30" customFormat="1" x14ac:dyDescent="0.25">
      <c r="A98" s="1" t="s">
        <v>1186</v>
      </c>
      <c r="B98" s="1" t="s">
        <v>1187</v>
      </c>
      <c r="C98" s="2">
        <v>44573</v>
      </c>
      <c r="D98" s="1" t="s">
        <v>1188</v>
      </c>
      <c r="E98" s="34"/>
      <c r="F98" s="1" t="s">
        <v>1189</v>
      </c>
      <c r="G98" s="1" t="s">
        <v>1190</v>
      </c>
      <c r="H98" s="1" t="s">
        <v>1191</v>
      </c>
      <c r="I98" s="3">
        <v>1</v>
      </c>
      <c r="J98" s="3">
        <v>381.64578512396702</v>
      </c>
      <c r="K98" s="4">
        <f t="shared" si="10"/>
        <v>461.79140000000007</v>
      </c>
      <c r="L98" s="24" t="s">
        <v>1921</v>
      </c>
      <c r="M98" s="24">
        <f>+K98*0.85</f>
        <v>392.52269000000007</v>
      </c>
      <c r="N98" s="24">
        <f>+M98*0.95</f>
        <v>372.89655550000003</v>
      </c>
      <c r="O98" s="24">
        <f t="shared" si="11"/>
        <v>339.00025860505002</v>
      </c>
      <c r="P98" s="24"/>
      <c r="Q98" s="3">
        <v>706.36528493884305</v>
      </c>
      <c r="R98" s="4">
        <f t="shared" si="7"/>
        <v>854.70199477600011</v>
      </c>
      <c r="S98" s="24"/>
      <c r="T98" s="4"/>
      <c r="U98" s="4"/>
      <c r="V98" s="4"/>
      <c r="W98" s="4"/>
      <c r="X98" s="4"/>
      <c r="Y98" s="4"/>
      <c r="Z98" s="4"/>
      <c r="AA98" s="4"/>
      <c r="AB98" s="4"/>
      <c r="AC98" s="1"/>
      <c r="AD98" s="22">
        <v>4006</v>
      </c>
    </row>
    <row r="99" spans="1:30" customFormat="1" x14ac:dyDescent="0.25">
      <c r="A99" s="1" t="s">
        <v>1018</v>
      </c>
      <c r="B99" s="1" t="s">
        <v>1019</v>
      </c>
      <c r="C99" s="2">
        <v>44575</v>
      </c>
      <c r="D99" s="1" t="s">
        <v>1020</v>
      </c>
      <c r="E99" s="34"/>
      <c r="F99" s="1" t="s">
        <v>1021</v>
      </c>
      <c r="G99" s="1" t="s">
        <v>1022</v>
      </c>
      <c r="H99" s="1" t="s">
        <v>1023</v>
      </c>
      <c r="I99" s="3">
        <v>-1</v>
      </c>
      <c r="J99" s="3">
        <v>190.84586776859501</v>
      </c>
      <c r="K99" s="4">
        <f t="shared" si="10"/>
        <v>-230.92349999999996</v>
      </c>
      <c r="L99" s="24" t="s">
        <v>1921</v>
      </c>
      <c r="M99" s="24">
        <f>+K99*0.85</f>
        <v>-196.28497499999997</v>
      </c>
      <c r="N99" s="24">
        <f>+M99*0.95</f>
        <v>-186.47072624999996</v>
      </c>
      <c r="O99" s="24">
        <f t="shared" si="11"/>
        <v>-169.52053723387496</v>
      </c>
      <c r="P99" s="24"/>
      <c r="Q99" s="3">
        <v>-352.73278356198301</v>
      </c>
      <c r="R99" s="4">
        <f t="shared" si="7"/>
        <v>-426.80666810999941</v>
      </c>
      <c r="S99" s="24"/>
      <c r="T99" s="4"/>
      <c r="U99" s="4"/>
      <c r="V99" s="4"/>
      <c r="W99" s="4"/>
      <c r="X99" s="4"/>
      <c r="Y99" s="4"/>
      <c r="Z99" s="4"/>
      <c r="AA99" s="4"/>
      <c r="AB99" s="4"/>
      <c r="AC99" s="1" t="s">
        <v>1024</v>
      </c>
      <c r="AD99" s="22" t="s">
        <v>1955</v>
      </c>
    </row>
    <row r="100" spans="1:30" customFormat="1" x14ac:dyDescent="0.25">
      <c r="A100" s="1" t="s">
        <v>1083</v>
      </c>
      <c r="B100" s="1" t="s">
        <v>1084</v>
      </c>
      <c r="C100" s="2">
        <v>44575</v>
      </c>
      <c r="D100" s="1" t="s">
        <v>1085</v>
      </c>
      <c r="E100" s="34">
        <v>4006</v>
      </c>
      <c r="F100" s="1" t="s">
        <v>1086</v>
      </c>
      <c r="G100" s="1" t="s">
        <v>1087</v>
      </c>
      <c r="H100" s="1" t="s">
        <v>1088</v>
      </c>
      <c r="I100" s="3">
        <v>1</v>
      </c>
      <c r="J100" s="3">
        <v>299.770991735537</v>
      </c>
      <c r="K100" s="4">
        <f t="shared" si="10"/>
        <v>362.72289999999975</v>
      </c>
      <c r="L100" s="24" t="s">
        <v>1921</v>
      </c>
      <c r="M100" s="24">
        <f>+K100*0.85</f>
        <v>308.31446499999976</v>
      </c>
      <c r="N100" s="24">
        <f>+M100*0.95</f>
        <v>292.89874174999977</v>
      </c>
      <c r="O100" s="24">
        <f t="shared" si="11"/>
        <v>266.27424612492479</v>
      </c>
      <c r="P100" s="24">
        <f>+SUM(O94:O100)</f>
        <v>4010.8642832852947</v>
      </c>
      <c r="Q100" s="3">
        <v>352.77050307437997</v>
      </c>
      <c r="R100" s="4">
        <f t="shared" si="7"/>
        <v>426.85230871999977</v>
      </c>
      <c r="S100" s="24">
        <f>+SUM(R94:R100)</f>
        <v>8410.6127241450195</v>
      </c>
      <c r="T100" s="4">
        <v>8410.57</v>
      </c>
      <c r="U100" s="4">
        <f t="shared" si="8"/>
        <v>-4.2724145019747084E-2</v>
      </c>
      <c r="V100" s="4"/>
      <c r="W100" s="4"/>
      <c r="X100" s="4">
        <v>3934956440</v>
      </c>
      <c r="Y100" s="4"/>
      <c r="Z100" s="4"/>
      <c r="AA100" s="4"/>
      <c r="AB100" s="4"/>
      <c r="AC100" s="1" t="s">
        <v>1089</v>
      </c>
      <c r="AD100" s="22" t="s">
        <v>1955</v>
      </c>
    </row>
    <row r="101" spans="1:30" customFormat="1" x14ac:dyDescent="0.25">
      <c r="A101" s="1" t="s">
        <v>1204</v>
      </c>
      <c r="B101" s="1" t="s">
        <v>1205</v>
      </c>
      <c r="C101" s="2">
        <v>44574</v>
      </c>
      <c r="D101" s="1" t="s">
        <v>1206</v>
      </c>
      <c r="E101" s="34"/>
      <c r="F101" s="1" t="s">
        <v>1207</v>
      </c>
      <c r="G101" s="1" t="s">
        <v>1208</v>
      </c>
      <c r="H101" s="1" t="s">
        <v>1209</v>
      </c>
      <c r="I101" s="3">
        <v>1</v>
      </c>
      <c r="J101" s="3">
        <v>1927.34099173554</v>
      </c>
      <c r="K101" s="4">
        <f t="shared" si="10"/>
        <v>2332.0826000000034</v>
      </c>
      <c r="L101" s="24" t="s">
        <v>1921</v>
      </c>
      <c r="M101" s="24" t="s">
        <v>1921</v>
      </c>
      <c r="N101" s="24">
        <f>+K101*0.95</f>
        <v>2215.4784700000032</v>
      </c>
      <c r="O101" s="24">
        <f t="shared" si="11"/>
        <v>2014.091477077003</v>
      </c>
      <c r="P101" s="24"/>
      <c r="Q101" s="3">
        <v>1399.17246636033</v>
      </c>
      <c r="R101" s="4">
        <f t="shared" si="7"/>
        <v>1692.9986842959993</v>
      </c>
      <c r="S101" s="24"/>
      <c r="T101" s="4"/>
      <c r="U101" s="4"/>
      <c r="V101" s="4"/>
      <c r="W101" s="4"/>
      <c r="X101" s="4"/>
      <c r="Y101" s="4"/>
      <c r="Z101" s="4"/>
      <c r="AA101" s="4"/>
      <c r="AB101" s="4"/>
      <c r="AC101" s="1"/>
      <c r="AD101" s="22">
        <v>4007</v>
      </c>
    </row>
    <row r="102" spans="1:30" customFormat="1" x14ac:dyDescent="0.25">
      <c r="A102" s="1" t="s">
        <v>1364</v>
      </c>
      <c r="B102" s="1" t="s">
        <v>1365</v>
      </c>
      <c r="C102" s="2">
        <v>44574</v>
      </c>
      <c r="D102" s="1" t="s">
        <v>1366</v>
      </c>
      <c r="E102" s="34"/>
      <c r="F102" s="1" t="s">
        <v>1367</v>
      </c>
      <c r="G102" s="1" t="s">
        <v>1368</v>
      </c>
      <c r="H102" s="1" t="s">
        <v>1369</v>
      </c>
      <c r="I102" s="3">
        <v>1</v>
      </c>
      <c r="J102" s="3">
        <v>326.45999999999998</v>
      </c>
      <c r="K102" s="4">
        <f t="shared" si="10"/>
        <v>395.01659999999998</v>
      </c>
      <c r="L102" s="24" t="s">
        <v>1921</v>
      </c>
      <c r="M102" s="24" t="s">
        <v>1921</v>
      </c>
      <c r="N102" s="24" t="s">
        <v>1921</v>
      </c>
      <c r="O102" s="24">
        <f>+K102</f>
        <v>395.01659999999998</v>
      </c>
      <c r="P102" s="24"/>
      <c r="Q102" s="3">
        <v>578.50697596198302</v>
      </c>
      <c r="R102" s="4">
        <f t="shared" si="7"/>
        <v>699.99344091399939</v>
      </c>
      <c r="S102" s="24"/>
      <c r="T102" s="4"/>
      <c r="U102" s="4"/>
      <c r="V102" s="4"/>
      <c r="W102" s="4"/>
      <c r="X102" s="4"/>
      <c r="Y102" s="4"/>
      <c r="Z102" s="4"/>
      <c r="AA102" s="4"/>
      <c r="AB102" s="4"/>
      <c r="AC102" s="1"/>
      <c r="AD102" s="22">
        <v>4007</v>
      </c>
    </row>
    <row r="103" spans="1:30" customFormat="1" x14ac:dyDescent="0.25">
      <c r="A103" s="1" t="s">
        <v>1754</v>
      </c>
      <c r="B103" s="1" t="s">
        <v>1755</v>
      </c>
      <c r="C103" s="2">
        <v>44574</v>
      </c>
      <c r="D103" s="1" t="s">
        <v>1756</v>
      </c>
      <c r="E103" s="34">
        <v>4007</v>
      </c>
      <c r="F103" s="1" t="s">
        <v>1757</v>
      </c>
      <c r="G103" s="1" t="s">
        <v>1758</v>
      </c>
      <c r="H103" s="1" t="s">
        <v>1759</v>
      </c>
      <c r="I103" s="3">
        <v>1</v>
      </c>
      <c r="J103" s="3">
        <v>545.45000000000005</v>
      </c>
      <c r="K103" s="4">
        <f t="shared" si="10"/>
        <v>659.99450000000002</v>
      </c>
      <c r="L103" s="24" t="s">
        <v>1921</v>
      </c>
      <c r="M103" s="24" t="s">
        <v>1921</v>
      </c>
      <c r="N103" s="24" t="s">
        <v>1921</v>
      </c>
      <c r="O103" s="24">
        <f>+K103</f>
        <v>659.99450000000002</v>
      </c>
      <c r="P103" s="24">
        <f>+O103+O102+O101</f>
        <v>3069.1025770770029</v>
      </c>
      <c r="Q103" s="3">
        <v>909.07669173388501</v>
      </c>
      <c r="R103" s="4">
        <f t="shared" si="7"/>
        <v>1099.9827969980008</v>
      </c>
      <c r="S103" s="24">
        <f>+R103+R102+R101</f>
        <v>3492.9749222079995</v>
      </c>
      <c r="T103" s="4">
        <v>3492.97</v>
      </c>
      <c r="U103" s="4">
        <f t="shared" si="8"/>
        <v>-4.9222079996980028E-3</v>
      </c>
      <c r="V103" s="4"/>
      <c r="W103" s="4"/>
      <c r="X103" s="4">
        <v>3936320266</v>
      </c>
      <c r="Y103" s="4"/>
      <c r="Z103" s="4"/>
      <c r="AA103" s="4"/>
      <c r="AB103" s="4"/>
      <c r="AC103" s="1"/>
      <c r="AD103" s="22">
        <v>4007</v>
      </c>
    </row>
    <row r="104" spans="1:30" customFormat="1" x14ac:dyDescent="0.25">
      <c r="A104" s="1" t="s">
        <v>1722</v>
      </c>
      <c r="B104" s="1" t="s">
        <v>1723</v>
      </c>
      <c r="C104" s="2">
        <v>44574</v>
      </c>
      <c r="D104" s="1" t="s">
        <v>1724</v>
      </c>
      <c r="E104" s="34"/>
      <c r="F104" s="1" t="s">
        <v>1725</v>
      </c>
      <c r="G104" s="1" t="s">
        <v>1726</v>
      </c>
      <c r="H104" s="1" t="s">
        <v>1727</v>
      </c>
      <c r="I104" s="3">
        <v>1</v>
      </c>
      <c r="J104" s="3">
        <v>545.45000000000005</v>
      </c>
      <c r="K104" s="4">
        <f t="shared" si="10"/>
        <v>659.99450000000002</v>
      </c>
      <c r="L104" s="24" t="s">
        <v>1921</v>
      </c>
      <c r="M104" s="24" t="s">
        <v>1921</v>
      </c>
      <c r="N104" s="24" t="s">
        <v>1921</v>
      </c>
      <c r="O104" s="24">
        <f>+K104</f>
        <v>659.99450000000002</v>
      </c>
      <c r="P104" s="24"/>
      <c r="Q104" s="3">
        <v>909.07669173388501</v>
      </c>
      <c r="R104" s="4">
        <f t="shared" si="7"/>
        <v>1099.9827969980008</v>
      </c>
      <c r="S104" s="24"/>
      <c r="T104" s="4"/>
      <c r="U104" s="4"/>
      <c r="V104" s="4"/>
      <c r="W104" s="4"/>
      <c r="X104" s="4"/>
      <c r="Y104" s="4"/>
      <c r="Z104" s="4"/>
      <c r="AA104" s="4"/>
      <c r="AB104" s="4"/>
      <c r="AC104" s="1"/>
      <c r="AD104" s="22">
        <v>4009</v>
      </c>
    </row>
    <row r="105" spans="1:30" customFormat="1" x14ac:dyDescent="0.25">
      <c r="A105" s="1" t="s">
        <v>1728</v>
      </c>
      <c r="B105" s="1" t="s">
        <v>1729</v>
      </c>
      <c r="C105" s="2">
        <v>44580</v>
      </c>
      <c r="D105" s="1" t="s">
        <v>1730</v>
      </c>
      <c r="E105" s="34">
        <v>4009</v>
      </c>
      <c r="F105" s="1" t="s">
        <v>1731</v>
      </c>
      <c r="G105" s="1" t="s">
        <v>1732</v>
      </c>
      <c r="H105" s="1" t="s">
        <v>1733</v>
      </c>
      <c r="I105" s="3">
        <v>-1</v>
      </c>
      <c r="J105" s="3">
        <v>636.4</v>
      </c>
      <c r="K105" s="4">
        <f t="shared" si="10"/>
        <v>-770.04399999999998</v>
      </c>
      <c r="L105" s="24" t="s">
        <v>1921</v>
      </c>
      <c r="M105" s="24" t="s">
        <v>1921</v>
      </c>
      <c r="N105" s="24" t="s">
        <v>1921</v>
      </c>
      <c r="O105" s="24">
        <f>+K105</f>
        <v>-770.04399999999998</v>
      </c>
      <c r="P105" s="24">
        <f>+O105+O104</f>
        <v>-110.04949999999997</v>
      </c>
      <c r="Q105" s="3">
        <v>-909.07669173388501</v>
      </c>
      <c r="R105" s="4">
        <f t="shared" si="7"/>
        <v>-1099.9827969980008</v>
      </c>
      <c r="S105" s="24">
        <f>+R105+R104</f>
        <v>0</v>
      </c>
      <c r="T105" s="4">
        <v>1099.99</v>
      </c>
      <c r="U105" s="4">
        <f t="shared" si="8"/>
        <v>1099.99</v>
      </c>
      <c r="V105" s="4">
        <v>0</v>
      </c>
      <c r="W105" s="4"/>
      <c r="X105" s="4">
        <v>19421083348</v>
      </c>
      <c r="Y105" s="4"/>
      <c r="Z105" s="4"/>
      <c r="AA105" s="4"/>
      <c r="AB105" s="4"/>
      <c r="AC105" s="1" t="s">
        <v>1734</v>
      </c>
      <c r="AD105" s="22" t="s">
        <v>1957</v>
      </c>
    </row>
    <row r="106" spans="1:30" customFormat="1" x14ac:dyDescent="0.25">
      <c r="A106" s="1" t="s">
        <v>1571</v>
      </c>
      <c r="B106" s="1" t="s">
        <v>1572</v>
      </c>
      <c r="C106" s="2">
        <v>44574</v>
      </c>
      <c r="D106" s="1" t="s">
        <v>1573</v>
      </c>
      <c r="E106" s="34"/>
      <c r="F106" s="1" t="s">
        <v>1574</v>
      </c>
      <c r="G106" s="1" t="s">
        <v>1575</v>
      </c>
      <c r="H106" s="1" t="s">
        <v>1576</v>
      </c>
      <c r="I106" s="3">
        <v>1</v>
      </c>
      <c r="J106" s="3">
        <v>1354.9919008264501</v>
      </c>
      <c r="K106" s="4">
        <f t="shared" si="10"/>
        <v>1639.5402000000045</v>
      </c>
      <c r="L106" s="24" t="s">
        <v>1921</v>
      </c>
      <c r="M106" s="24" t="s">
        <v>1921</v>
      </c>
      <c r="N106" s="24">
        <f>+K106*0.95</f>
        <v>1557.5631900000042</v>
      </c>
      <c r="O106" s="24">
        <f>+N106-(N106*9.09/100)</f>
        <v>1415.9806960290039</v>
      </c>
      <c r="P106" s="24"/>
      <c r="Q106" s="3">
        <v>1041.31127578513</v>
      </c>
      <c r="R106" s="4">
        <f t="shared" si="7"/>
        <v>1259.9866437000071</v>
      </c>
      <c r="S106" s="24"/>
      <c r="T106" s="4"/>
      <c r="U106" s="4"/>
      <c r="V106" s="4"/>
      <c r="W106" s="4"/>
      <c r="X106" s="4"/>
      <c r="Y106" s="4"/>
      <c r="Z106" s="4"/>
      <c r="AA106" s="4"/>
      <c r="AB106" s="4"/>
      <c r="AC106" s="1"/>
      <c r="AD106" s="22">
        <v>4010</v>
      </c>
    </row>
    <row r="107" spans="1:30" customFormat="1" x14ac:dyDescent="0.25">
      <c r="A107" s="1" t="s">
        <v>1697</v>
      </c>
      <c r="B107" s="1" t="s">
        <v>1698</v>
      </c>
      <c r="C107" s="2">
        <v>44574</v>
      </c>
      <c r="D107" s="1" t="s">
        <v>1699</v>
      </c>
      <c r="E107" s="34">
        <v>4010</v>
      </c>
      <c r="F107" s="1" t="s">
        <v>1700</v>
      </c>
      <c r="G107" s="1" t="s">
        <v>1701</v>
      </c>
      <c r="H107" s="1" t="s">
        <v>1702</v>
      </c>
      <c r="I107" s="3">
        <v>1</v>
      </c>
      <c r="J107" s="3">
        <v>545.45000000000005</v>
      </c>
      <c r="K107" s="4">
        <f t="shared" si="10"/>
        <v>659.99450000000002</v>
      </c>
      <c r="L107" s="24" t="s">
        <v>1921</v>
      </c>
      <c r="M107" s="24" t="s">
        <v>1921</v>
      </c>
      <c r="N107" s="24" t="s">
        <v>1921</v>
      </c>
      <c r="O107" s="24">
        <f>+K107</f>
        <v>659.99450000000002</v>
      </c>
      <c r="P107" s="24">
        <f>+O107+O106</f>
        <v>2075.9751960290041</v>
      </c>
      <c r="Q107" s="3">
        <v>909.07669173388501</v>
      </c>
      <c r="R107" s="4">
        <f t="shared" si="7"/>
        <v>1099.9827969980008</v>
      </c>
      <c r="S107" s="24">
        <f>+R107+R106</f>
        <v>2359.9694406980079</v>
      </c>
      <c r="T107" s="4">
        <v>2359.98</v>
      </c>
      <c r="U107" s="4">
        <f t="shared" si="8"/>
        <v>1.0559301992088876E-2</v>
      </c>
      <c r="V107" s="4"/>
      <c r="W107" s="4"/>
      <c r="X107" s="4">
        <v>19442239513</v>
      </c>
      <c r="Y107" s="4"/>
      <c r="Z107" s="4"/>
      <c r="AA107" s="4"/>
      <c r="AB107" s="4"/>
      <c r="AC107" s="1"/>
      <c r="AD107" s="22">
        <v>4010</v>
      </c>
    </row>
    <row r="108" spans="1:30" customFormat="1" x14ac:dyDescent="0.25">
      <c r="A108" s="1" t="s">
        <v>1292</v>
      </c>
      <c r="B108" s="1" t="s">
        <v>1293</v>
      </c>
      <c r="C108" s="2">
        <v>44574</v>
      </c>
      <c r="D108" s="1" t="s">
        <v>1294</v>
      </c>
      <c r="E108" s="34">
        <v>4011</v>
      </c>
      <c r="F108" s="1" t="s">
        <v>1295</v>
      </c>
      <c r="G108" s="1" t="s">
        <v>1296</v>
      </c>
      <c r="H108" s="1" t="s">
        <v>1297</v>
      </c>
      <c r="I108" s="3">
        <v>1</v>
      </c>
      <c r="J108" s="3">
        <v>523.056280991736</v>
      </c>
      <c r="K108" s="4">
        <f t="shared" si="10"/>
        <v>632.89810000000057</v>
      </c>
      <c r="L108" s="24" t="s">
        <v>1921</v>
      </c>
      <c r="M108" s="24" t="s">
        <v>1921</v>
      </c>
      <c r="N108" s="24">
        <f>+K108*0.95</f>
        <v>601.25319500000046</v>
      </c>
      <c r="O108" s="24">
        <f>+N108-(N108*9.09/100)</f>
        <v>546.59927957450043</v>
      </c>
      <c r="P108" s="24">
        <f>+O108</f>
        <v>546.59927957450043</v>
      </c>
      <c r="Q108" s="3">
        <v>967.27228874958803</v>
      </c>
      <c r="R108" s="4">
        <f t="shared" si="7"/>
        <v>1170.3994693870015</v>
      </c>
      <c r="S108" s="24">
        <f>+R108</f>
        <v>1170.3994693870015</v>
      </c>
      <c r="T108" s="4">
        <v>1170.4000000000001</v>
      </c>
      <c r="U108" s="4">
        <f t="shared" si="8"/>
        <v>5.3061299854562094E-4</v>
      </c>
      <c r="V108" s="4"/>
      <c r="W108" s="4" t="s">
        <v>1979</v>
      </c>
      <c r="X108" s="4">
        <v>0</v>
      </c>
      <c r="Y108" s="4"/>
      <c r="Z108" s="4"/>
      <c r="AA108" s="4"/>
      <c r="AB108" s="4"/>
      <c r="AC108" s="1"/>
      <c r="AD108" s="22">
        <v>4011</v>
      </c>
    </row>
    <row r="109" spans="1:30" customFormat="1" x14ac:dyDescent="0.25">
      <c r="A109" s="1" t="s">
        <v>134</v>
      </c>
      <c r="B109" s="1" t="s">
        <v>135</v>
      </c>
      <c r="C109" s="2">
        <v>44579</v>
      </c>
      <c r="D109" s="1" t="s">
        <v>136</v>
      </c>
      <c r="E109" s="34"/>
      <c r="F109" s="1" t="s">
        <v>137</v>
      </c>
      <c r="G109" s="1" t="s">
        <v>138</v>
      </c>
      <c r="H109" s="1" t="s">
        <v>139</v>
      </c>
      <c r="I109" s="3">
        <v>-1</v>
      </c>
      <c r="J109" s="3">
        <v>649.08256198347101</v>
      </c>
      <c r="K109" s="4">
        <f t="shared" si="10"/>
        <v>-785.3898999999999</v>
      </c>
      <c r="L109" s="24" t="s">
        <v>1921</v>
      </c>
      <c r="M109" s="24" t="s">
        <v>1921</v>
      </c>
      <c r="N109" s="24" t="s">
        <v>1921</v>
      </c>
      <c r="O109" s="24">
        <v>0</v>
      </c>
      <c r="P109" s="24"/>
      <c r="Q109" s="3">
        <v>-649.08256198347101</v>
      </c>
      <c r="R109" s="4">
        <f t="shared" si="7"/>
        <v>-785.3898999999999</v>
      </c>
      <c r="S109" s="24"/>
      <c r="T109" s="4"/>
      <c r="U109" s="4"/>
      <c r="V109" s="4"/>
      <c r="W109" s="4"/>
      <c r="X109" s="4"/>
      <c r="Y109" s="4"/>
      <c r="Z109" s="4"/>
      <c r="AA109" s="4"/>
      <c r="AB109" s="4"/>
      <c r="AC109" s="1" t="s">
        <v>140</v>
      </c>
      <c r="AD109" s="22" t="s">
        <v>1929</v>
      </c>
    </row>
    <row r="110" spans="1:30" customFormat="1" x14ac:dyDescent="0.25">
      <c r="A110" s="25" t="s">
        <v>1304</v>
      </c>
      <c r="B110" s="1" t="s">
        <v>1305</v>
      </c>
      <c r="C110" s="2">
        <v>44579</v>
      </c>
      <c r="D110" s="1" t="s">
        <v>1306</v>
      </c>
      <c r="E110" s="34"/>
      <c r="F110" s="1" t="s">
        <v>1307</v>
      </c>
      <c r="G110" s="1" t="s">
        <v>1308</v>
      </c>
      <c r="H110" s="1" t="s">
        <v>1309</v>
      </c>
      <c r="I110" s="3">
        <v>3</v>
      </c>
      <c r="J110" s="3">
        <v>152.9</v>
      </c>
      <c r="K110" s="4">
        <f t="shared" si="10"/>
        <v>555.02700000000004</v>
      </c>
      <c r="L110" s="24" t="s">
        <v>1921</v>
      </c>
      <c r="M110" s="24" t="s">
        <v>1921</v>
      </c>
      <c r="N110" s="24" t="s">
        <v>1921</v>
      </c>
      <c r="O110" s="24">
        <f>+K110</f>
        <v>555.02700000000004</v>
      </c>
      <c r="P110" s="24"/>
      <c r="Q110" s="3">
        <v>818.15867266115799</v>
      </c>
      <c r="R110" s="4">
        <f t="shared" si="7"/>
        <v>989.97199392000118</v>
      </c>
      <c r="S110" s="24"/>
      <c r="T110" s="4"/>
      <c r="U110" s="4"/>
      <c r="V110" s="4"/>
      <c r="W110" s="4"/>
      <c r="X110" s="4"/>
      <c r="Y110" s="4"/>
      <c r="Z110" s="4"/>
      <c r="AA110" s="4"/>
      <c r="AB110" s="4"/>
      <c r="AC110" s="1" t="s">
        <v>1310</v>
      </c>
      <c r="AD110" s="22" t="s">
        <v>1929</v>
      </c>
    </row>
    <row r="111" spans="1:30" customFormat="1" x14ac:dyDescent="0.25">
      <c r="A111" s="25" t="s">
        <v>1383</v>
      </c>
      <c r="B111" s="1" t="s">
        <v>1384</v>
      </c>
      <c r="C111" s="2">
        <v>44579</v>
      </c>
      <c r="D111" s="1" t="s">
        <v>1385</v>
      </c>
      <c r="E111" s="34"/>
      <c r="F111" s="1" t="s">
        <v>1386</v>
      </c>
      <c r="G111" s="1" t="s">
        <v>1387</v>
      </c>
      <c r="H111" s="1" t="s">
        <v>1388</v>
      </c>
      <c r="I111" s="3">
        <v>2</v>
      </c>
      <c r="J111" s="3">
        <v>83.447768595041296</v>
      </c>
      <c r="K111" s="4">
        <f t="shared" si="10"/>
        <v>201.94359999999992</v>
      </c>
      <c r="L111" s="24" t="s">
        <v>1921</v>
      </c>
      <c r="M111" s="24" t="s">
        <v>1921</v>
      </c>
      <c r="N111" s="24">
        <f>+K111*0.95</f>
        <v>191.84641999999991</v>
      </c>
      <c r="O111" s="24">
        <f>+N111-(N111*9.09/100)</f>
        <v>174.40758042199991</v>
      </c>
      <c r="P111" s="24"/>
      <c r="Q111" s="3">
        <v>176.84584911735499</v>
      </c>
      <c r="R111" s="4">
        <f t="shared" si="7"/>
        <v>213.98347743199952</v>
      </c>
      <c r="S111" s="24"/>
      <c r="T111" s="4"/>
      <c r="U111" s="4"/>
      <c r="V111" s="4"/>
      <c r="W111" s="4"/>
      <c r="X111" s="4"/>
      <c r="Y111" s="4"/>
      <c r="Z111" s="4"/>
      <c r="AA111" s="4"/>
      <c r="AB111" s="4"/>
      <c r="AC111" s="1" t="s">
        <v>1389</v>
      </c>
      <c r="AD111" s="22" t="s">
        <v>1929</v>
      </c>
    </row>
    <row r="112" spans="1:30" customFormat="1" x14ac:dyDescent="0.25">
      <c r="A112" s="25" t="s">
        <v>1677</v>
      </c>
      <c r="B112" s="1" t="s">
        <v>1678</v>
      </c>
      <c r="C112" s="2">
        <v>44579</v>
      </c>
      <c r="D112" s="1" t="s">
        <v>1679</v>
      </c>
      <c r="E112" s="34">
        <v>4008</v>
      </c>
      <c r="F112" s="1" t="s">
        <v>1680</v>
      </c>
      <c r="G112" s="1" t="s">
        <v>1681</v>
      </c>
      <c r="H112" s="1" t="s">
        <v>1682</v>
      </c>
      <c r="I112" s="3">
        <v>1</v>
      </c>
      <c r="J112" s="3">
        <v>636.4</v>
      </c>
      <c r="K112" s="4">
        <f t="shared" si="10"/>
        <v>770.04399999999998</v>
      </c>
      <c r="L112" s="24" t="s">
        <v>1921</v>
      </c>
      <c r="M112" s="24" t="s">
        <v>1921</v>
      </c>
      <c r="N112" s="24" t="s">
        <v>1921</v>
      </c>
      <c r="O112" s="24">
        <f>+K112</f>
        <v>770.04399999999998</v>
      </c>
      <c r="P112" s="24">
        <f>+O112+O111+O110+O109</f>
        <v>1499.4785804220001</v>
      </c>
      <c r="Q112" s="3">
        <v>909.07271836198402</v>
      </c>
      <c r="R112" s="4">
        <f t="shared" si="7"/>
        <v>1099.9779892180006</v>
      </c>
      <c r="S112" s="24">
        <f>+R112+R111+R110+R109</f>
        <v>1518.5435605700015</v>
      </c>
      <c r="T112" s="4">
        <v>1518.55</v>
      </c>
      <c r="U112" s="4">
        <f t="shared" si="8"/>
        <v>6.4394299984087411E-3</v>
      </c>
      <c r="V112" s="4"/>
      <c r="W112" s="4"/>
      <c r="X112" s="4">
        <v>19420014811</v>
      </c>
      <c r="Y112" s="4"/>
      <c r="Z112" s="4"/>
      <c r="AA112" s="4"/>
      <c r="AB112" s="4"/>
      <c r="AC112" s="1" t="s">
        <v>1683</v>
      </c>
      <c r="AD112" s="22" t="s">
        <v>1929</v>
      </c>
    </row>
    <row r="113" spans="1:30" customFormat="1" x14ac:dyDescent="0.25">
      <c r="A113" s="1" t="s">
        <v>540</v>
      </c>
      <c r="B113" s="1" t="s">
        <v>541</v>
      </c>
      <c r="C113" s="2">
        <v>44579</v>
      </c>
      <c r="D113" s="1" t="s">
        <v>542</v>
      </c>
      <c r="E113" s="34"/>
      <c r="F113" s="1" t="s">
        <v>543</v>
      </c>
      <c r="G113" s="1" t="s">
        <v>544</v>
      </c>
      <c r="H113" s="1" t="s">
        <v>545</v>
      </c>
      <c r="I113" s="3">
        <v>1</v>
      </c>
      <c r="J113" s="3">
        <v>289.27</v>
      </c>
      <c r="K113" s="4">
        <f t="shared" si="10"/>
        <v>350.01669999999996</v>
      </c>
      <c r="L113" s="24" t="s">
        <v>1921</v>
      </c>
      <c r="M113" s="24" t="s">
        <v>1921</v>
      </c>
      <c r="N113" s="24" t="s">
        <v>1921</v>
      </c>
      <c r="O113" s="24">
        <f>+K113</f>
        <v>350.01669999999996</v>
      </c>
      <c r="P113" s="24"/>
      <c r="Q113" s="3">
        <v>636.359293615703</v>
      </c>
      <c r="R113" s="4">
        <f t="shared" si="7"/>
        <v>769.99474527500058</v>
      </c>
      <c r="S113" s="24"/>
      <c r="T113" s="4"/>
      <c r="U113" s="4"/>
      <c r="V113" s="4"/>
      <c r="W113" s="4"/>
      <c r="X113" s="4"/>
      <c r="Y113" s="4"/>
      <c r="Z113" s="4"/>
      <c r="AA113" s="4"/>
      <c r="AB113" s="4"/>
      <c r="AC113" s="1"/>
      <c r="AD113" s="22">
        <v>4014</v>
      </c>
    </row>
    <row r="114" spans="1:30" customFormat="1" x14ac:dyDescent="0.25">
      <c r="A114" s="1" t="s">
        <v>1180</v>
      </c>
      <c r="B114" s="1" t="s">
        <v>1181</v>
      </c>
      <c r="C114" s="2">
        <v>44579</v>
      </c>
      <c r="D114" s="1" t="s">
        <v>1182</v>
      </c>
      <c r="E114" s="34"/>
      <c r="F114" s="1" t="s">
        <v>1183</v>
      </c>
      <c r="G114" s="1" t="s">
        <v>1184</v>
      </c>
      <c r="H114" s="1" t="s">
        <v>1185</v>
      </c>
      <c r="I114" s="3">
        <v>1</v>
      </c>
      <c r="J114" s="3">
        <v>297.53876033057799</v>
      </c>
      <c r="K114" s="4">
        <f t="shared" si="10"/>
        <v>360.02189999999933</v>
      </c>
      <c r="L114" s="24" t="s">
        <v>1921</v>
      </c>
      <c r="M114" s="24" t="s">
        <v>1921</v>
      </c>
      <c r="N114" s="24">
        <f>+K114*0.95</f>
        <v>342.02080499999937</v>
      </c>
      <c r="O114" s="24">
        <f>+N114-(N114*9.09/100)</f>
        <v>310.93111382549944</v>
      </c>
      <c r="P114" s="24"/>
      <c r="Q114" s="3">
        <v>554.54083995371798</v>
      </c>
      <c r="R114" s="4">
        <f t="shared" si="7"/>
        <v>670.99441634399875</v>
      </c>
      <c r="S114" s="24"/>
      <c r="T114" s="4"/>
      <c r="U114" s="4"/>
      <c r="V114" s="4"/>
      <c r="W114" s="4"/>
      <c r="X114" s="4"/>
      <c r="Y114" s="4"/>
      <c r="Z114" s="4"/>
      <c r="AA114" s="4"/>
      <c r="AB114" s="4"/>
      <c r="AC114" s="1"/>
      <c r="AD114" s="22">
        <v>4014</v>
      </c>
    </row>
    <row r="115" spans="1:30" customFormat="1" x14ac:dyDescent="0.25">
      <c r="A115" s="1" t="s">
        <v>1798</v>
      </c>
      <c r="B115" s="1" t="s">
        <v>1799</v>
      </c>
      <c r="C115" s="2">
        <v>44579</v>
      </c>
      <c r="D115" s="1" t="s">
        <v>1800</v>
      </c>
      <c r="E115" s="34">
        <v>4014</v>
      </c>
      <c r="F115" s="1" t="s">
        <v>1801</v>
      </c>
      <c r="G115" s="1" t="s">
        <v>1802</v>
      </c>
      <c r="H115" s="1" t="s">
        <v>1803</v>
      </c>
      <c r="I115" s="3">
        <v>1</v>
      </c>
      <c r="J115" s="3">
        <v>636.4</v>
      </c>
      <c r="K115" s="4">
        <f t="shared" si="10"/>
        <v>770.04399999999998</v>
      </c>
      <c r="L115" s="24" t="s">
        <v>1921</v>
      </c>
      <c r="M115" s="24" t="s">
        <v>1921</v>
      </c>
      <c r="N115" s="24" t="s">
        <v>1921</v>
      </c>
      <c r="O115" s="24">
        <f>+K115</f>
        <v>770.04399999999998</v>
      </c>
      <c r="P115" s="24">
        <f>+O115+O114+O113</f>
        <v>1430.9918138254993</v>
      </c>
      <c r="Q115" s="3">
        <v>909.07834045371499</v>
      </c>
      <c r="R115" s="4">
        <f t="shared" si="7"/>
        <v>1099.9847919489951</v>
      </c>
      <c r="S115" s="24">
        <f>+R115+R114+R113</f>
        <v>2540.9739535679946</v>
      </c>
      <c r="T115" s="4">
        <v>2540.9699999999998</v>
      </c>
      <c r="U115" s="4">
        <f t="shared" si="8"/>
        <v>-3.9535679948130564E-3</v>
      </c>
      <c r="V115" s="4"/>
      <c r="W115" s="4"/>
      <c r="X115" s="4">
        <v>3952722580</v>
      </c>
      <c r="Y115" s="4"/>
      <c r="Z115" s="4"/>
      <c r="AA115" s="4"/>
      <c r="AB115" s="4"/>
      <c r="AC115" s="1"/>
      <c r="AD115" s="22">
        <v>4014</v>
      </c>
    </row>
    <row r="116" spans="1:30" customFormat="1" x14ac:dyDescent="0.25">
      <c r="A116" s="1" t="s">
        <v>1032</v>
      </c>
      <c r="B116" s="1" t="s">
        <v>1033</v>
      </c>
      <c r="C116" s="2">
        <v>44581</v>
      </c>
      <c r="D116" s="1" t="s">
        <v>1034</v>
      </c>
      <c r="E116" s="34"/>
      <c r="F116" s="1" t="s">
        <v>1035</v>
      </c>
      <c r="G116" s="1" t="s">
        <v>1036</v>
      </c>
      <c r="H116" s="1" t="s">
        <v>1037</v>
      </c>
      <c r="I116" s="3">
        <v>1</v>
      </c>
      <c r="J116" s="3">
        <v>274.99462809917401</v>
      </c>
      <c r="K116" s="4">
        <f t="shared" si="10"/>
        <v>332.74350000000055</v>
      </c>
      <c r="L116" s="24" t="s">
        <v>1921</v>
      </c>
      <c r="M116" s="24">
        <f>+K116*0.85</f>
        <v>282.83197500000045</v>
      </c>
      <c r="N116" s="24">
        <f>+M116*0.95</f>
        <v>268.69037625000044</v>
      </c>
      <c r="O116" s="24">
        <f>+N116-(N116*9.09/100)</f>
        <v>244.2664210488754</v>
      </c>
      <c r="P116" s="24"/>
      <c r="Q116" s="3">
        <v>476.35944452479401</v>
      </c>
      <c r="R116" s="4">
        <f t="shared" si="7"/>
        <v>576.39492787500069</v>
      </c>
      <c r="S116" s="24"/>
      <c r="T116" s="4"/>
      <c r="U116" s="4"/>
      <c r="V116" s="4"/>
      <c r="W116" s="4"/>
      <c r="X116" s="4"/>
      <c r="Y116" s="4"/>
      <c r="Z116" s="4"/>
      <c r="AA116" s="4"/>
      <c r="AB116" s="4"/>
      <c r="AC116" s="1"/>
      <c r="AD116" s="22">
        <v>4013</v>
      </c>
    </row>
    <row r="117" spans="1:30" customFormat="1" x14ac:dyDescent="0.25">
      <c r="A117" s="1" t="s">
        <v>1527</v>
      </c>
      <c r="B117" s="1" t="s">
        <v>1528</v>
      </c>
      <c r="C117" s="2">
        <v>44581</v>
      </c>
      <c r="D117" s="1" t="s">
        <v>1529</v>
      </c>
      <c r="E117" s="34">
        <v>4013</v>
      </c>
      <c r="F117" s="1" t="s">
        <v>1530</v>
      </c>
      <c r="G117" s="1" t="s">
        <v>1531</v>
      </c>
      <c r="H117" s="1" t="s">
        <v>1532</v>
      </c>
      <c r="I117" s="3">
        <v>1</v>
      </c>
      <c r="J117" s="3">
        <v>527.86239669421502</v>
      </c>
      <c r="K117" s="4">
        <f t="shared" si="10"/>
        <v>638.71350000000018</v>
      </c>
      <c r="L117" s="24" t="s">
        <v>1921</v>
      </c>
      <c r="M117" s="24" t="s">
        <v>1921</v>
      </c>
      <c r="N117" s="24">
        <f>+K117*0.95</f>
        <v>606.77782500000012</v>
      </c>
      <c r="O117" s="24">
        <f>+N117-(N117*9.09/100)</f>
        <v>551.62172070750012</v>
      </c>
      <c r="P117" s="24">
        <f>+O117+O116</f>
        <v>795.88814175637549</v>
      </c>
      <c r="Q117" s="3">
        <v>520.65707497933897</v>
      </c>
      <c r="R117" s="4">
        <f t="shared" si="7"/>
        <v>629.99506072500014</v>
      </c>
      <c r="S117" s="24">
        <f>+R117+R116</f>
        <v>1206.3899886000008</v>
      </c>
      <c r="T117" s="4">
        <v>1206.3800000000001</v>
      </c>
      <c r="U117" s="4">
        <f t="shared" si="8"/>
        <v>-9.9886000007245457E-3</v>
      </c>
      <c r="V117" s="4"/>
      <c r="W117" s="4"/>
      <c r="X117" s="4">
        <v>19465103847</v>
      </c>
      <c r="Y117" s="4"/>
      <c r="Z117" s="4"/>
      <c r="AA117" s="4"/>
      <c r="AB117" s="4"/>
      <c r="AC117" s="1"/>
      <c r="AD117" s="22">
        <v>4013</v>
      </c>
    </row>
    <row r="118" spans="1:30" customFormat="1" x14ac:dyDescent="0.25">
      <c r="A118" s="1" t="s">
        <v>515</v>
      </c>
      <c r="B118" s="1" t="s">
        <v>516</v>
      </c>
      <c r="C118" s="2">
        <v>44581</v>
      </c>
      <c r="D118" s="1" t="s">
        <v>517</v>
      </c>
      <c r="E118" s="34"/>
      <c r="F118" s="1" t="s">
        <v>518</v>
      </c>
      <c r="G118" s="1" t="s">
        <v>519</v>
      </c>
      <c r="H118" s="1" t="s">
        <v>520</v>
      </c>
      <c r="I118" s="3">
        <v>1</v>
      </c>
      <c r="J118" s="3">
        <v>628.42661157024804</v>
      </c>
      <c r="K118" s="4">
        <f t="shared" si="10"/>
        <v>760.39620000000014</v>
      </c>
      <c r="L118" s="24" t="s">
        <v>1921</v>
      </c>
      <c r="M118" s="24" t="s">
        <v>1921</v>
      </c>
      <c r="N118" s="24">
        <f>+K118*0.95</f>
        <v>722.37639000000013</v>
      </c>
      <c r="O118" s="24">
        <f>+N118-(N118*9.09/100)</f>
        <v>656.71237614900008</v>
      </c>
      <c r="P118" s="24"/>
      <c r="Q118" s="3">
        <v>586.76821148925603</v>
      </c>
      <c r="R118" s="4">
        <f t="shared" si="7"/>
        <v>709.98953590199983</v>
      </c>
      <c r="S118" s="24"/>
      <c r="T118" s="4"/>
      <c r="U118" s="4"/>
      <c r="V118" s="4"/>
      <c r="W118" s="4"/>
      <c r="X118" s="4"/>
      <c r="Y118" s="4"/>
      <c r="Z118" s="4"/>
      <c r="AA118" s="4"/>
      <c r="AB118" s="4"/>
      <c r="AC118" s="1"/>
      <c r="AD118" s="22">
        <v>4015</v>
      </c>
    </row>
    <row r="119" spans="1:30" customFormat="1" x14ac:dyDescent="0.25">
      <c r="A119" s="1" t="s">
        <v>742</v>
      </c>
      <c r="B119" s="1" t="s">
        <v>743</v>
      </c>
      <c r="C119" s="2">
        <v>44581</v>
      </c>
      <c r="D119" s="1" t="s">
        <v>744</v>
      </c>
      <c r="E119" s="34"/>
      <c r="F119" s="1" t="s">
        <v>745</v>
      </c>
      <c r="G119" s="1" t="s">
        <v>746</v>
      </c>
      <c r="H119" s="1" t="s">
        <v>747</v>
      </c>
      <c r="I119" s="3">
        <v>1</v>
      </c>
      <c r="J119" s="3">
        <v>286.30786367855097</v>
      </c>
      <c r="K119" s="4">
        <f t="shared" si="10"/>
        <v>346.43251505104666</v>
      </c>
      <c r="L119" s="24" t="s">
        <v>1921</v>
      </c>
      <c r="M119" s="24" t="s">
        <v>1921</v>
      </c>
      <c r="N119" s="24" t="s">
        <v>1921</v>
      </c>
      <c r="O119" s="24">
        <f>+K119</f>
        <v>346.43251505104666</v>
      </c>
      <c r="P119" s="24"/>
      <c r="Q119" s="3">
        <v>582.720676336363</v>
      </c>
      <c r="R119" s="4">
        <f t="shared" si="7"/>
        <v>705.09201836699924</v>
      </c>
      <c r="S119" s="24"/>
      <c r="T119" s="4"/>
      <c r="U119" s="4"/>
      <c r="V119" s="4"/>
      <c r="W119" s="4"/>
      <c r="X119" s="4"/>
      <c r="Y119" s="4"/>
      <c r="Z119" s="4"/>
      <c r="AA119" s="4"/>
      <c r="AB119" s="4"/>
      <c r="AC119" s="1"/>
      <c r="AD119" s="22">
        <v>4015</v>
      </c>
    </row>
    <row r="120" spans="1:30" customFormat="1" x14ac:dyDescent="0.25">
      <c r="A120" s="1" t="s">
        <v>1279</v>
      </c>
      <c r="B120" s="1" t="s">
        <v>1280</v>
      </c>
      <c r="C120" s="2">
        <v>44581</v>
      </c>
      <c r="D120" s="1" t="s">
        <v>1281</v>
      </c>
      <c r="E120" s="34"/>
      <c r="F120" s="1" t="s">
        <v>1282</v>
      </c>
      <c r="G120" s="1" t="s">
        <v>1283</v>
      </c>
      <c r="H120" s="1" t="s">
        <v>1284</v>
      </c>
      <c r="I120" s="3">
        <v>3</v>
      </c>
      <c r="J120" s="3">
        <v>251.16504132231401</v>
      </c>
      <c r="K120" s="4">
        <f t="shared" si="10"/>
        <v>911.72909999999979</v>
      </c>
      <c r="L120" s="24" t="s">
        <v>1921</v>
      </c>
      <c r="M120" s="24" t="s">
        <v>1921</v>
      </c>
      <c r="N120" s="24">
        <f>+K120*0.95</f>
        <v>866.14264499999979</v>
      </c>
      <c r="O120" s="24">
        <f>+N120-(N120*9.09/100)</f>
        <v>787.41027856949984</v>
      </c>
      <c r="P120" s="24"/>
      <c r="Q120" s="3">
        <v>1393.6344414842999</v>
      </c>
      <c r="R120" s="4">
        <f t="shared" si="7"/>
        <v>1686.2976741960028</v>
      </c>
      <c r="S120" s="24"/>
      <c r="T120" s="4"/>
      <c r="U120" s="4"/>
      <c r="V120" s="4"/>
      <c r="W120" s="4"/>
      <c r="X120" s="4"/>
      <c r="Y120" s="4"/>
      <c r="Z120" s="4"/>
      <c r="AA120" s="4"/>
      <c r="AB120" s="4"/>
      <c r="AC120" s="1"/>
      <c r="AD120" s="22">
        <v>4015</v>
      </c>
    </row>
    <row r="121" spans="1:30" customFormat="1" x14ac:dyDescent="0.25">
      <c r="A121" s="1" t="s">
        <v>1615</v>
      </c>
      <c r="B121" s="1" t="s">
        <v>1616</v>
      </c>
      <c r="C121" s="2">
        <v>44581</v>
      </c>
      <c r="D121" s="1" t="s">
        <v>1617</v>
      </c>
      <c r="E121" s="34"/>
      <c r="F121" s="1" t="s">
        <v>1618</v>
      </c>
      <c r="G121" s="1" t="s">
        <v>1619</v>
      </c>
      <c r="H121" s="1" t="s">
        <v>1620</v>
      </c>
      <c r="I121" s="3">
        <v>1</v>
      </c>
      <c r="J121" s="3">
        <v>825.67</v>
      </c>
      <c r="K121" s="4">
        <f t="shared" si="10"/>
        <v>999.06069999999988</v>
      </c>
      <c r="L121" s="24" t="s">
        <v>1921</v>
      </c>
      <c r="M121" s="24" t="s">
        <v>1921</v>
      </c>
      <c r="N121" s="24" t="s">
        <v>1921</v>
      </c>
      <c r="O121" s="24">
        <f>+K121</f>
        <v>999.06069999999988</v>
      </c>
      <c r="P121" s="24"/>
      <c r="Q121" s="3">
        <v>1570.23285893554</v>
      </c>
      <c r="R121" s="4">
        <f t="shared" si="7"/>
        <v>1899.9817593120033</v>
      </c>
      <c r="S121" s="24"/>
      <c r="T121" s="4"/>
      <c r="U121" s="4"/>
      <c r="V121" s="4"/>
      <c r="W121" s="4"/>
      <c r="X121" s="4"/>
      <c r="Y121" s="4"/>
      <c r="Z121" s="4"/>
      <c r="AA121" s="4"/>
      <c r="AB121" s="4"/>
      <c r="AC121" s="1"/>
      <c r="AD121" s="22">
        <v>4015</v>
      </c>
    </row>
    <row r="122" spans="1:30" customFormat="1" x14ac:dyDescent="0.25">
      <c r="A122" s="1" t="s">
        <v>1859</v>
      </c>
      <c r="B122" s="1" t="s">
        <v>1860</v>
      </c>
      <c r="C122" s="2">
        <v>44581</v>
      </c>
      <c r="D122" s="1" t="s">
        <v>1861</v>
      </c>
      <c r="E122" s="34">
        <v>4015</v>
      </c>
      <c r="F122" s="1" t="s">
        <v>1862</v>
      </c>
      <c r="G122" s="1" t="s">
        <v>1863</v>
      </c>
      <c r="H122" s="1" t="s">
        <v>1864</v>
      </c>
      <c r="I122" s="3">
        <v>1</v>
      </c>
      <c r="J122" s="3">
        <v>950.47</v>
      </c>
      <c r="K122" s="4">
        <f t="shared" si="10"/>
        <v>1150.0687</v>
      </c>
      <c r="L122" s="24" t="s">
        <v>1921</v>
      </c>
      <c r="M122" s="24" t="s">
        <v>1921</v>
      </c>
      <c r="N122" s="24" t="s">
        <v>1921</v>
      </c>
      <c r="O122" s="24">
        <f>+K122</f>
        <v>1150.0687</v>
      </c>
      <c r="P122" s="24">
        <f>+O122+O121+O120+O119+O118</f>
        <v>3939.6845697695467</v>
      </c>
      <c r="Q122" s="3">
        <v>1758.6638925</v>
      </c>
      <c r="R122" s="4">
        <f t="shared" si="7"/>
        <v>2127.983309925</v>
      </c>
      <c r="S122" s="24">
        <f>+R122+R121+R120+R119+R118</f>
        <v>7129.3442977020059</v>
      </c>
      <c r="T122" s="4">
        <v>7129.36</v>
      </c>
      <c r="U122" s="4">
        <f t="shared" si="8"/>
        <v>1.5702297993811953E-2</v>
      </c>
      <c r="V122" s="4"/>
      <c r="W122" s="4"/>
      <c r="X122" s="4">
        <v>19479276313</v>
      </c>
      <c r="Y122" s="4"/>
      <c r="Z122" s="4"/>
      <c r="AA122" s="4"/>
      <c r="AB122" s="4"/>
      <c r="AC122" s="1"/>
      <c r="AD122" s="22">
        <v>4015</v>
      </c>
    </row>
    <row r="123" spans="1:30" customFormat="1" x14ac:dyDescent="0.25">
      <c r="A123" s="1" t="s">
        <v>22</v>
      </c>
      <c r="B123" s="1" t="s">
        <v>23</v>
      </c>
      <c r="C123" s="2">
        <v>44581</v>
      </c>
      <c r="D123" s="1" t="s">
        <v>24</v>
      </c>
      <c r="E123" s="34"/>
      <c r="F123" s="1" t="s">
        <v>25</v>
      </c>
      <c r="G123" s="1" t="s">
        <v>26</v>
      </c>
      <c r="H123" s="1" t="s">
        <v>27</v>
      </c>
      <c r="I123" s="3">
        <v>1</v>
      </c>
      <c r="J123" s="3">
        <v>684.42471074380205</v>
      </c>
      <c r="K123" s="4">
        <f t="shared" si="10"/>
        <v>828.15390000000048</v>
      </c>
      <c r="L123" s="24" t="s">
        <v>1921</v>
      </c>
      <c r="M123" s="24" t="s">
        <v>1921</v>
      </c>
      <c r="N123" s="24">
        <f>+K123*0.95</f>
        <v>786.74620500000037</v>
      </c>
      <c r="O123" s="24">
        <f>+N123-(N123*9.09/100)</f>
        <v>715.23097496550031</v>
      </c>
      <c r="P123" s="24"/>
      <c r="Q123" s="3">
        <v>661.15427057851298</v>
      </c>
      <c r="R123" s="4">
        <f t="shared" si="7"/>
        <v>799.99666740000066</v>
      </c>
      <c r="S123" s="24"/>
      <c r="T123" s="4"/>
      <c r="U123" s="4"/>
      <c r="V123" s="4"/>
      <c r="W123" s="4"/>
      <c r="X123" s="4"/>
      <c r="Y123" s="4"/>
      <c r="Z123" s="4"/>
      <c r="AA123" s="4"/>
      <c r="AB123" s="4"/>
      <c r="AC123" s="1"/>
      <c r="AD123" s="22">
        <v>4016</v>
      </c>
    </row>
    <row r="124" spans="1:30" customFormat="1" x14ac:dyDescent="0.25">
      <c r="A124" s="1" t="s">
        <v>1840</v>
      </c>
      <c r="B124" s="1" t="s">
        <v>1841</v>
      </c>
      <c r="C124" s="2">
        <v>44581</v>
      </c>
      <c r="D124" s="1" t="s">
        <v>1842</v>
      </c>
      <c r="E124" s="34">
        <v>4016</v>
      </c>
      <c r="F124" s="1" t="s">
        <v>1843</v>
      </c>
      <c r="G124" s="1" t="s">
        <v>1844</v>
      </c>
      <c r="H124" s="1" t="s">
        <v>1845</v>
      </c>
      <c r="I124" s="3">
        <v>1</v>
      </c>
      <c r="J124" s="3">
        <v>612.69438016528898</v>
      </c>
      <c r="K124" s="4">
        <f t="shared" si="10"/>
        <v>741.36019999999962</v>
      </c>
      <c r="L124" s="24" t="s">
        <v>1921</v>
      </c>
      <c r="M124" s="24" t="s">
        <v>1921</v>
      </c>
      <c r="N124" s="24">
        <f>+K124*0.95</f>
        <v>704.29218999999966</v>
      </c>
      <c r="O124" s="24">
        <f>+N124-(N124*9.09/100)</f>
        <v>640.2720299289997</v>
      </c>
      <c r="P124" s="24">
        <f>+O124+O123</f>
        <v>1355.5030048945</v>
      </c>
      <c r="Q124" s="3">
        <v>545.44504499834704</v>
      </c>
      <c r="R124" s="4">
        <f t="shared" si="7"/>
        <v>659.98850444799996</v>
      </c>
      <c r="S124" s="24">
        <f>+R124+R123</f>
        <v>1459.9851718480006</v>
      </c>
      <c r="T124" s="4">
        <v>1459.98</v>
      </c>
      <c r="U124" s="4">
        <f t="shared" si="8"/>
        <v>-5.171848000600221E-3</v>
      </c>
      <c r="V124" s="4"/>
      <c r="W124" s="4"/>
      <c r="X124" s="4">
        <v>3955678572</v>
      </c>
      <c r="Y124" s="4"/>
      <c r="Z124" s="4"/>
      <c r="AA124" s="4"/>
      <c r="AB124" s="4"/>
      <c r="AC124" s="1"/>
      <c r="AD124" s="22">
        <v>4016</v>
      </c>
    </row>
    <row r="125" spans="1:30" customFormat="1" x14ac:dyDescent="0.25">
      <c r="A125" s="25" t="s">
        <v>1298</v>
      </c>
      <c r="B125" s="1" t="s">
        <v>1299</v>
      </c>
      <c r="C125" s="2">
        <v>44581</v>
      </c>
      <c r="D125" s="1" t="s">
        <v>1300</v>
      </c>
      <c r="E125" s="34">
        <v>4017</v>
      </c>
      <c r="F125" s="1" t="s">
        <v>1301</v>
      </c>
      <c r="G125" s="1" t="s">
        <v>1302</v>
      </c>
      <c r="H125" s="1" t="s">
        <v>1303</v>
      </c>
      <c r="I125" s="3">
        <v>1</v>
      </c>
      <c r="J125" s="3">
        <v>3380.38</v>
      </c>
      <c r="K125" s="4">
        <f t="shared" si="10"/>
        <v>4090.2597999999998</v>
      </c>
      <c r="L125" s="24" t="s">
        <v>1921</v>
      </c>
      <c r="M125" s="24" t="s">
        <v>1921</v>
      </c>
      <c r="N125" s="24" t="s">
        <v>1921</v>
      </c>
      <c r="O125" s="24">
        <f>+K125</f>
        <v>4090.2597999999998</v>
      </c>
      <c r="P125" s="24">
        <f>+O125</f>
        <v>4090.2597999999998</v>
      </c>
      <c r="Q125" s="3">
        <v>6198.3128085173403</v>
      </c>
      <c r="R125" s="4">
        <f t="shared" si="7"/>
        <v>7499.9584983059813</v>
      </c>
      <c r="S125" s="24">
        <f>+R125</f>
        <v>7499.9584983059813</v>
      </c>
      <c r="T125" s="4">
        <v>7499.99</v>
      </c>
      <c r="U125" s="4">
        <f t="shared" si="8"/>
        <v>3.1501694018515991E-2</v>
      </c>
      <c r="V125" s="4"/>
      <c r="W125" s="4"/>
      <c r="X125" s="4">
        <v>19489937053</v>
      </c>
      <c r="Y125" s="4"/>
      <c r="Z125" s="4"/>
      <c r="AA125" s="4"/>
      <c r="AB125" s="4"/>
      <c r="AC125" s="1"/>
      <c r="AD125" s="22">
        <v>4017</v>
      </c>
    </row>
    <row r="126" spans="1:30" customFormat="1" x14ac:dyDescent="0.25">
      <c r="A126" s="1" t="s">
        <v>141</v>
      </c>
      <c r="B126" s="1" t="s">
        <v>142</v>
      </c>
      <c r="C126" s="2">
        <v>44581</v>
      </c>
      <c r="D126" s="1" t="s">
        <v>143</v>
      </c>
      <c r="E126" s="34"/>
      <c r="F126" s="1" t="s">
        <v>144</v>
      </c>
      <c r="G126" s="1" t="s">
        <v>145</v>
      </c>
      <c r="H126" s="1" t="s">
        <v>146</v>
      </c>
      <c r="I126" s="3">
        <v>-1</v>
      </c>
      <c r="J126" s="3">
        <v>2479.33876033058</v>
      </c>
      <c r="K126" s="4">
        <f t="shared" si="10"/>
        <v>-2999.9999000000016</v>
      </c>
      <c r="L126" s="24" t="s">
        <v>1921</v>
      </c>
      <c r="M126" s="24" t="s">
        <v>1921</v>
      </c>
      <c r="N126" s="24" t="s">
        <v>1921</v>
      </c>
      <c r="O126" s="24">
        <v>0</v>
      </c>
      <c r="P126" s="24"/>
      <c r="Q126" s="3">
        <v>-2479.33876033058</v>
      </c>
      <c r="R126" s="4">
        <f t="shared" si="7"/>
        <v>-2999.9999000000016</v>
      </c>
      <c r="S126" s="24"/>
      <c r="T126" s="4"/>
      <c r="U126" s="4"/>
      <c r="V126" s="4"/>
      <c r="W126" s="4"/>
      <c r="X126" s="4"/>
      <c r="Y126" s="4"/>
      <c r="Z126" s="4"/>
      <c r="AA126" s="4"/>
      <c r="AB126" s="4"/>
      <c r="AC126" s="1" t="s">
        <v>147</v>
      </c>
      <c r="AD126" s="22" t="s">
        <v>1930</v>
      </c>
    </row>
    <row r="127" spans="1:30" customFormat="1" x14ac:dyDescent="0.25">
      <c r="A127" s="1" t="s">
        <v>1104</v>
      </c>
      <c r="B127" s="1" t="s">
        <v>1105</v>
      </c>
      <c r="C127" s="2">
        <v>44581</v>
      </c>
      <c r="D127" s="1" t="s">
        <v>1106</v>
      </c>
      <c r="E127" s="34"/>
      <c r="F127" s="1" t="s">
        <v>1107</v>
      </c>
      <c r="G127" s="1" t="s">
        <v>1108</v>
      </c>
      <c r="H127" s="1" t="s">
        <v>1109</v>
      </c>
      <c r="I127" s="3">
        <v>1</v>
      </c>
      <c r="J127" s="3">
        <v>1653.8952892561999</v>
      </c>
      <c r="K127" s="4">
        <f t="shared" si="10"/>
        <v>2001.2133000000019</v>
      </c>
      <c r="L127" s="24" t="s">
        <v>1921</v>
      </c>
      <c r="M127" s="24" t="s">
        <v>1921</v>
      </c>
      <c r="N127" s="24">
        <f>+K127*0.95</f>
        <v>1901.1526350000017</v>
      </c>
      <c r="O127" s="24">
        <f>+N127-(N127*9.09/100)</f>
        <v>1728.3378604785016</v>
      </c>
      <c r="P127" s="24"/>
      <c r="Q127" s="3">
        <v>1967.2753686644601</v>
      </c>
      <c r="R127" s="4">
        <f t="shared" si="7"/>
        <v>2380.4031960839966</v>
      </c>
      <c r="S127" s="24"/>
      <c r="T127" s="4"/>
      <c r="U127" s="4"/>
      <c r="V127" s="4"/>
      <c r="W127" s="4"/>
      <c r="X127" s="4"/>
      <c r="Y127" s="4"/>
      <c r="Z127" s="4"/>
      <c r="AA127" s="4"/>
      <c r="AB127" s="4"/>
      <c r="AC127" s="1" t="s">
        <v>1110</v>
      </c>
      <c r="AD127" s="22" t="s">
        <v>1930</v>
      </c>
    </row>
    <row r="128" spans="1:30" customFormat="1" x14ac:dyDescent="0.25">
      <c r="A128" s="1" t="s">
        <v>1370</v>
      </c>
      <c r="B128" s="1" t="s">
        <v>1371</v>
      </c>
      <c r="C128" s="2">
        <v>44581</v>
      </c>
      <c r="D128" s="1" t="s">
        <v>1372</v>
      </c>
      <c r="E128" s="34">
        <v>4018</v>
      </c>
      <c r="F128" s="1" t="s">
        <v>1373</v>
      </c>
      <c r="G128" s="1" t="s">
        <v>1374</v>
      </c>
      <c r="H128" s="1" t="s">
        <v>1375</v>
      </c>
      <c r="I128" s="3">
        <v>1</v>
      </c>
      <c r="J128" s="3">
        <v>326.45999999999998</v>
      </c>
      <c r="K128" s="4">
        <f t="shared" si="10"/>
        <v>395.01659999999998</v>
      </c>
      <c r="L128" s="24" t="s">
        <v>1921</v>
      </c>
      <c r="M128" s="24" t="s">
        <v>1921</v>
      </c>
      <c r="N128" s="24" t="s">
        <v>1921</v>
      </c>
      <c r="O128" s="24">
        <f>+K128</f>
        <v>395.01659999999998</v>
      </c>
      <c r="P128" s="24">
        <f>+O128+O127+O126</f>
        <v>2123.3544604785016</v>
      </c>
      <c r="Q128" s="3">
        <v>578.50690273801695</v>
      </c>
      <c r="R128" s="4">
        <f t="shared" si="7"/>
        <v>699.99335231300051</v>
      </c>
      <c r="S128" s="24">
        <f>+R128+R127+R126</f>
        <v>80.396648396995261</v>
      </c>
      <c r="T128" s="4">
        <v>458.75</v>
      </c>
      <c r="U128" s="4">
        <f t="shared" si="8"/>
        <v>378.35335160300474</v>
      </c>
      <c r="V128" s="4" t="s">
        <v>1966</v>
      </c>
      <c r="W128" s="4"/>
      <c r="X128" s="4">
        <v>3958611765</v>
      </c>
      <c r="Y128" s="4"/>
      <c r="Z128" s="4"/>
      <c r="AA128" s="4"/>
      <c r="AB128" s="4"/>
      <c r="AC128" s="1" t="s">
        <v>1376</v>
      </c>
      <c r="AD128" s="22" t="s">
        <v>1930</v>
      </c>
    </row>
    <row r="129" spans="1:30" customFormat="1" x14ac:dyDescent="0.25">
      <c r="A129" s="1" t="s">
        <v>1273</v>
      </c>
      <c r="B129" s="1" t="s">
        <v>1274</v>
      </c>
      <c r="C129" s="2">
        <v>44581</v>
      </c>
      <c r="D129" s="1" t="s">
        <v>1275</v>
      </c>
      <c r="E129" s="34"/>
      <c r="F129" s="1" t="s">
        <v>1276</v>
      </c>
      <c r="G129" s="1" t="s">
        <v>1277</v>
      </c>
      <c r="H129" s="1" t="s">
        <v>1278</v>
      </c>
      <c r="I129" s="3">
        <v>1</v>
      </c>
      <c r="J129" s="3">
        <v>503.21380165289298</v>
      </c>
      <c r="K129" s="4">
        <f t="shared" si="10"/>
        <v>608.88870000000054</v>
      </c>
      <c r="L129" s="24" t="s">
        <v>1921</v>
      </c>
      <c r="M129" s="24" t="s">
        <v>1921</v>
      </c>
      <c r="N129" s="24">
        <f>+K129*0.95</f>
        <v>578.44426500000054</v>
      </c>
      <c r="O129" s="24">
        <f>+N129-(N129*9.09/100)</f>
        <v>525.8636813115005</v>
      </c>
      <c r="P129" s="24"/>
      <c r="Q129" s="3">
        <v>561.97407727190102</v>
      </c>
      <c r="R129" s="4">
        <f t="shared" si="7"/>
        <v>679.98863349900023</v>
      </c>
      <c r="S129" s="24"/>
      <c r="T129" s="4"/>
      <c r="U129" s="4"/>
      <c r="V129" s="4"/>
      <c r="W129" s="4"/>
      <c r="X129" s="4"/>
      <c r="Y129" s="4"/>
      <c r="Z129" s="4"/>
      <c r="AA129" s="4"/>
      <c r="AB129" s="4"/>
      <c r="AC129" s="1"/>
      <c r="AD129" s="22">
        <v>4020</v>
      </c>
    </row>
    <row r="130" spans="1:30" customFormat="1" x14ac:dyDescent="0.25">
      <c r="A130" s="1" t="s">
        <v>1495</v>
      </c>
      <c r="B130" s="1" t="s">
        <v>1496</v>
      </c>
      <c r="C130" s="2">
        <v>44581</v>
      </c>
      <c r="D130" s="1" t="s">
        <v>1497</v>
      </c>
      <c r="E130" s="34"/>
      <c r="F130" s="1" t="s">
        <v>1498</v>
      </c>
      <c r="G130" s="1" t="s">
        <v>1499</v>
      </c>
      <c r="H130" s="1" t="s">
        <v>1500</v>
      </c>
      <c r="I130" s="3">
        <v>1</v>
      </c>
      <c r="J130" s="3">
        <v>62.825867768595003</v>
      </c>
      <c r="K130" s="4">
        <f t="shared" si="10"/>
        <v>76.019299999999959</v>
      </c>
      <c r="L130" s="24" t="s">
        <v>1921</v>
      </c>
      <c r="M130" s="24" t="s">
        <v>1921</v>
      </c>
      <c r="N130" s="24">
        <f>+K130*0.95</f>
        <v>72.218334999999954</v>
      </c>
      <c r="O130" s="24">
        <f>+N130-(N130*9.09/100)</f>
        <v>65.653688348499955</v>
      </c>
      <c r="P130" s="24"/>
      <c r="Q130" s="3">
        <v>109.090208534711</v>
      </c>
      <c r="R130" s="4">
        <f t="shared" ref="R130:R193" si="12">+Q130*1.21</f>
        <v>131.9991523270003</v>
      </c>
      <c r="S130" s="24"/>
      <c r="T130" s="4"/>
      <c r="U130" s="4"/>
      <c r="V130" s="4"/>
      <c r="W130" s="4"/>
      <c r="X130" s="4"/>
      <c r="Y130" s="4"/>
      <c r="Z130" s="4"/>
      <c r="AA130" s="4"/>
      <c r="AB130" s="4"/>
      <c r="AC130" s="1"/>
      <c r="AD130" s="22">
        <v>4020</v>
      </c>
    </row>
    <row r="131" spans="1:30" customFormat="1" x14ac:dyDescent="0.25">
      <c r="A131" s="1" t="s">
        <v>1627</v>
      </c>
      <c r="B131" s="1" t="s">
        <v>1628</v>
      </c>
      <c r="C131" s="2">
        <v>44581</v>
      </c>
      <c r="D131" s="1" t="s">
        <v>1629</v>
      </c>
      <c r="E131" s="34">
        <v>4020</v>
      </c>
      <c r="F131" s="1" t="s">
        <v>1630</v>
      </c>
      <c r="G131" s="1" t="s">
        <v>1631</v>
      </c>
      <c r="H131" s="1" t="s">
        <v>1632</v>
      </c>
      <c r="I131" s="3">
        <v>1</v>
      </c>
      <c r="J131" s="3">
        <v>111.57</v>
      </c>
      <c r="K131" s="4">
        <f t="shared" si="10"/>
        <v>134.99969999999999</v>
      </c>
      <c r="L131" s="24" t="s">
        <v>1921</v>
      </c>
      <c r="M131" s="24" t="s">
        <v>1921</v>
      </c>
      <c r="N131" s="24" t="s">
        <v>1921</v>
      </c>
      <c r="O131" s="24">
        <f>+K131</f>
        <v>134.99969999999999</v>
      </c>
      <c r="P131" s="24">
        <f>+O131+O130+O129</f>
        <v>726.51706966000052</v>
      </c>
      <c r="Q131" s="3">
        <v>481.80500156280903</v>
      </c>
      <c r="R131" s="4">
        <f t="shared" si="12"/>
        <v>582.9840518909989</v>
      </c>
      <c r="S131" s="24">
        <f>+R131+R130+R129</f>
        <v>1394.9718377169993</v>
      </c>
      <c r="T131" s="4">
        <v>1394.98</v>
      </c>
      <c r="U131" s="4">
        <f t="shared" ref="U131:U194" si="13">+T131-S131</f>
        <v>8.1622830007290759E-3</v>
      </c>
      <c r="V131" s="4"/>
      <c r="W131" s="4" t="s">
        <v>1979</v>
      </c>
      <c r="X131" s="4">
        <v>0</v>
      </c>
      <c r="Y131" s="4"/>
      <c r="Z131" s="4"/>
      <c r="AA131" s="4"/>
      <c r="AB131" s="4"/>
      <c r="AC131" s="1"/>
      <c r="AD131" s="22">
        <v>4020</v>
      </c>
    </row>
    <row r="132" spans="1:30" customFormat="1" x14ac:dyDescent="0.25">
      <c r="A132" s="1" t="s">
        <v>169</v>
      </c>
      <c r="B132" s="1" t="s">
        <v>170</v>
      </c>
      <c r="C132" s="2">
        <v>44581</v>
      </c>
      <c r="D132" s="1" t="s">
        <v>171</v>
      </c>
      <c r="E132" s="34"/>
      <c r="F132" s="1" t="s">
        <v>172</v>
      </c>
      <c r="G132" s="1" t="s">
        <v>173</v>
      </c>
      <c r="H132" s="1" t="s">
        <v>174</v>
      </c>
      <c r="I132" s="3">
        <v>-1</v>
      </c>
      <c r="J132" s="3">
        <v>263.67768595041298</v>
      </c>
      <c r="K132" s="4">
        <f t="shared" si="10"/>
        <v>-319.04999999999967</v>
      </c>
      <c r="L132" s="24" t="s">
        <v>1921</v>
      </c>
      <c r="M132" s="24" t="s">
        <v>1921</v>
      </c>
      <c r="N132" s="24" t="s">
        <v>1921</v>
      </c>
      <c r="O132" s="24">
        <v>0</v>
      </c>
      <c r="P132" s="24"/>
      <c r="Q132" s="3">
        <v>-263.67768595041298</v>
      </c>
      <c r="R132" s="4">
        <f t="shared" si="12"/>
        <v>-319.04999999999967</v>
      </c>
      <c r="S132" s="24"/>
      <c r="T132" s="4"/>
      <c r="U132" s="4"/>
      <c r="V132" s="4"/>
      <c r="W132" s="4"/>
      <c r="X132" s="4"/>
      <c r="Y132" s="4"/>
      <c r="Z132" s="4"/>
      <c r="AA132" s="4"/>
      <c r="AB132" s="4"/>
      <c r="AC132" s="1" t="s">
        <v>175</v>
      </c>
      <c r="AD132" s="22" t="s">
        <v>1934</v>
      </c>
    </row>
    <row r="133" spans="1:30" customFormat="1" x14ac:dyDescent="0.25">
      <c r="A133" s="1" t="s">
        <v>301</v>
      </c>
      <c r="B133" s="1" t="s">
        <v>302</v>
      </c>
      <c r="C133" s="2">
        <v>44581</v>
      </c>
      <c r="D133" s="1" t="s">
        <v>303</v>
      </c>
      <c r="E133" s="34">
        <v>4021</v>
      </c>
      <c r="F133" s="1" t="s">
        <v>304</v>
      </c>
      <c r="G133" s="1" t="s">
        <v>305</v>
      </c>
      <c r="H133" s="1" t="s">
        <v>306</v>
      </c>
      <c r="I133" s="3">
        <v>1</v>
      </c>
      <c r="J133" s="3">
        <v>950.47</v>
      </c>
      <c r="K133" s="4">
        <f t="shared" si="10"/>
        <v>1150.0687</v>
      </c>
      <c r="L133" s="24" t="s">
        <v>1921</v>
      </c>
      <c r="M133" s="24" t="s">
        <v>1921</v>
      </c>
      <c r="N133" s="24" t="s">
        <v>1921</v>
      </c>
      <c r="O133" s="24">
        <f>+K133</f>
        <v>1150.0687</v>
      </c>
      <c r="P133" s="24">
        <f>+O133+O132</f>
        <v>1150.0687</v>
      </c>
      <c r="Q133" s="3">
        <v>1757.84505163223</v>
      </c>
      <c r="R133" s="4">
        <f t="shared" si="12"/>
        <v>2126.9925124749984</v>
      </c>
      <c r="S133" s="24">
        <f>+R133+R132</f>
        <v>1807.9425124749987</v>
      </c>
      <c r="T133" s="4">
        <v>2089.6999999999998</v>
      </c>
      <c r="U133" s="4">
        <f t="shared" si="13"/>
        <v>281.75748752500112</v>
      </c>
      <c r="V133" s="4" t="s">
        <v>1972</v>
      </c>
      <c r="W133" s="4"/>
      <c r="X133" s="4">
        <v>3968835475</v>
      </c>
      <c r="Y133" s="4"/>
      <c r="Z133" s="4"/>
      <c r="AA133" s="4"/>
      <c r="AB133" s="4"/>
      <c r="AC133" s="1" t="s">
        <v>307</v>
      </c>
      <c r="AD133" s="22" t="s">
        <v>1934</v>
      </c>
    </row>
    <row r="134" spans="1:30" customFormat="1" x14ac:dyDescent="0.25">
      <c r="A134" s="1" t="s">
        <v>162</v>
      </c>
      <c r="B134" s="1" t="s">
        <v>163</v>
      </c>
      <c r="C134" s="2">
        <v>44581</v>
      </c>
      <c r="D134" s="1" t="s">
        <v>164</v>
      </c>
      <c r="E134" s="34"/>
      <c r="F134" s="1" t="s">
        <v>165</v>
      </c>
      <c r="G134" s="1" t="s">
        <v>166</v>
      </c>
      <c r="H134" s="1" t="s">
        <v>167</v>
      </c>
      <c r="I134" s="3">
        <v>-1</v>
      </c>
      <c r="J134" s="3">
        <v>679.08256198347101</v>
      </c>
      <c r="K134" s="4">
        <f t="shared" si="10"/>
        <v>-821.68989999999985</v>
      </c>
      <c r="L134" s="24" t="s">
        <v>1921</v>
      </c>
      <c r="M134" s="24" t="s">
        <v>1921</v>
      </c>
      <c r="N134" s="24" t="s">
        <v>1921</v>
      </c>
      <c r="O134" s="24">
        <v>0</v>
      </c>
      <c r="P134" s="24"/>
      <c r="Q134" s="3">
        <v>-679.08256198347101</v>
      </c>
      <c r="R134" s="4">
        <f t="shared" si="12"/>
        <v>-821.68989999999985</v>
      </c>
      <c r="S134" s="24"/>
      <c r="T134" s="4"/>
      <c r="U134" s="4"/>
      <c r="V134" s="4"/>
      <c r="W134" s="4"/>
      <c r="X134" s="4"/>
      <c r="Y134" s="4"/>
      <c r="Z134" s="4"/>
      <c r="AA134" s="4"/>
      <c r="AB134" s="4"/>
      <c r="AC134" s="1" t="s">
        <v>168</v>
      </c>
      <c r="AD134" s="22" t="s">
        <v>1933</v>
      </c>
    </row>
    <row r="135" spans="1:30" customFormat="1" x14ac:dyDescent="0.25">
      <c r="A135" s="1" t="s">
        <v>456</v>
      </c>
      <c r="B135" s="1" t="s">
        <v>457</v>
      </c>
      <c r="C135" s="2">
        <v>44581</v>
      </c>
      <c r="D135" s="1" t="s">
        <v>458</v>
      </c>
      <c r="E135" s="34"/>
      <c r="F135" s="1" t="s">
        <v>459</v>
      </c>
      <c r="G135" s="1" t="s">
        <v>460</v>
      </c>
      <c r="H135" s="1" t="s">
        <v>461</v>
      </c>
      <c r="I135" s="3">
        <v>1</v>
      </c>
      <c r="J135" s="3">
        <v>293.13123966942197</v>
      </c>
      <c r="K135" s="4">
        <f t="shared" si="10"/>
        <v>354.68880000000058</v>
      </c>
      <c r="L135" s="24" t="s">
        <v>1921</v>
      </c>
      <c r="M135" s="24" t="s">
        <v>1921</v>
      </c>
      <c r="N135" s="24">
        <f>+K135*0.95</f>
        <v>336.95436000000052</v>
      </c>
      <c r="O135" s="24">
        <f>+N135-(N135*9.09/100)</f>
        <v>306.3252086760005</v>
      </c>
      <c r="P135" s="24"/>
      <c r="Q135" s="3">
        <v>526.43732463471201</v>
      </c>
      <c r="R135" s="4">
        <f t="shared" si="12"/>
        <v>636.98916280800154</v>
      </c>
      <c r="S135" s="24"/>
      <c r="T135" s="4"/>
      <c r="U135" s="4"/>
      <c r="V135" s="4"/>
      <c r="W135" s="4"/>
      <c r="X135" s="4"/>
      <c r="Y135" s="4"/>
      <c r="Z135" s="4"/>
      <c r="AA135" s="4"/>
      <c r="AB135" s="4"/>
      <c r="AC135" s="1" t="s">
        <v>462</v>
      </c>
      <c r="AD135" s="22" t="s">
        <v>1933</v>
      </c>
    </row>
    <row r="136" spans="1:30" customFormat="1" x14ac:dyDescent="0.25">
      <c r="A136" s="1" t="s">
        <v>793</v>
      </c>
      <c r="B136" s="1" t="s">
        <v>794</v>
      </c>
      <c r="C136" s="2">
        <v>44581</v>
      </c>
      <c r="D136" s="1" t="s">
        <v>795</v>
      </c>
      <c r="E136" s="34"/>
      <c r="F136" s="1" t="s">
        <v>796</v>
      </c>
      <c r="G136" s="1" t="s">
        <v>797</v>
      </c>
      <c r="H136" s="1" t="s">
        <v>798</v>
      </c>
      <c r="I136" s="3">
        <v>1</v>
      </c>
      <c r="J136" s="3">
        <v>433.59016299877197</v>
      </c>
      <c r="K136" s="4">
        <f t="shared" si="10"/>
        <v>524.64409722851406</v>
      </c>
      <c r="L136" s="24" t="s">
        <v>1921</v>
      </c>
      <c r="M136" s="24" t="s">
        <v>1921</v>
      </c>
      <c r="N136" s="24" t="s">
        <v>1921</v>
      </c>
      <c r="O136" s="24">
        <f>+K136</f>
        <v>524.64409722851406</v>
      </c>
      <c r="P136" s="24"/>
      <c r="Q136" s="3">
        <v>881.80790018512403</v>
      </c>
      <c r="R136" s="4">
        <f t="shared" si="12"/>
        <v>1066.9875592240001</v>
      </c>
      <c r="S136" s="24"/>
      <c r="T136" s="4"/>
      <c r="U136" s="4"/>
      <c r="V136" s="4"/>
      <c r="W136" s="4"/>
      <c r="X136" s="4"/>
      <c r="Y136" s="4"/>
      <c r="Z136" s="4"/>
      <c r="AA136" s="4"/>
      <c r="AB136" s="4"/>
      <c r="AC136" s="1" t="s">
        <v>799</v>
      </c>
      <c r="AD136" s="22" t="s">
        <v>1933</v>
      </c>
    </row>
    <row r="137" spans="1:30" customFormat="1" x14ac:dyDescent="0.25">
      <c r="A137" s="25" t="s">
        <v>1192</v>
      </c>
      <c r="B137" s="1" t="s">
        <v>1193</v>
      </c>
      <c r="C137" s="2">
        <v>44581</v>
      </c>
      <c r="D137" s="1" t="s">
        <v>1194</v>
      </c>
      <c r="E137" s="34"/>
      <c r="F137" s="1" t="s">
        <v>1195</v>
      </c>
      <c r="G137" s="1" t="s">
        <v>1196</v>
      </c>
      <c r="H137" s="1" t="s">
        <v>1197</v>
      </c>
      <c r="I137" s="3">
        <v>1</v>
      </c>
      <c r="J137" s="3">
        <v>1223.2244628099199</v>
      </c>
      <c r="K137" s="4">
        <f t="shared" si="10"/>
        <v>1480.1016000000031</v>
      </c>
      <c r="L137" s="24" t="s">
        <v>1921</v>
      </c>
      <c r="M137" s="24" t="s">
        <v>1921</v>
      </c>
      <c r="N137" s="24">
        <f>+K137*0.95</f>
        <v>1406.096520000003</v>
      </c>
      <c r="O137" s="24">
        <f>+N137-(N137*9.09/100)</f>
        <v>1278.2823463320028</v>
      </c>
      <c r="P137" s="24"/>
      <c r="Q137" s="3">
        <v>1418.1697454479399</v>
      </c>
      <c r="R137" s="4">
        <f t="shared" si="12"/>
        <v>1715.9853919920072</v>
      </c>
      <c r="S137" s="24"/>
      <c r="T137" s="4"/>
      <c r="U137" s="4"/>
      <c r="V137" s="4"/>
      <c r="W137" s="4"/>
      <c r="X137" s="4"/>
      <c r="Y137" s="4"/>
      <c r="Z137" s="4"/>
      <c r="AA137" s="4"/>
      <c r="AB137" s="4"/>
      <c r="AC137" s="1"/>
      <c r="AD137" s="22">
        <v>4022</v>
      </c>
    </row>
    <row r="138" spans="1:30" customFormat="1" x14ac:dyDescent="0.25">
      <c r="A138" s="1" t="s">
        <v>1324</v>
      </c>
      <c r="B138" s="1" t="s">
        <v>1325</v>
      </c>
      <c r="C138" s="2">
        <v>44581</v>
      </c>
      <c r="D138" s="1" t="s">
        <v>1326</v>
      </c>
      <c r="E138" s="34">
        <v>4022</v>
      </c>
      <c r="F138" s="1" t="s">
        <v>1327</v>
      </c>
      <c r="G138" s="1" t="s">
        <v>1328</v>
      </c>
      <c r="H138" s="1" t="s">
        <v>1329</v>
      </c>
      <c r="I138" s="3">
        <v>6</v>
      </c>
      <c r="J138" s="3">
        <v>152.9</v>
      </c>
      <c r="K138" s="4">
        <f t="shared" si="10"/>
        <v>1110.0540000000001</v>
      </c>
      <c r="L138" s="24" t="s">
        <v>1921</v>
      </c>
      <c r="M138" s="24" t="s">
        <v>1921</v>
      </c>
      <c r="N138" s="24" t="s">
        <v>1921</v>
      </c>
      <c r="O138" s="24">
        <f>+K138</f>
        <v>1110.0540000000001</v>
      </c>
      <c r="P138" s="24">
        <f>+O138+O137+O136+O135+O134</f>
        <v>3219.3056522365173</v>
      </c>
      <c r="Q138" s="3">
        <v>1700.79589832231</v>
      </c>
      <c r="R138" s="4">
        <f t="shared" si="12"/>
        <v>2057.9630369699948</v>
      </c>
      <c r="S138" s="24">
        <f>+R138+R137+R136+R135+R134</f>
        <v>4656.2352509940029</v>
      </c>
      <c r="T138" s="4">
        <v>5138.3100000000004</v>
      </c>
      <c r="U138" s="4">
        <f t="shared" si="13"/>
        <v>482.07474900599755</v>
      </c>
      <c r="V138" s="4" t="s">
        <v>1968</v>
      </c>
      <c r="W138" s="4"/>
      <c r="X138" s="4">
        <v>19533452970</v>
      </c>
      <c r="Y138" s="4"/>
      <c r="Z138" s="4"/>
      <c r="AA138" s="4"/>
      <c r="AB138" s="4"/>
      <c r="AC138" s="1" t="s">
        <v>1330</v>
      </c>
      <c r="AD138" s="22" t="s">
        <v>1933</v>
      </c>
    </row>
    <row r="139" spans="1:30" customFormat="1" x14ac:dyDescent="0.25">
      <c r="A139" s="1" t="s">
        <v>148</v>
      </c>
      <c r="B139" s="1" t="s">
        <v>149</v>
      </c>
      <c r="C139" s="2">
        <v>44581</v>
      </c>
      <c r="D139" s="1" t="s">
        <v>150</v>
      </c>
      <c r="E139" s="34"/>
      <c r="F139" s="1" t="s">
        <v>151</v>
      </c>
      <c r="G139" s="1" t="s">
        <v>152</v>
      </c>
      <c r="H139" s="1" t="s">
        <v>153</v>
      </c>
      <c r="I139" s="3">
        <v>-1</v>
      </c>
      <c r="J139" s="3">
        <v>485.08256198347101</v>
      </c>
      <c r="K139" s="4">
        <f t="shared" si="10"/>
        <v>-586.94989999999996</v>
      </c>
      <c r="L139" s="24" t="s">
        <v>1921</v>
      </c>
      <c r="M139" s="24" t="s">
        <v>1921</v>
      </c>
      <c r="N139" s="24" t="s">
        <v>1921</v>
      </c>
      <c r="O139" s="24">
        <v>0</v>
      </c>
      <c r="P139" s="24"/>
      <c r="Q139" s="3">
        <v>-485.08256198347101</v>
      </c>
      <c r="R139" s="4">
        <f t="shared" si="12"/>
        <v>-586.94989999999996</v>
      </c>
      <c r="S139" s="24"/>
      <c r="T139" s="4"/>
      <c r="U139" s="4"/>
      <c r="V139" s="4"/>
      <c r="W139" s="4"/>
      <c r="X139" s="4"/>
      <c r="Y139" s="4"/>
      <c r="Z139" s="4"/>
      <c r="AA139" s="4"/>
      <c r="AB139" s="4"/>
      <c r="AC139" s="1" t="s">
        <v>154</v>
      </c>
      <c r="AD139" s="22" t="s">
        <v>1931</v>
      </c>
    </row>
    <row r="140" spans="1:30" customFormat="1" x14ac:dyDescent="0.25">
      <c r="A140" s="1" t="s">
        <v>294</v>
      </c>
      <c r="B140" s="1" t="s">
        <v>295</v>
      </c>
      <c r="C140" s="2">
        <v>44581</v>
      </c>
      <c r="D140" s="1" t="s">
        <v>296</v>
      </c>
      <c r="E140" s="34"/>
      <c r="F140" s="1" t="s">
        <v>297</v>
      </c>
      <c r="G140" s="1" t="s">
        <v>298</v>
      </c>
      <c r="H140" s="1" t="s">
        <v>299</v>
      </c>
      <c r="I140" s="3">
        <v>1</v>
      </c>
      <c r="J140" s="3">
        <v>950.47</v>
      </c>
      <c r="K140" s="4">
        <f t="shared" si="10"/>
        <v>1150.0687</v>
      </c>
      <c r="L140" s="24" t="s">
        <v>1921</v>
      </c>
      <c r="M140" s="24" t="s">
        <v>1921</v>
      </c>
      <c r="N140" s="24" t="s">
        <v>1921</v>
      </c>
      <c r="O140" s="24">
        <f>+K140</f>
        <v>1150.0687</v>
      </c>
      <c r="P140" s="24"/>
      <c r="Q140" s="3">
        <v>1476.0263961570199</v>
      </c>
      <c r="R140" s="4">
        <f t="shared" si="12"/>
        <v>1785.991939349994</v>
      </c>
      <c r="S140" s="24"/>
      <c r="T140" s="4"/>
      <c r="U140" s="4"/>
      <c r="V140" s="4"/>
      <c r="W140" s="4"/>
      <c r="X140" s="4"/>
      <c r="Y140" s="4"/>
      <c r="Z140" s="4"/>
      <c r="AA140" s="4"/>
      <c r="AB140" s="4"/>
      <c r="AC140" s="1" t="s">
        <v>300</v>
      </c>
      <c r="AD140" s="22" t="s">
        <v>1931</v>
      </c>
    </row>
    <row r="141" spans="1:30" customFormat="1" x14ac:dyDescent="0.25">
      <c r="A141" s="1" t="s">
        <v>1564</v>
      </c>
      <c r="B141" s="1" t="s">
        <v>1565</v>
      </c>
      <c r="C141" s="2">
        <v>44581</v>
      </c>
      <c r="D141" s="1" t="s">
        <v>1566</v>
      </c>
      <c r="E141" s="34">
        <v>4023</v>
      </c>
      <c r="F141" s="1" t="s">
        <v>1567</v>
      </c>
      <c r="G141" s="1" t="s">
        <v>1568</v>
      </c>
      <c r="H141" s="1" t="s">
        <v>1569</v>
      </c>
      <c r="I141" s="3">
        <v>1</v>
      </c>
      <c r="J141" s="3">
        <v>997.19157024793401</v>
      </c>
      <c r="K141" s="4">
        <f t="shared" si="10"/>
        <v>1206.6018000000001</v>
      </c>
      <c r="L141" s="24" t="s">
        <v>1921</v>
      </c>
      <c r="M141" s="24" t="s">
        <v>1921</v>
      </c>
      <c r="N141" s="24">
        <f>+K141*0.95</f>
        <v>1146.27171</v>
      </c>
      <c r="O141" s="24">
        <f t="shared" ref="O141:O146" si="14">+N141-(N141*9.09/100)</f>
        <v>1042.075611561</v>
      </c>
      <c r="P141" s="24">
        <f>+O141+O140+O139</f>
        <v>2192.144311561</v>
      </c>
      <c r="Q141" s="3">
        <v>1757.84930003306</v>
      </c>
      <c r="R141" s="4">
        <f t="shared" si="12"/>
        <v>2126.9976530400027</v>
      </c>
      <c r="S141" s="24">
        <f>+R141+R140+R139</f>
        <v>3326.0396923899966</v>
      </c>
      <c r="T141" s="4">
        <v>3326.03</v>
      </c>
      <c r="U141" s="4">
        <f t="shared" si="13"/>
        <v>-9.6923899964167504E-3</v>
      </c>
      <c r="V141" s="4"/>
      <c r="W141" s="4" t="s">
        <v>1979</v>
      </c>
      <c r="X141" s="4">
        <v>0</v>
      </c>
      <c r="Y141" s="4"/>
      <c r="Z141" s="4"/>
      <c r="AA141" s="4"/>
      <c r="AB141" s="4"/>
      <c r="AC141" s="1" t="s">
        <v>1570</v>
      </c>
      <c r="AD141" s="22" t="s">
        <v>1931</v>
      </c>
    </row>
    <row r="142" spans="1:30" customFormat="1" x14ac:dyDescent="0.25">
      <c r="A142" s="1" t="s">
        <v>1397</v>
      </c>
      <c r="B142" s="1" t="s">
        <v>1398</v>
      </c>
      <c r="C142" s="2">
        <v>44581</v>
      </c>
      <c r="D142" s="1" t="s">
        <v>1399</v>
      </c>
      <c r="E142" s="34"/>
      <c r="F142" s="1" t="s">
        <v>1400</v>
      </c>
      <c r="G142" s="1" t="s">
        <v>1401</v>
      </c>
      <c r="H142" s="1" t="s">
        <v>1402</v>
      </c>
      <c r="I142" s="3">
        <v>1</v>
      </c>
      <c r="J142" s="3">
        <v>382.01628099173598</v>
      </c>
      <c r="K142" s="4">
        <f t="shared" si="10"/>
        <v>462.23970000000054</v>
      </c>
      <c r="L142" s="24" t="s">
        <v>1921</v>
      </c>
      <c r="M142" s="24">
        <f>+K142*0.9</f>
        <v>416.01573000000047</v>
      </c>
      <c r="N142" s="24">
        <f>+M142*0.095</f>
        <v>39.521494350000047</v>
      </c>
      <c r="O142" s="24">
        <f t="shared" si="14"/>
        <v>35.928990513585042</v>
      </c>
      <c r="P142" s="24"/>
      <c r="Q142" s="3">
        <v>574.35383814545503</v>
      </c>
      <c r="R142" s="4">
        <f t="shared" si="12"/>
        <v>694.96814415600056</v>
      </c>
      <c r="S142" s="24"/>
      <c r="T142" s="4"/>
      <c r="U142" s="4"/>
      <c r="V142" s="4"/>
      <c r="W142" s="4"/>
      <c r="X142" s="4"/>
      <c r="Y142" s="4"/>
      <c r="Z142" s="4"/>
      <c r="AA142" s="4"/>
      <c r="AB142" s="4"/>
      <c r="AC142" s="1"/>
      <c r="AD142" s="22">
        <v>4024</v>
      </c>
    </row>
    <row r="143" spans="1:30" customFormat="1" x14ac:dyDescent="0.25">
      <c r="A143" s="1" t="s">
        <v>1403</v>
      </c>
      <c r="B143" s="1" t="s">
        <v>1404</v>
      </c>
      <c r="C143" s="2">
        <v>44581</v>
      </c>
      <c r="D143" s="1" t="s">
        <v>1405</v>
      </c>
      <c r="E143" s="34"/>
      <c r="F143" s="1" t="s">
        <v>1406</v>
      </c>
      <c r="G143" s="1" t="s">
        <v>1407</v>
      </c>
      <c r="H143" s="1" t="s">
        <v>1408</v>
      </c>
      <c r="I143" s="3">
        <v>3</v>
      </c>
      <c r="J143" s="3">
        <v>110.40826446281</v>
      </c>
      <c r="K143" s="4">
        <f t="shared" si="10"/>
        <v>400.78200000000027</v>
      </c>
      <c r="L143" s="24" t="s">
        <v>1921</v>
      </c>
      <c r="M143" s="24">
        <f>+K143*0.9</f>
        <v>360.70380000000023</v>
      </c>
      <c r="N143" s="24">
        <f>+M143*0.095</f>
        <v>34.26686100000002</v>
      </c>
      <c r="O143" s="24">
        <f t="shared" si="14"/>
        <v>31.152003335100019</v>
      </c>
      <c r="P143" s="24"/>
      <c r="Q143" s="3">
        <v>552.88373737190102</v>
      </c>
      <c r="R143" s="4">
        <f t="shared" si="12"/>
        <v>668.98932222000019</v>
      </c>
      <c r="S143" s="24"/>
      <c r="T143" s="4"/>
      <c r="U143" s="4"/>
      <c r="V143" s="4"/>
      <c r="W143" s="4"/>
      <c r="X143" s="4"/>
      <c r="Y143" s="4"/>
      <c r="Z143" s="4"/>
      <c r="AA143" s="4"/>
      <c r="AB143" s="4"/>
      <c r="AC143" s="1"/>
      <c r="AD143" s="22">
        <v>4024</v>
      </c>
    </row>
    <row r="144" spans="1:30" customFormat="1" x14ac:dyDescent="0.25">
      <c r="A144" s="1" t="s">
        <v>1416</v>
      </c>
      <c r="B144" s="1" t="s">
        <v>1417</v>
      </c>
      <c r="C144" s="2">
        <v>44581</v>
      </c>
      <c r="D144" s="1" t="s">
        <v>1418</v>
      </c>
      <c r="E144" s="34"/>
      <c r="F144" s="1" t="s">
        <v>1419</v>
      </c>
      <c r="G144" s="1" t="s">
        <v>1420</v>
      </c>
      <c r="H144" s="1" t="s">
        <v>1421</v>
      </c>
      <c r="I144" s="3">
        <v>5</v>
      </c>
      <c r="J144" s="3">
        <v>120.005619834711</v>
      </c>
      <c r="K144" s="4">
        <f t="shared" si="10"/>
        <v>726.03400000000147</v>
      </c>
      <c r="L144" s="24" t="s">
        <v>1921</v>
      </c>
      <c r="M144" s="24">
        <f>+K144*0.9</f>
        <v>653.43060000000139</v>
      </c>
      <c r="N144" s="24">
        <f>+M144*0.095</f>
        <v>62.075907000000136</v>
      </c>
      <c r="O144" s="24">
        <f t="shared" si="14"/>
        <v>56.433207053700123</v>
      </c>
      <c r="P144" s="24"/>
      <c r="Q144" s="3">
        <v>1013.57346540496</v>
      </c>
      <c r="R144" s="4">
        <f t="shared" si="12"/>
        <v>1226.4238931400016</v>
      </c>
      <c r="S144" s="24"/>
      <c r="T144" s="4"/>
      <c r="U144" s="4"/>
      <c r="V144" s="4"/>
      <c r="W144" s="4"/>
      <c r="X144" s="4"/>
      <c r="Y144" s="4"/>
      <c r="Z144" s="4"/>
      <c r="AA144" s="4"/>
      <c r="AB144" s="4"/>
      <c r="AC144" s="1"/>
      <c r="AD144" s="22">
        <v>4024</v>
      </c>
    </row>
    <row r="145" spans="1:30" customFormat="1" x14ac:dyDescent="0.25">
      <c r="A145" s="1" t="s">
        <v>1589</v>
      </c>
      <c r="B145" s="1" t="s">
        <v>1590</v>
      </c>
      <c r="C145" s="2">
        <v>44581</v>
      </c>
      <c r="D145" s="1" t="s">
        <v>1591</v>
      </c>
      <c r="E145" s="34"/>
      <c r="F145" s="1" t="s">
        <v>1592</v>
      </c>
      <c r="G145" s="1" t="s">
        <v>1593</v>
      </c>
      <c r="H145" s="1" t="s">
        <v>1594</v>
      </c>
      <c r="I145" s="3">
        <v>4</v>
      </c>
      <c r="J145" s="3">
        <v>106.672396694215</v>
      </c>
      <c r="K145" s="4">
        <f t="shared" si="10"/>
        <v>516.29440000000056</v>
      </c>
      <c r="L145" s="24" t="s">
        <v>1921</v>
      </c>
      <c r="M145" s="24" t="s">
        <v>1921</v>
      </c>
      <c r="N145" s="24">
        <f>+K145*0.95</f>
        <v>490.47968000000049</v>
      </c>
      <c r="O145" s="24">
        <f t="shared" si="14"/>
        <v>445.89507708800045</v>
      </c>
      <c r="P145" s="24"/>
      <c r="Q145" s="3">
        <v>727.25826549421595</v>
      </c>
      <c r="R145" s="4">
        <f t="shared" si="12"/>
        <v>879.98250124800131</v>
      </c>
      <c r="S145" s="24"/>
      <c r="T145" s="4"/>
      <c r="U145" s="4"/>
      <c r="V145" s="4"/>
      <c r="W145" s="4"/>
      <c r="X145" s="4"/>
      <c r="Y145" s="4"/>
      <c r="Z145" s="4"/>
      <c r="AA145" s="4"/>
      <c r="AB145" s="4"/>
      <c r="AC145" s="1"/>
      <c r="AD145" s="22">
        <v>4024</v>
      </c>
    </row>
    <row r="146" spans="1:30" customFormat="1" x14ac:dyDescent="0.25">
      <c r="A146" s="1" t="s">
        <v>1409</v>
      </c>
      <c r="B146" s="1" t="s">
        <v>1410</v>
      </c>
      <c r="C146" s="2">
        <v>44587</v>
      </c>
      <c r="D146" s="1" t="s">
        <v>1411</v>
      </c>
      <c r="E146" s="34">
        <v>4024</v>
      </c>
      <c r="F146" s="1" t="s">
        <v>1412</v>
      </c>
      <c r="G146" s="1" t="s">
        <v>1413</v>
      </c>
      <c r="H146" s="1" t="s">
        <v>1414</v>
      </c>
      <c r="I146" s="3">
        <v>-3</v>
      </c>
      <c r="J146" s="3">
        <v>110.40826446281</v>
      </c>
      <c r="K146" s="4">
        <f t="shared" si="10"/>
        <v>-400.78200000000027</v>
      </c>
      <c r="L146" s="24" t="s">
        <v>1921</v>
      </c>
      <c r="M146" s="24">
        <f>+K146*0.9</f>
        <v>-360.70380000000023</v>
      </c>
      <c r="N146" s="24">
        <f>+M146*0.095</f>
        <v>-34.26686100000002</v>
      </c>
      <c r="O146" s="24">
        <f t="shared" si="14"/>
        <v>-31.152003335100019</v>
      </c>
      <c r="P146" s="24">
        <f>+O146+O145+O144+O143+O142</f>
        <v>538.25727465528564</v>
      </c>
      <c r="Q146" s="3">
        <v>-552.88373737190102</v>
      </c>
      <c r="R146" s="4">
        <f t="shared" si="12"/>
        <v>-668.98932222000019</v>
      </c>
      <c r="S146" s="24">
        <f>+R146+R145+R144+R143+R142</f>
        <v>2801.3745385440034</v>
      </c>
      <c r="T146" s="4">
        <v>3470.35</v>
      </c>
      <c r="U146" s="4">
        <f t="shared" si="13"/>
        <v>668.97546145599654</v>
      </c>
      <c r="V146" s="4">
        <v>0</v>
      </c>
      <c r="W146" s="4"/>
      <c r="X146" s="4">
        <v>19538422140</v>
      </c>
      <c r="Y146" s="4"/>
      <c r="Z146" s="4"/>
      <c r="AA146" s="4"/>
      <c r="AB146" s="4"/>
      <c r="AC146" s="1" t="s">
        <v>1415</v>
      </c>
      <c r="AD146" s="22" t="s">
        <v>1977</v>
      </c>
    </row>
    <row r="147" spans="1:30" customFormat="1" x14ac:dyDescent="0.25">
      <c r="A147" s="1" t="s">
        <v>155</v>
      </c>
      <c r="B147" s="1" t="s">
        <v>156</v>
      </c>
      <c r="C147" s="2">
        <v>44581</v>
      </c>
      <c r="D147" s="1" t="s">
        <v>157</v>
      </c>
      <c r="E147" s="34"/>
      <c r="F147" s="1" t="s">
        <v>158</v>
      </c>
      <c r="G147" s="1" t="s">
        <v>159</v>
      </c>
      <c r="H147" s="1" t="s">
        <v>160</v>
      </c>
      <c r="I147" s="3">
        <v>-1</v>
      </c>
      <c r="J147" s="3">
        <v>8160.7106611570198</v>
      </c>
      <c r="K147" s="4">
        <f t="shared" si="10"/>
        <v>-9874.4598999999944</v>
      </c>
      <c r="L147" s="24" t="s">
        <v>1921</v>
      </c>
      <c r="M147" s="24" t="s">
        <v>1921</v>
      </c>
      <c r="N147" s="24" t="s">
        <v>1921</v>
      </c>
      <c r="O147" s="24">
        <v>0</v>
      </c>
      <c r="P147" s="24"/>
      <c r="Q147" s="3">
        <v>-8160.7106611570198</v>
      </c>
      <c r="R147" s="4">
        <f t="shared" si="12"/>
        <v>-9874.4598999999944</v>
      </c>
      <c r="S147" s="24"/>
      <c r="T147" s="4"/>
      <c r="U147" s="4"/>
      <c r="V147" s="4"/>
      <c r="W147" s="4"/>
      <c r="X147" s="4"/>
      <c r="Y147" s="4"/>
      <c r="Z147" s="4"/>
      <c r="AA147" s="4"/>
      <c r="AB147" s="4"/>
      <c r="AC147" s="1" t="s">
        <v>161</v>
      </c>
      <c r="AD147" s="22" t="s">
        <v>1932</v>
      </c>
    </row>
    <row r="148" spans="1:30" customFormat="1" x14ac:dyDescent="0.25">
      <c r="A148" s="1" t="s">
        <v>342</v>
      </c>
      <c r="B148" s="1" t="s">
        <v>343</v>
      </c>
      <c r="C148" s="2">
        <v>44581</v>
      </c>
      <c r="D148" s="1" t="s">
        <v>344</v>
      </c>
      <c r="E148" s="34"/>
      <c r="F148" s="1" t="s">
        <v>345</v>
      </c>
      <c r="G148" s="1" t="s">
        <v>346</v>
      </c>
      <c r="H148" s="1" t="s">
        <v>347</v>
      </c>
      <c r="I148" s="3">
        <v>1</v>
      </c>
      <c r="J148" s="3">
        <v>737.07256198347102</v>
      </c>
      <c r="K148" s="4">
        <f t="shared" si="10"/>
        <v>891.85779999999988</v>
      </c>
      <c r="L148" s="24" t="s">
        <v>1921</v>
      </c>
      <c r="M148" s="24" t="s">
        <v>1921</v>
      </c>
      <c r="N148" s="24">
        <f>+K148*0.95</f>
        <v>847.26490999999987</v>
      </c>
      <c r="O148" s="24">
        <f>+N148-(N148*9.09/100)</f>
        <v>770.24852968099992</v>
      </c>
      <c r="P148" s="24"/>
      <c r="Q148" s="3">
        <v>645.04905261983504</v>
      </c>
      <c r="R148" s="4">
        <f t="shared" si="12"/>
        <v>780.50935367000034</v>
      </c>
      <c r="S148" s="24"/>
      <c r="T148" s="4"/>
      <c r="U148" s="4"/>
      <c r="V148" s="4"/>
      <c r="W148" s="4"/>
      <c r="X148" s="4"/>
      <c r="Y148" s="4"/>
      <c r="Z148" s="4"/>
      <c r="AA148" s="4"/>
      <c r="AB148" s="4"/>
      <c r="AC148" s="1" t="s">
        <v>348</v>
      </c>
      <c r="AD148" s="22" t="s">
        <v>1932</v>
      </c>
    </row>
    <row r="149" spans="1:30" customFormat="1" x14ac:dyDescent="0.25">
      <c r="A149" s="1" t="s">
        <v>527</v>
      </c>
      <c r="B149" s="1" t="s">
        <v>528</v>
      </c>
      <c r="C149" s="2">
        <v>44581</v>
      </c>
      <c r="D149" s="1" t="s">
        <v>529</v>
      </c>
      <c r="E149" s="34"/>
      <c r="F149" s="1" t="s">
        <v>530</v>
      </c>
      <c r="G149" s="1" t="s">
        <v>531</v>
      </c>
      <c r="H149" s="1" t="s">
        <v>532</v>
      </c>
      <c r="I149" s="3">
        <v>1</v>
      </c>
      <c r="J149" s="3">
        <v>698.88</v>
      </c>
      <c r="K149" s="4">
        <f t="shared" si="10"/>
        <v>845.64479999999992</v>
      </c>
      <c r="L149" s="24" t="s">
        <v>1921</v>
      </c>
      <c r="M149" s="24" t="s">
        <v>1921</v>
      </c>
      <c r="N149" s="24">
        <f>+K149*0.95</f>
        <v>803.36255999999992</v>
      </c>
      <c r="O149" s="24">
        <f>+N149-(N149*9.09/100)</f>
        <v>730.33690329599995</v>
      </c>
      <c r="P149" s="24"/>
      <c r="Q149" s="3">
        <v>743.7970176</v>
      </c>
      <c r="R149" s="4">
        <f t="shared" si="12"/>
        <v>899.994391296</v>
      </c>
      <c r="S149" s="24"/>
      <c r="T149" s="4"/>
      <c r="U149" s="4"/>
      <c r="V149" s="4"/>
      <c r="W149" s="4"/>
      <c r="X149" s="4"/>
      <c r="Y149" s="4"/>
      <c r="Z149" s="4"/>
      <c r="AA149" s="4"/>
      <c r="AB149" s="4"/>
      <c r="AC149" s="1" t="s">
        <v>533</v>
      </c>
      <c r="AD149" s="22" t="s">
        <v>1932</v>
      </c>
    </row>
    <row r="150" spans="1:30" customFormat="1" x14ac:dyDescent="0.25">
      <c r="A150" s="1" t="s">
        <v>697</v>
      </c>
      <c r="B150" s="1" t="s">
        <v>698</v>
      </c>
      <c r="C150" s="2">
        <v>44581</v>
      </c>
      <c r="D150" s="1" t="s">
        <v>699</v>
      </c>
      <c r="E150" s="34"/>
      <c r="F150" s="1" t="s">
        <v>700</v>
      </c>
      <c r="G150" s="1" t="s">
        <v>701</v>
      </c>
      <c r="H150" s="1" t="s">
        <v>702</v>
      </c>
      <c r="I150" s="3">
        <v>1</v>
      </c>
      <c r="J150" s="3">
        <v>286.30786367855097</v>
      </c>
      <c r="K150" s="4">
        <f t="shared" si="10"/>
        <v>346.43251505104666</v>
      </c>
      <c r="L150" s="24" t="s">
        <v>1921</v>
      </c>
      <c r="M150" s="24" t="s">
        <v>1921</v>
      </c>
      <c r="N150" s="24" t="s">
        <v>1921</v>
      </c>
      <c r="O150" s="24">
        <f t="shared" ref="O150:O155" si="15">+K150</f>
        <v>346.43251505104666</v>
      </c>
      <c r="P150" s="24"/>
      <c r="Q150" s="3">
        <v>581.80953018099103</v>
      </c>
      <c r="R150" s="4">
        <f t="shared" si="12"/>
        <v>703.98953151899912</v>
      </c>
      <c r="S150" s="24"/>
      <c r="T150" s="4"/>
      <c r="U150" s="4"/>
      <c r="V150" s="4"/>
      <c r="W150" s="4"/>
      <c r="X150" s="4"/>
      <c r="Y150" s="4"/>
      <c r="Z150" s="4"/>
      <c r="AA150" s="4"/>
      <c r="AB150" s="4"/>
      <c r="AC150" s="1" t="s">
        <v>703</v>
      </c>
      <c r="AD150" s="22" t="s">
        <v>1932</v>
      </c>
    </row>
    <row r="151" spans="1:30" customFormat="1" x14ac:dyDescent="0.25">
      <c r="A151" s="1" t="s">
        <v>704</v>
      </c>
      <c r="B151" s="1" t="s">
        <v>705</v>
      </c>
      <c r="C151" s="2">
        <v>44581</v>
      </c>
      <c r="D151" s="1" t="s">
        <v>706</v>
      </c>
      <c r="E151" s="34"/>
      <c r="F151" s="1" t="s">
        <v>707</v>
      </c>
      <c r="G151" s="1" t="s">
        <v>708</v>
      </c>
      <c r="H151" s="1" t="s">
        <v>709</v>
      </c>
      <c r="I151" s="3">
        <v>1</v>
      </c>
      <c r="J151" s="3">
        <v>286.30786367855097</v>
      </c>
      <c r="K151" s="4">
        <f t="shared" si="10"/>
        <v>346.43251505104666</v>
      </c>
      <c r="L151" s="24" t="s">
        <v>1921</v>
      </c>
      <c r="M151" s="24" t="s">
        <v>1921</v>
      </c>
      <c r="N151" s="24" t="s">
        <v>1921</v>
      </c>
      <c r="O151" s="24">
        <f t="shared" si="15"/>
        <v>346.43251505104666</v>
      </c>
      <c r="P151" s="24"/>
      <c r="Q151" s="3">
        <v>581.80953018099103</v>
      </c>
      <c r="R151" s="4">
        <f t="shared" si="12"/>
        <v>703.98953151899912</v>
      </c>
      <c r="S151" s="24"/>
      <c r="T151" s="4"/>
      <c r="U151" s="4"/>
      <c r="V151" s="4"/>
      <c r="W151" s="4"/>
      <c r="X151" s="4"/>
      <c r="Y151" s="4"/>
      <c r="Z151" s="4"/>
      <c r="AA151" s="4"/>
      <c r="AB151" s="4"/>
      <c r="AC151" s="1" t="s">
        <v>710</v>
      </c>
      <c r="AD151" s="22" t="s">
        <v>1932</v>
      </c>
    </row>
    <row r="152" spans="1:30" customFormat="1" x14ac:dyDescent="0.25">
      <c r="A152" s="1" t="s">
        <v>711</v>
      </c>
      <c r="B152" s="1" t="s">
        <v>712</v>
      </c>
      <c r="C152" s="2">
        <v>44581</v>
      </c>
      <c r="D152" s="1" t="s">
        <v>713</v>
      </c>
      <c r="E152" s="34"/>
      <c r="F152" s="1" t="s">
        <v>714</v>
      </c>
      <c r="G152" s="1" t="s">
        <v>715</v>
      </c>
      <c r="H152" s="1" t="s">
        <v>716</v>
      </c>
      <c r="I152" s="3">
        <v>1</v>
      </c>
      <c r="J152" s="3">
        <v>353.25436336956</v>
      </c>
      <c r="K152" s="4">
        <f t="shared" si="10"/>
        <v>427.43777967716755</v>
      </c>
      <c r="L152" s="24" t="s">
        <v>1921</v>
      </c>
      <c r="M152" s="24" t="s">
        <v>1921</v>
      </c>
      <c r="N152" s="24" t="s">
        <v>1921</v>
      </c>
      <c r="O152" s="24">
        <f t="shared" si="15"/>
        <v>427.43777967716755</v>
      </c>
      <c r="P152" s="24"/>
      <c r="Q152" s="3">
        <v>718.17429614545495</v>
      </c>
      <c r="R152" s="4">
        <f t="shared" si="12"/>
        <v>868.99089833600044</v>
      </c>
      <c r="S152" s="24"/>
      <c r="T152" s="4"/>
      <c r="U152" s="4"/>
      <c r="V152" s="4"/>
      <c r="W152" s="4"/>
      <c r="X152" s="4"/>
      <c r="Y152" s="4"/>
      <c r="Z152" s="4"/>
      <c r="AA152" s="4"/>
      <c r="AB152" s="4"/>
      <c r="AC152" s="1" t="s">
        <v>717</v>
      </c>
      <c r="AD152" s="22" t="s">
        <v>1932</v>
      </c>
    </row>
    <row r="153" spans="1:30" customFormat="1" x14ac:dyDescent="0.25">
      <c r="A153" s="1" t="s">
        <v>760</v>
      </c>
      <c r="B153" s="1" t="s">
        <v>761</v>
      </c>
      <c r="C153" s="2">
        <v>44581</v>
      </c>
      <c r="D153" s="1" t="s">
        <v>762</v>
      </c>
      <c r="E153" s="34"/>
      <c r="F153" s="1" t="s">
        <v>763</v>
      </c>
      <c r="G153" s="1" t="s">
        <v>764</v>
      </c>
      <c r="H153" s="1" t="s">
        <v>765</v>
      </c>
      <c r="I153" s="3">
        <v>1</v>
      </c>
      <c r="J153" s="3">
        <v>163.57261424503301</v>
      </c>
      <c r="K153" s="4">
        <f t="shared" si="10"/>
        <v>197.92286323648995</v>
      </c>
      <c r="L153" s="24" t="s">
        <v>1921</v>
      </c>
      <c r="M153" s="24" t="s">
        <v>1921</v>
      </c>
      <c r="N153" s="24" t="s">
        <v>1921</v>
      </c>
      <c r="O153" s="24">
        <f t="shared" si="15"/>
        <v>197.92286323648995</v>
      </c>
      <c r="P153" s="24"/>
      <c r="Q153" s="3">
        <v>332.86408544049601</v>
      </c>
      <c r="R153" s="4">
        <f t="shared" si="12"/>
        <v>402.76554338300014</v>
      </c>
      <c r="S153" s="24"/>
      <c r="T153" s="4"/>
      <c r="U153" s="4"/>
      <c r="V153" s="4"/>
      <c r="W153" s="4"/>
      <c r="X153" s="4"/>
      <c r="Y153" s="4"/>
      <c r="Z153" s="4"/>
      <c r="AA153" s="4"/>
      <c r="AB153" s="4"/>
      <c r="AC153" s="1" t="s">
        <v>766</v>
      </c>
      <c r="AD153" s="22" t="s">
        <v>1932</v>
      </c>
    </row>
    <row r="154" spans="1:30" customFormat="1" x14ac:dyDescent="0.25">
      <c r="A154" s="1" t="s">
        <v>767</v>
      </c>
      <c r="B154" s="1" t="s">
        <v>768</v>
      </c>
      <c r="C154" s="2">
        <v>44581</v>
      </c>
      <c r="D154" s="1" t="s">
        <v>769</v>
      </c>
      <c r="E154" s="34"/>
      <c r="F154" s="1" t="s">
        <v>770</v>
      </c>
      <c r="G154" s="1" t="s">
        <v>771</v>
      </c>
      <c r="H154" s="1" t="s">
        <v>772</v>
      </c>
      <c r="I154" s="3">
        <v>1</v>
      </c>
      <c r="J154" s="3">
        <v>94.39</v>
      </c>
      <c r="K154" s="4">
        <f t="shared" si="10"/>
        <v>114.2119</v>
      </c>
      <c r="L154" s="24" t="s">
        <v>1921</v>
      </c>
      <c r="M154" s="24" t="s">
        <v>1921</v>
      </c>
      <c r="N154" s="24" t="s">
        <v>1921</v>
      </c>
      <c r="O154" s="24">
        <f t="shared" si="15"/>
        <v>114.2119</v>
      </c>
      <c r="P154" s="24"/>
      <c r="Q154" s="3">
        <v>199.987468953719</v>
      </c>
      <c r="R154" s="4">
        <f t="shared" si="12"/>
        <v>241.98483743399999</v>
      </c>
      <c r="S154" s="24"/>
      <c r="T154" s="4"/>
      <c r="U154" s="4"/>
      <c r="V154" s="4"/>
      <c r="W154" s="4"/>
      <c r="X154" s="4"/>
      <c r="Y154" s="4"/>
      <c r="Z154" s="4"/>
      <c r="AA154" s="4"/>
      <c r="AB154" s="4"/>
      <c r="AC154" s="1" t="s">
        <v>773</v>
      </c>
      <c r="AD154" s="22" t="s">
        <v>1932</v>
      </c>
    </row>
    <row r="155" spans="1:30" customFormat="1" x14ac:dyDescent="0.25">
      <c r="A155" s="1" t="s">
        <v>865</v>
      </c>
      <c r="B155" s="1" t="s">
        <v>866</v>
      </c>
      <c r="C155" s="2">
        <v>44581</v>
      </c>
      <c r="D155" s="1" t="s">
        <v>867</v>
      </c>
      <c r="E155" s="34"/>
      <c r="F155" s="1" t="s">
        <v>868</v>
      </c>
      <c r="G155" s="1" t="s">
        <v>869</v>
      </c>
      <c r="H155" s="1" t="s">
        <v>870</v>
      </c>
      <c r="I155" s="3">
        <v>1</v>
      </c>
      <c r="J155" s="3">
        <v>211.92286402187301</v>
      </c>
      <c r="K155" s="4">
        <f t="shared" si="10"/>
        <v>256.42666546646632</v>
      </c>
      <c r="L155" s="24" t="s">
        <v>1921</v>
      </c>
      <c r="M155" s="24" t="s">
        <v>1921</v>
      </c>
      <c r="N155" s="24" t="s">
        <v>1921</v>
      </c>
      <c r="O155" s="24">
        <f t="shared" si="15"/>
        <v>256.42666546646632</v>
      </c>
      <c r="P155" s="24"/>
      <c r="Q155" s="3">
        <v>484.53452062148801</v>
      </c>
      <c r="R155" s="4">
        <f t="shared" si="12"/>
        <v>586.28676995200044</v>
      </c>
      <c r="S155" s="24"/>
      <c r="T155" s="4"/>
      <c r="U155" s="4"/>
      <c r="V155" s="4"/>
      <c r="W155" s="4"/>
      <c r="X155" s="4"/>
      <c r="Y155" s="4"/>
      <c r="Z155" s="4"/>
      <c r="AA155" s="4"/>
      <c r="AB155" s="4"/>
      <c r="AC155" s="1" t="s">
        <v>871</v>
      </c>
      <c r="AD155" s="22" t="s">
        <v>1932</v>
      </c>
    </row>
    <row r="156" spans="1:30" customFormat="1" x14ac:dyDescent="0.25">
      <c r="A156" s="1" t="s">
        <v>1044</v>
      </c>
      <c r="B156" s="1" t="s">
        <v>1045</v>
      </c>
      <c r="C156" s="2">
        <v>44581</v>
      </c>
      <c r="D156" s="1" t="s">
        <v>1046</v>
      </c>
      <c r="E156" s="34"/>
      <c r="F156" s="1" t="s">
        <v>1047</v>
      </c>
      <c r="G156" s="1" t="s">
        <v>1048</v>
      </c>
      <c r="H156" s="1" t="s">
        <v>1049</v>
      </c>
      <c r="I156" s="3">
        <v>1</v>
      </c>
      <c r="J156" s="3">
        <v>1115.18066115702</v>
      </c>
      <c r="K156" s="4">
        <f t="shared" si="10"/>
        <v>1349.3685999999941</v>
      </c>
      <c r="L156" s="24" t="s">
        <v>1921</v>
      </c>
      <c r="M156" s="24">
        <f>+K156*0.85</f>
        <v>1146.9633099999949</v>
      </c>
      <c r="N156" s="24">
        <f>+M156*0.95</f>
        <v>1089.615144499995</v>
      </c>
      <c r="O156" s="24">
        <f>+N156-(N156*9.09/100)</f>
        <v>990.56912786494547</v>
      </c>
      <c r="P156" s="24"/>
      <c r="Q156" s="3">
        <v>1754.5360378115599</v>
      </c>
      <c r="R156" s="4">
        <f t="shared" si="12"/>
        <v>2122.9886057519875</v>
      </c>
      <c r="S156" s="24"/>
      <c r="T156" s="4"/>
      <c r="U156" s="4"/>
      <c r="V156" s="4"/>
      <c r="W156" s="4"/>
      <c r="X156" s="4"/>
      <c r="Y156" s="4"/>
      <c r="Z156" s="4"/>
      <c r="AA156" s="4"/>
      <c r="AB156" s="4"/>
      <c r="AC156" s="1" t="s">
        <v>1050</v>
      </c>
      <c r="AD156" s="22" t="s">
        <v>1932</v>
      </c>
    </row>
    <row r="157" spans="1:30" customFormat="1" x14ac:dyDescent="0.25">
      <c r="A157" s="1" t="s">
        <v>1210</v>
      </c>
      <c r="B157" s="1" t="s">
        <v>1211</v>
      </c>
      <c r="C157" s="2">
        <v>44581</v>
      </c>
      <c r="D157" s="1" t="s">
        <v>1212</v>
      </c>
      <c r="E157" s="34"/>
      <c r="F157" s="1" t="s">
        <v>1213</v>
      </c>
      <c r="G157" s="1" t="s">
        <v>1214</v>
      </c>
      <c r="H157" s="1" t="s">
        <v>1215</v>
      </c>
      <c r="I157" s="3">
        <v>1</v>
      </c>
      <c r="J157" s="3">
        <v>1927.34099173554</v>
      </c>
      <c r="K157" s="4">
        <f t="shared" si="10"/>
        <v>2332.0826000000034</v>
      </c>
      <c r="L157" s="24" t="s">
        <v>1921</v>
      </c>
      <c r="M157" s="24" t="s">
        <v>1921</v>
      </c>
      <c r="N157" s="24">
        <f>+K157*0.95</f>
        <v>2215.4784700000032</v>
      </c>
      <c r="O157" s="24">
        <f>+N157-(N157*9.09/100)</f>
        <v>2014.091477077003</v>
      </c>
      <c r="P157" s="24"/>
      <c r="Q157" s="3">
        <v>1399.17246636033</v>
      </c>
      <c r="R157" s="4">
        <f t="shared" si="12"/>
        <v>1692.9986842959993</v>
      </c>
      <c r="S157" s="24"/>
      <c r="T157" s="4"/>
      <c r="U157" s="4"/>
      <c r="V157" s="4"/>
      <c r="W157" s="4"/>
      <c r="X157" s="4"/>
      <c r="Y157" s="4"/>
      <c r="Z157" s="4"/>
      <c r="AA157" s="4"/>
      <c r="AB157" s="4"/>
      <c r="AC157" s="1" t="s">
        <v>1216</v>
      </c>
      <c r="AD157" s="22" t="s">
        <v>1932</v>
      </c>
    </row>
    <row r="158" spans="1:30" customFormat="1" x14ac:dyDescent="0.25">
      <c r="A158" s="1" t="s">
        <v>1446</v>
      </c>
      <c r="B158" s="1" t="s">
        <v>1447</v>
      </c>
      <c r="C158" s="2">
        <v>44581</v>
      </c>
      <c r="D158" s="1" t="s">
        <v>1448</v>
      </c>
      <c r="E158" s="34"/>
      <c r="F158" s="1" t="s">
        <v>1449</v>
      </c>
      <c r="G158" s="1" t="s">
        <v>1450</v>
      </c>
      <c r="H158" s="1" t="s">
        <v>1451</v>
      </c>
      <c r="I158" s="3">
        <v>1</v>
      </c>
      <c r="J158" s="3">
        <v>290.08082644628098</v>
      </c>
      <c r="K158" s="4">
        <f t="shared" ref="K158:K221" si="16">+J158*1.21*I158</f>
        <v>350.99779999999998</v>
      </c>
      <c r="L158" s="24" t="s">
        <v>1921</v>
      </c>
      <c r="M158" s="24" t="s">
        <v>1921</v>
      </c>
      <c r="N158" s="24">
        <f>+K158*0.95</f>
        <v>333.44790999999998</v>
      </c>
      <c r="O158" s="24">
        <f>+N158-(N158*9.09/100)</f>
        <v>303.13749498099997</v>
      </c>
      <c r="P158" s="24"/>
      <c r="Q158" s="3">
        <v>239.65897719338801</v>
      </c>
      <c r="R158" s="4">
        <f t="shared" si="12"/>
        <v>289.9873624039995</v>
      </c>
      <c r="S158" s="24"/>
      <c r="T158" s="4"/>
      <c r="U158" s="4"/>
      <c r="V158" s="4"/>
      <c r="W158" s="4"/>
      <c r="X158" s="4"/>
      <c r="Y158" s="4"/>
      <c r="Z158" s="4"/>
      <c r="AA158" s="4"/>
      <c r="AB158" s="4"/>
      <c r="AC158" s="1" t="s">
        <v>1452</v>
      </c>
      <c r="AD158" s="22" t="s">
        <v>1932</v>
      </c>
    </row>
    <row r="159" spans="1:30" customFormat="1" x14ac:dyDescent="0.25">
      <c r="A159" s="1" t="s">
        <v>1453</v>
      </c>
      <c r="B159" s="1" t="s">
        <v>1454</v>
      </c>
      <c r="C159" s="2">
        <v>44581</v>
      </c>
      <c r="D159" s="1" t="s">
        <v>1455</v>
      </c>
      <c r="E159" s="34">
        <v>4026</v>
      </c>
      <c r="F159" s="1" t="s">
        <v>1456</v>
      </c>
      <c r="G159" s="1" t="s">
        <v>1457</v>
      </c>
      <c r="H159" s="1" t="s">
        <v>1458</v>
      </c>
      <c r="I159" s="3">
        <v>2</v>
      </c>
      <c r="J159" s="3">
        <v>290.08082644628098</v>
      </c>
      <c r="K159" s="4">
        <f t="shared" si="16"/>
        <v>701.99559999999997</v>
      </c>
      <c r="L159" s="24" t="s">
        <v>1921</v>
      </c>
      <c r="M159" s="24" t="s">
        <v>1921</v>
      </c>
      <c r="N159" s="24">
        <f>+K159*0.95</f>
        <v>666.89581999999996</v>
      </c>
      <c r="O159" s="24">
        <f>+N159-(N159*9.09/100)</f>
        <v>606.27498996199995</v>
      </c>
      <c r="P159" s="24">
        <f>+SUM(O147:O159)</f>
        <v>7103.5227613441657</v>
      </c>
      <c r="Q159" s="3">
        <v>479.31795438677699</v>
      </c>
      <c r="R159" s="4">
        <f t="shared" si="12"/>
        <v>579.97472480800013</v>
      </c>
      <c r="S159" s="24">
        <f>+SUM(R148:R159)</f>
        <v>9874.4602343689858</v>
      </c>
      <c r="T159" s="4">
        <v>0</v>
      </c>
      <c r="U159" s="4">
        <f t="shared" si="13"/>
        <v>-9874.4602343689858</v>
      </c>
      <c r="V159" s="4"/>
      <c r="W159" s="4" t="s">
        <v>1980</v>
      </c>
      <c r="X159" s="4">
        <v>0</v>
      </c>
      <c r="Y159" s="4"/>
      <c r="Z159" s="4"/>
      <c r="AA159" s="4"/>
      <c r="AB159" s="4"/>
      <c r="AC159" s="1" t="s">
        <v>1459</v>
      </c>
      <c r="AD159" s="22" t="s">
        <v>1932</v>
      </c>
    </row>
    <row r="160" spans="1:30" customFormat="1" x14ac:dyDescent="0.25">
      <c r="A160" s="1" t="s">
        <v>176</v>
      </c>
      <c r="B160" s="1" t="s">
        <v>177</v>
      </c>
      <c r="C160" s="2">
        <v>44581</v>
      </c>
      <c r="D160" s="1" t="s">
        <v>178</v>
      </c>
      <c r="E160" s="34"/>
      <c r="F160" s="1" t="s">
        <v>179</v>
      </c>
      <c r="G160" s="1" t="s">
        <v>180</v>
      </c>
      <c r="H160" s="1" t="s">
        <v>181</v>
      </c>
      <c r="I160" s="3">
        <v>-1</v>
      </c>
      <c r="J160" s="3">
        <v>136.363636363636</v>
      </c>
      <c r="K160" s="4">
        <f t="shared" si="16"/>
        <v>-164.99999999999957</v>
      </c>
      <c r="L160" s="24" t="s">
        <v>1921</v>
      </c>
      <c r="M160" s="24" t="s">
        <v>1921</v>
      </c>
      <c r="N160" s="24" t="s">
        <v>1921</v>
      </c>
      <c r="O160" s="24">
        <v>0</v>
      </c>
      <c r="P160" s="24"/>
      <c r="Q160" s="3">
        <v>-136.363636363636</v>
      </c>
      <c r="R160" s="4">
        <f t="shared" si="12"/>
        <v>-164.99999999999957</v>
      </c>
      <c r="S160" s="24"/>
      <c r="T160" s="4"/>
      <c r="U160" s="4"/>
      <c r="V160" s="4"/>
      <c r="W160" s="4"/>
      <c r="X160" s="4"/>
      <c r="Y160" s="4"/>
      <c r="Z160" s="4"/>
      <c r="AA160" s="4"/>
      <c r="AB160" s="4"/>
      <c r="AC160" s="1" t="s">
        <v>182</v>
      </c>
      <c r="AD160" s="22">
        <v>4027</v>
      </c>
    </row>
    <row r="161" spans="1:30" customFormat="1" x14ac:dyDescent="0.25">
      <c r="A161" s="1" t="s">
        <v>1703</v>
      </c>
      <c r="B161" s="1" t="s">
        <v>1704</v>
      </c>
      <c r="C161" s="2">
        <v>44581</v>
      </c>
      <c r="D161" s="1" t="s">
        <v>1705</v>
      </c>
      <c r="E161" s="34">
        <v>4027</v>
      </c>
      <c r="F161" s="1" t="s">
        <v>1706</v>
      </c>
      <c r="G161" s="1" t="s">
        <v>1707</v>
      </c>
      <c r="H161" s="1" t="s">
        <v>1708</v>
      </c>
      <c r="I161" s="3">
        <v>1</v>
      </c>
      <c r="J161" s="3">
        <v>636.4</v>
      </c>
      <c r="K161" s="4">
        <f t="shared" si="16"/>
        <v>770.04399999999998</v>
      </c>
      <c r="L161" s="24" t="s">
        <v>1921</v>
      </c>
      <c r="M161" s="24" t="s">
        <v>1921</v>
      </c>
      <c r="N161" s="24" t="s">
        <v>1921</v>
      </c>
      <c r="O161" s="24">
        <f>+K161</f>
        <v>770.04399999999998</v>
      </c>
      <c r="P161" s="24">
        <f>+O161+O160</f>
        <v>770.04399999999998</v>
      </c>
      <c r="Q161" s="3">
        <v>909.07834045371499</v>
      </c>
      <c r="R161" s="4">
        <f t="shared" si="12"/>
        <v>1099.9847919489951</v>
      </c>
      <c r="S161" s="24">
        <f>+R161+R160</f>
        <v>934.98479194899551</v>
      </c>
      <c r="T161" s="4">
        <v>934.99</v>
      </c>
      <c r="U161" s="4">
        <f t="shared" si="13"/>
        <v>5.2080510045016126E-3</v>
      </c>
      <c r="V161" s="4"/>
      <c r="W161" s="4"/>
      <c r="X161" s="4">
        <v>19549074867</v>
      </c>
      <c r="Y161" s="4"/>
      <c r="Z161" s="4"/>
      <c r="AA161" s="4"/>
      <c r="AB161" s="4"/>
      <c r="AC161" s="1" t="s">
        <v>1709</v>
      </c>
      <c r="AD161" s="22">
        <v>4027</v>
      </c>
    </row>
    <row r="162" spans="1:30" customFormat="1" x14ac:dyDescent="0.25">
      <c r="A162" s="1" t="s">
        <v>66</v>
      </c>
      <c r="B162" s="1" t="s">
        <v>67</v>
      </c>
      <c r="C162" s="2">
        <v>44581</v>
      </c>
      <c r="D162" s="1" t="s">
        <v>68</v>
      </c>
      <c r="E162" s="34">
        <v>4028</v>
      </c>
      <c r="F162" s="1" t="s">
        <v>69</v>
      </c>
      <c r="G162" s="1" t="s">
        <v>70</v>
      </c>
      <c r="H162" s="1" t="s">
        <v>71</v>
      </c>
      <c r="I162" s="3">
        <v>1</v>
      </c>
      <c r="J162" s="3">
        <v>950.47</v>
      </c>
      <c r="K162" s="4">
        <f t="shared" si="16"/>
        <v>1150.0687</v>
      </c>
      <c r="L162" s="24" t="s">
        <v>1921</v>
      </c>
      <c r="M162" s="24" t="s">
        <v>1921</v>
      </c>
      <c r="N162" s="24" t="s">
        <v>1921</v>
      </c>
      <c r="O162" s="24">
        <f>+K162</f>
        <v>1150.0687</v>
      </c>
      <c r="P162" s="24">
        <f>+O162</f>
        <v>1150.0687</v>
      </c>
      <c r="Q162" s="3">
        <v>1757.8464839999999</v>
      </c>
      <c r="R162" s="4">
        <f t="shared" si="12"/>
        <v>2126.9942456399999</v>
      </c>
      <c r="S162" s="24">
        <f>+R162</f>
        <v>2126.9942456399999</v>
      </c>
      <c r="T162" s="4">
        <v>2126.9899999999998</v>
      </c>
      <c r="U162" s="4">
        <f>+T162-S162</f>
        <v>-4.2456400001356087E-3</v>
      </c>
      <c r="V162" s="4"/>
      <c r="W162" s="4"/>
      <c r="X162" s="4">
        <v>3977320589</v>
      </c>
      <c r="Y162" s="4"/>
      <c r="Z162" s="4"/>
      <c r="AA162" s="4"/>
      <c r="AB162" s="4"/>
      <c r="AC162" s="1"/>
      <c r="AD162" s="22">
        <v>4025</v>
      </c>
    </row>
    <row r="163" spans="1:30" customFormat="1" x14ac:dyDescent="0.25">
      <c r="A163" s="1" t="s">
        <v>774</v>
      </c>
      <c r="B163" s="1" t="s">
        <v>775</v>
      </c>
      <c r="C163" s="2">
        <v>44581</v>
      </c>
      <c r="D163" s="1" t="s">
        <v>776</v>
      </c>
      <c r="E163" s="34"/>
      <c r="F163" s="1" t="s">
        <v>777</v>
      </c>
      <c r="G163" s="1" t="s">
        <v>778</v>
      </c>
      <c r="H163" s="1" t="s">
        <v>779</v>
      </c>
      <c r="I163" s="3">
        <v>1</v>
      </c>
      <c r="J163" s="3">
        <v>94.39</v>
      </c>
      <c r="K163" s="4">
        <f t="shared" si="16"/>
        <v>114.2119</v>
      </c>
      <c r="L163" s="24" t="s">
        <v>1921</v>
      </c>
      <c r="M163" s="24" t="s">
        <v>1921</v>
      </c>
      <c r="N163" s="24" t="s">
        <v>1921</v>
      </c>
      <c r="O163" s="24">
        <f>+K163</f>
        <v>114.2119</v>
      </c>
      <c r="P163" s="24"/>
      <c r="Q163" s="3">
        <v>199.987468953719</v>
      </c>
      <c r="R163" s="4">
        <f t="shared" si="12"/>
        <v>241.98483743399999</v>
      </c>
      <c r="S163" s="24"/>
      <c r="T163" s="4"/>
      <c r="U163" s="4"/>
      <c r="V163" s="4"/>
      <c r="W163" s="4"/>
      <c r="X163" s="4"/>
      <c r="Y163" s="4"/>
      <c r="Z163" s="4"/>
      <c r="AA163" s="4"/>
      <c r="AB163" s="4"/>
      <c r="AC163" s="1"/>
      <c r="AD163" s="22">
        <v>4028</v>
      </c>
    </row>
    <row r="164" spans="1:30" customFormat="1" x14ac:dyDescent="0.25">
      <c r="A164" s="1" t="s">
        <v>1877</v>
      </c>
      <c r="B164" s="1" t="s">
        <v>1878</v>
      </c>
      <c r="C164" s="2">
        <v>44581</v>
      </c>
      <c r="D164" s="1" t="s">
        <v>1879</v>
      </c>
      <c r="E164" s="34">
        <v>4025</v>
      </c>
      <c r="F164" s="1" t="s">
        <v>1880</v>
      </c>
      <c r="G164" s="1" t="s">
        <v>1881</v>
      </c>
      <c r="H164" s="1" t="s">
        <v>1882</v>
      </c>
      <c r="I164" s="3">
        <v>1</v>
      </c>
      <c r="J164" s="3">
        <v>297.54000000000002</v>
      </c>
      <c r="K164" s="4">
        <f t="shared" si="16"/>
        <v>360.02340000000004</v>
      </c>
      <c r="L164" s="24" t="s">
        <v>1921</v>
      </c>
      <c r="M164" s="24" t="s">
        <v>1921</v>
      </c>
      <c r="N164" s="24" t="s">
        <v>1921</v>
      </c>
      <c r="O164" s="24">
        <f>+K164</f>
        <v>360.02340000000004</v>
      </c>
      <c r="P164" s="24">
        <f>+O164+O163</f>
        <v>474.23530000000005</v>
      </c>
      <c r="Q164" s="3">
        <v>495.8563608</v>
      </c>
      <c r="R164" s="4">
        <f t="shared" si="12"/>
        <v>599.98619656799997</v>
      </c>
      <c r="S164" s="24">
        <f>+R164+R163</f>
        <v>841.9710340019999</v>
      </c>
      <c r="T164" s="4">
        <v>841.98</v>
      </c>
      <c r="U164" s="4">
        <f t="shared" si="13"/>
        <v>8.9659980001215445E-3</v>
      </c>
      <c r="V164" s="4">
        <v>0</v>
      </c>
      <c r="W164" s="4"/>
      <c r="X164" s="4">
        <v>19542320930</v>
      </c>
      <c r="Y164" s="4"/>
      <c r="Z164" s="4"/>
      <c r="AA164" s="4"/>
      <c r="AB164" s="4"/>
      <c r="AC164" s="1"/>
      <c r="AD164" s="22">
        <v>4028</v>
      </c>
    </row>
    <row r="165" spans="1:30" customFormat="1" x14ac:dyDescent="0.25">
      <c r="A165" s="1" t="s">
        <v>1539</v>
      </c>
      <c r="B165" s="1" t="s">
        <v>1540</v>
      </c>
      <c r="C165" s="2">
        <v>44581</v>
      </c>
      <c r="D165" s="1" t="s">
        <v>1541</v>
      </c>
      <c r="E165" s="34">
        <v>4029</v>
      </c>
      <c r="F165" s="1" t="s">
        <v>1542</v>
      </c>
      <c r="G165" s="1" t="s">
        <v>1543</v>
      </c>
      <c r="H165" s="1" t="s">
        <v>1544</v>
      </c>
      <c r="I165" s="3">
        <v>1</v>
      </c>
      <c r="J165" s="3">
        <v>527.86239669421502</v>
      </c>
      <c r="K165" s="4">
        <f t="shared" si="16"/>
        <v>638.71350000000018</v>
      </c>
      <c r="L165" s="24" t="s">
        <v>1921</v>
      </c>
      <c r="M165" s="24" t="s">
        <v>1921</v>
      </c>
      <c r="N165" s="24">
        <f>+K165*0.95</f>
        <v>606.77782500000012</v>
      </c>
      <c r="O165" s="24">
        <f>+N165-(N165*9.09/100)</f>
        <v>551.62172070750012</v>
      </c>
      <c r="P165" s="24">
        <f>+O165</f>
        <v>551.62172070750012</v>
      </c>
      <c r="Q165" s="3">
        <v>520.65707497933897</v>
      </c>
      <c r="R165" s="4">
        <f t="shared" si="12"/>
        <v>629.99506072500014</v>
      </c>
      <c r="S165" s="24">
        <f>+R165</f>
        <v>629.99506072500014</v>
      </c>
      <c r="T165" s="4">
        <v>629.99</v>
      </c>
      <c r="U165" s="4">
        <f t="shared" si="13"/>
        <v>-5.0607250001348802E-3</v>
      </c>
      <c r="V165" s="4"/>
      <c r="W165" s="4"/>
      <c r="X165" s="4">
        <v>19583190964</v>
      </c>
      <c r="Y165" s="4"/>
      <c r="Z165" s="4"/>
      <c r="AA165" s="4"/>
      <c r="AB165" s="4"/>
      <c r="AC165" s="1"/>
      <c r="AD165" s="22">
        <v>4029</v>
      </c>
    </row>
    <row r="166" spans="1:30" customFormat="1" x14ac:dyDescent="0.25">
      <c r="A166" s="1" t="s">
        <v>183</v>
      </c>
      <c r="B166" s="1" t="s">
        <v>184</v>
      </c>
      <c r="C166" s="2">
        <v>44581</v>
      </c>
      <c r="D166" s="1" t="s">
        <v>185</v>
      </c>
      <c r="E166" s="34"/>
      <c r="F166" s="1" t="s">
        <v>186</v>
      </c>
      <c r="G166" s="1" t="s">
        <v>187</v>
      </c>
      <c r="H166" s="1" t="s">
        <v>188</v>
      </c>
      <c r="I166" s="3">
        <v>-1</v>
      </c>
      <c r="J166" s="3">
        <v>575.44628099173599</v>
      </c>
      <c r="K166" s="4">
        <f t="shared" si="16"/>
        <v>-696.29000000000053</v>
      </c>
      <c r="L166" s="24" t="s">
        <v>1921</v>
      </c>
      <c r="M166" s="24" t="s">
        <v>1921</v>
      </c>
      <c r="N166" s="24" t="s">
        <v>1921</v>
      </c>
      <c r="O166" s="24">
        <v>0</v>
      </c>
      <c r="P166" s="24"/>
      <c r="Q166" s="3">
        <v>-575.44628099173599</v>
      </c>
      <c r="R166" s="4">
        <f t="shared" si="12"/>
        <v>-696.29000000000053</v>
      </c>
      <c r="S166" s="24"/>
      <c r="T166" s="4"/>
      <c r="U166" s="4"/>
      <c r="V166" s="4"/>
      <c r="W166" s="4"/>
      <c r="X166" s="4"/>
      <c r="Y166" s="4"/>
      <c r="Z166" s="4"/>
      <c r="AA166" s="4"/>
      <c r="AB166" s="4"/>
      <c r="AC166" s="1" t="s">
        <v>189</v>
      </c>
      <c r="AD166" s="22" t="s">
        <v>1935</v>
      </c>
    </row>
    <row r="167" spans="1:30" customFormat="1" x14ac:dyDescent="0.25">
      <c r="A167" s="1" t="s">
        <v>308</v>
      </c>
      <c r="B167" s="1" t="s">
        <v>309</v>
      </c>
      <c r="C167" s="2">
        <v>44581</v>
      </c>
      <c r="D167" s="1" t="s">
        <v>310</v>
      </c>
      <c r="E167" s="34"/>
      <c r="F167" s="1" t="s">
        <v>311</v>
      </c>
      <c r="G167" s="1" t="s">
        <v>312</v>
      </c>
      <c r="H167" s="1" t="s">
        <v>313</v>
      </c>
      <c r="I167" s="3">
        <v>1</v>
      </c>
      <c r="J167" s="3">
        <v>950.47</v>
      </c>
      <c r="K167" s="4">
        <f t="shared" si="16"/>
        <v>1150.0687</v>
      </c>
      <c r="L167" s="24" t="s">
        <v>1921</v>
      </c>
      <c r="M167" s="24" t="s">
        <v>1921</v>
      </c>
      <c r="N167" s="24" t="s">
        <v>1921</v>
      </c>
      <c r="O167" s="24">
        <f>+K167</f>
        <v>1150.0687</v>
      </c>
      <c r="P167" s="24"/>
      <c r="Q167" s="3">
        <v>1757.84505163223</v>
      </c>
      <c r="R167" s="4">
        <f t="shared" si="12"/>
        <v>2126.9925124749984</v>
      </c>
      <c r="S167" s="24"/>
      <c r="T167" s="4"/>
      <c r="U167" s="4"/>
      <c r="V167" s="4"/>
      <c r="W167" s="4"/>
      <c r="X167" s="4"/>
      <c r="Y167" s="4"/>
      <c r="Z167" s="4"/>
      <c r="AA167" s="4"/>
      <c r="AB167" s="4"/>
      <c r="AC167" s="1" t="s">
        <v>314</v>
      </c>
      <c r="AD167" s="22" t="s">
        <v>1935</v>
      </c>
    </row>
    <row r="168" spans="1:30" customFormat="1" x14ac:dyDescent="0.25">
      <c r="A168" s="1" t="s">
        <v>381</v>
      </c>
      <c r="B168" s="1" t="s">
        <v>382</v>
      </c>
      <c r="C168" s="2">
        <v>44581</v>
      </c>
      <c r="D168" s="1" t="s">
        <v>383</v>
      </c>
      <c r="E168" s="34"/>
      <c r="F168" s="1" t="s">
        <v>384</v>
      </c>
      <c r="G168" s="1" t="s">
        <v>385</v>
      </c>
      <c r="H168" s="1" t="s">
        <v>386</v>
      </c>
      <c r="I168" s="3">
        <v>1</v>
      </c>
      <c r="J168" s="3">
        <v>380.12</v>
      </c>
      <c r="K168" s="4">
        <f t="shared" si="16"/>
        <v>459.9452</v>
      </c>
      <c r="L168" s="24" t="s">
        <v>1921</v>
      </c>
      <c r="M168" s="24" t="s">
        <v>1921</v>
      </c>
      <c r="N168" s="24" t="s">
        <v>1921</v>
      </c>
      <c r="O168" s="24">
        <f>+K168</f>
        <v>459.9452</v>
      </c>
      <c r="P168" s="24"/>
      <c r="Q168" s="3">
        <v>599.99383293471101</v>
      </c>
      <c r="R168" s="4">
        <f t="shared" si="12"/>
        <v>725.99253785100029</v>
      </c>
      <c r="S168" s="24"/>
      <c r="T168" s="4"/>
      <c r="U168" s="4"/>
      <c r="V168" s="4"/>
      <c r="W168" s="4"/>
      <c r="X168" s="4"/>
      <c r="Y168" s="4"/>
      <c r="Z168" s="4"/>
      <c r="AA168" s="4"/>
      <c r="AB168" s="4"/>
      <c r="AC168" s="1" t="s">
        <v>387</v>
      </c>
      <c r="AD168" s="22" t="s">
        <v>1935</v>
      </c>
    </row>
    <row r="169" spans="1:30" customFormat="1" x14ac:dyDescent="0.25">
      <c r="A169" s="1" t="s">
        <v>566</v>
      </c>
      <c r="B169" s="1" t="s">
        <v>567</v>
      </c>
      <c r="C169" s="2">
        <v>44581</v>
      </c>
      <c r="D169" s="1" t="s">
        <v>568</v>
      </c>
      <c r="E169" s="34"/>
      <c r="F169" s="1" t="s">
        <v>569</v>
      </c>
      <c r="G169" s="1" t="s">
        <v>570</v>
      </c>
      <c r="H169" s="1" t="s">
        <v>571</v>
      </c>
      <c r="I169" s="3">
        <v>1</v>
      </c>
      <c r="J169" s="3">
        <v>492.5</v>
      </c>
      <c r="K169" s="4">
        <f t="shared" si="16"/>
        <v>595.92499999999995</v>
      </c>
      <c r="L169" s="24" t="s">
        <v>1921</v>
      </c>
      <c r="M169" s="24" t="s">
        <v>1921</v>
      </c>
      <c r="N169" s="24" t="s">
        <v>1921</v>
      </c>
      <c r="O169" s="24">
        <f>+K169</f>
        <v>595.92499999999995</v>
      </c>
      <c r="P169" s="24"/>
      <c r="Q169" s="3">
        <v>911.56462058842999</v>
      </c>
      <c r="R169" s="4">
        <f t="shared" si="12"/>
        <v>1102.9931909120003</v>
      </c>
      <c r="S169" s="24"/>
      <c r="T169" s="4"/>
      <c r="U169" s="4"/>
      <c r="V169" s="4"/>
      <c r="W169" s="4"/>
      <c r="X169" s="4"/>
      <c r="Y169" s="4"/>
      <c r="Z169" s="4"/>
      <c r="AA169" s="4"/>
      <c r="AB169" s="4"/>
      <c r="AC169" s="1" t="s">
        <v>572</v>
      </c>
      <c r="AD169" s="22" t="s">
        <v>1935</v>
      </c>
    </row>
    <row r="170" spans="1:30" customFormat="1" x14ac:dyDescent="0.25">
      <c r="A170" s="1" t="s">
        <v>1317</v>
      </c>
      <c r="B170" s="1" t="s">
        <v>1318</v>
      </c>
      <c r="C170" s="2">
        <v>44581</v>
      </c>
      <c r="D170" s="1" t="s">
        <v>1319</v>
      </c>
      <c r="E170" s="34">
        <v>4030</v>
      </c>
      <c r="F170" s="1" t="s">
        <v>1320</v>
      </c>
      <c r="G170" s="1" t="s">
        <v>1321</v>
      </c>
      <c r="H170" s="1" t="s">
        <v>1322</v>
      </c>
      <c r="I170" s="3">
        <v>2</v>
      </c>
      <c r="J170" s="3">
        <v>152.9</v>
      </c>
      <c r="K170" s="4">
        <f t="shared" si="16"/>
        <v>370.01800000000003</v>
      </c>
      <c r="L170" s="24" t="s">
        <v>1921</v>
      </c>
      <c r="M170" s="24" t="s">
        <v>1921</v>
      </c>
      <c r="N170" s="24" t="s">
        <v>1921</v>
      </c>
      <c r="O170" s="24">
        <f>+K170</f>
        <v>370.01800000000003</v>
      </c>
      <c r="P170" s="24">
        <f>+O170+O169+O168+O167+O166</f>
        <v>2575.9569000000001</v>
      </c>
      <c r="Q170" s="3">
        <v>566.93196610743803</v>
      </c>
      <c r="R170" s="4">
        <f t="shared" si="12"/>
        <v>685.98767898999995</v>
      </c>
      <c r="S170" s="24">
        <f>+R170+R169+R168+R167+R166</f>
        <v>3945.6759202279986</v>
      </c>
      <c r="T170" s="4">
        <v>4358.75</v>
      </c>
      <c r="U170" s="4">
        <f t="shared" si="13"/>
        <v>413.07407977200137</v>
      </c>
      <c r="V170" s="4" t="s">
        <v>1973</v>
      </c>
      <c r="W170" s="4"/>
      <c r="X170" s="4">
        <v>19590811134</v>
      </c>
      <c r="Y170" s="4"/>
      <c r="Z170" s="4"/>
      <c r="AA170" s="4"/>
      <c r="AB170" s="4"/>
      <c r="AC170" s="1" t="s">
        <v>1323</v>
      </c>
      <c r="AD170" s="22" t="s">
        <v>1935</v>
      </c>
    </row>
    <row r="171" spans="1:30" customFormat="1" x14ac:dyDescent="0.25">
      <c r="A171" s="1" t="s">
        <v>190</v>
      </c>
      <c r="B171" s="1" t="s">
        <v>191</v>
      </c>
      <c r="C171" s="2">
        <v>44581</v>
      </c>
      <c r="D171" s="1" t="s">
        <v>192</v>
      </c>
      <c r="E171" s="34"/>
      <c r="F171" s="1" t="s">
        <v>193</v>
      </c>
      <c r="G171" s="1" t="s">
        <v>194</v>
      </c>
      <c r="H171" s="1" t="s">
        <v>195</v>
      </c>
      <c r="I171" s="3">
        <v>-1</v>
      </c>
      <c r="J171" s="3">
        <v>177.140495867769</v>
      </c>
      <c r="K171" s="4">
        <f t="shared" si="16"/>
        <v>-214.34000000000049</v>
      </c>
      <c r="L171" s="24" t="s">
        <v>1921</v>
      </c>
      <c r="M171" s="24" t="s">
        <v>1921</v>
      </c>
      <c r="N171" s="24" t="s">
        <v>1921</v>
      </c>
      <c r="O171" s="24">
        <v>0</v>
      </c>
      <c r="P171" s="24"/>
      <c r="Q171" s="3">
        <v>-177.140495867769</v>
      </c>
      <c r="R171" s="4">
        <f t="shared" si="12"/>
        <v>-214.34000000000049</v>
      </c>
      <c r="S171" s="24"/>
      <c r="T171" s="4"/>
      <c r="U171" s="4"/>
      <c r="V171" s="4"/>
      <c r="W171" s="4"/>
      <c r="X171" s="4"/>
      <c r="Y171" s="4"/>
      <c r="Z171" s="4"/>
      <c r="AA171" s="4"/>
      <c r="AB171" s="4"/>
      <c r="AC171" s="1" t="s">
        <v>196</v>
      </c>
      <c r="AD171" s="22">
        <v>4031</v>
      </c>
    </row>
    <row r="172" spans="1:30" customFormat="1" x14ac:dyDescent="0.25">
      <c r="A172" s="25" t="s">
        <v>1266</v>
      </c>
      <c r="B172" s="1" t="s">
        <v>1267</v>
      </c>
      <c r="C172" s="2">
        <v>44581</v>
      </c>
      <c r="D172" s="1" t="s">
        <v>1268</v>
      </c>
      <c r="E172" s="34">
        <v>4031</v>
      </c>
      <c r="F172" s="1" t="s">
        <v>1269</v>
      </c>
      <c r="G172" s="1" t="s">
        <v>1270</v>
      </c>
      <c r="H172" s="1" t="s">
        <v>1271</v>
      </c>
      <c r="I172" s="3">
        <v>1</v>
      </c>
      <c r="J172" s="3">
        <v>1117.0356198347099</v>
      </c>
      <c r="K172" s="4">
        <f t="shared" si="16"/>
        <v>1351.6130999999989</v>
      </c>
      <c r="L172" s="24" t="s">
        <v>1921</v>
      </c>
      <c r="M172" s="24" t="s">
        <v>1921</v>
      </c>
      <c r="N172" s="24">
        <f>+K172*0.95</f>
        <v>1284.0324449999989</v>
      </c>
      <c r="O172" s="24">
        <f>+N172-(N172*9.09/100)</f>
        <v>1167.3138957494991</v>
      </c>
      <c r="P172" s="24">
        <f>+O172+O171</f>
        <v>1167.3138957494991</v>
      </c>
      <c r="Q172" s="3">
        <v>1180.9077165768599</v>
      </c>
      <c r="R172" s="4">
        <f t="shared" si="12"/>
        <v>1428.8983370580004</v>
      </c>
      <c r="S172" s="24">
        <f>+R172+R171</f>
        <v>1214.5583370579998</v>
      </c>
      <c r="T172" s="4">
        <v>1214.56</v>
      </c>
      <c r="U172" s="4">
        <f t="shared" si="13"/>
        <v>1.6629420001663675E-3</v>
      </c>
      <c r="V172" s="4"/>
      <c r="W172" s="4"/>
      <c r="X172" s="4">
        <v>19597046785</v>
      </c>
      <c r="Y172" s="4"/>
      <c r="Z172" s="4"/>
      <c r="AA172" s="4"/>
      <c r="AB172" s="4"/>
      <c r="AC172" s="1" t="s">
        <v>1272</v>
      </c>
      <c r="AD172" s="22">
        <v>4031</v>
      </c>
    </row>
    <row r="173" spans="1:30" customFormat="1" x14ac:dyDescent="0.25">
      <c r="A173" s="1" t="s">
        <v>839</v>
      </c>
      <c r="B173" s="1" t="s">
        <v>840</v>
      </c>
      <c r="C173" s="2">
        <v>44581</v>
      </c>
      <c r="D173" s="1" t="s">
        <v>841</v>
      </c>
      <c r="E173" s="34"/>
      <c r="F173" s="1" t="s">
        <v>842</v>
      </c>
      <c r="G173" s="1" t="s">
        <v>843</v>
      </c>
      <c r="H173" s="1" t="s">
        <v>844</v>
      </c>
      <c r="I173" s="3">
        <v>1</v>
      </c>
      <c r="J173" s="3">
        <v>621.77677363019995</v>
      </c>
      <c r="K173" s="4">
        <f t="shared" si="16"/>
        <v>752.34989609254194</v>
      </c>
      <c r="L173" s="24" t="s">
        <v>1921</v>
      </c>
      <c r="M173" s="24" t="s">
        <v>1921</v>
      </c>
      <c r="N173" s="24" t="s">
        <v>1921</v>
      </c>
      <c r="O173" s="24">
        <f>+K173</f>
        <v>752.34989609254194</v>
      </c>
      <c r="P173" s="24"/>
      <c r="Q173" s="3">
        <v>1149.9894768595</v>
      </c>
      <c r="R173" s="4">
        <f t="shared" si="12"/>
        <v>1391.487266999995</v>
      </c>
      <c r="S173" s="24"/>
      <c r="T173" s="4"/>
      <c r="U173" s="4"/>
      <c r="V173" s="4"/>
      <c r="W173" s="4"/>
      <c r="X173" s="4"/>
      <c r="Y173" s="4"/>
      <c r="Z173" s="4"/>
      <c r="AA173" s="4"/>
      <c r="AB173" s="4"/>
      <c r="AC173" s="1"/>
      <c r="AD173" s="22">
        <v>4032</v>
      </c>
    </row>
    <row r="174" spans="1:30" customFormat="1" x14ac:dyDescent="0.25">
      <c r="A174" s="1" t="s">
        <v>1129</v>
      </c>
      <c r="B174" s="1" t="s">
        <v>1130</v>
      </c>
      <c r="C174" s="2">
        <v>44581</v>
      </c>
      <c r="D174" s="1" t="s">
        <v>1131</v>
      </c>
      <c r="E174" s="34"/>
      <c r="F174" s="1" t="s">
        <v>1132</v>
      </c>
      <c r="G174" s="1" t="s">
        <v>1133</v>
      </c>
      <c r="H174" s="1" t="s">
        <v>1134</v>
      </c>
      <c r="I174" s="3">
        <v>1</v>
      </c>
      <c r="J174" s="3">
        <v>250.856694214876</v>
      </c>
      <c r="K174" s="4">
        <f t="shared" si="16"/>
        <v>303.53659999999996</v>
      </c>
      <c r="L174" s="24" t="s">
        <v>1921</v>
      </c>
      <c r="M174" s="24" t="s">
        <v>1921</v>
      </c>
      <c r="N174" s="24">
        <f>+K174*0.95</f>
        <v>288.35976999999997</v>
      </c>
      <c r="O174" s="24">
        <f>+N174-(N174*9.09/100)</f>
        <v>262.14786690699998</v>
      </c>
      <c r="P174" s="24"/>
      <c r="Q174" s="3">
        <v>362.723728433058</v>
      </c>
      <c r="R174" s="4">
        <f t="shared" si="12"/>
        <v>438.89571140400017</v>
      </c>
      <c r="S174" s="24"/>
      <c r="T174" s="4"/>
      <c r="U174" s="4"/>
      <c r="V174" s="4"/>
      <c r="W174" s="4"/>
      <c r="X174" s="4"/>
      <c r="Y174" s="4"/>
      <c r="Z174" s="4"/>
      <c r="AA174" s="4"/>
      <c r="AB174" s="4"/>
      <c r="AC174" s="1"/>
      <c r="AD174" s="22">
        <v>4032</v>
      </c>
    </row>
    <row r="175" spans="1:30" customFormat="1" x14ac:dyDescent="0.25">
      <c r="A175" s="1" t="s">
        <v>1653</v>
      </c>
      <c r="B175" s="1" t="s">
        <v>1654</v>
      </c>
      <c r="C175" s="2">
        <v>44581</v>
      </c>
      <c r="D175" s="1" t="s">
        <v>1655</v>
      </c>
      <c r="E175" s="34"/>
      <c r="F175" s="1" t="s">
        <v>1656</v>
      </c>
      <c r="G175" s="1" t="s">
        <v>1657</v>
      </c>
      <c r="H175" s="1" t="s">
        <v>1658</v>
      </c>
      <c r="I175" s="3">
        <v>1</v>
      </c>
      <c r="J175" s="3">
        <v>129.12</v>
      </c>
      <c r="K175" s="4">
        <f t="shared" si="16"/>
        <v>156.23519999999999</v>
      </c>
      <c r="L175" s="24" t="s">
        <v>1921</v>
      </c>
      <c r="M175" s="24" t="s">
        <v>1921</v>
      </c>
      <c r="N175" s="24" t="s">
        <v>1921</v>
      </c>
      <c r="O175" s="24">
        <f>+K175</f>
        <v>156.23519999999999</v>
      </c>
      <c r="P175" s="24"/>
      <c r="Q175" s="3">
        <v>327.26244302561901</v>
      </c>
      <c r="R175" s="4">
        <f t="shared" si="12"/>
        <v>395.987556060999</v>
      </c>
      <c r="S175" s="24"/>
      <c r="T175" s="4"/>
      <c r="U175" s="4"/>
      <c r="V175" s="4"/>
      <c r="W175" s="4"/>
      <c r="X175" s="4"/>
      <c r="Y175" s="4"/>
      <c r="Z175" s="4"/>
      <c r="AA175" s="4"/>
      <c r="AB175" s="4"/>
      <c r="AC175" s="1"/>
      <c r="AD175" s="22">
        <v>4032</v>
      </c>
    </row>
    <row r="176" spans="1:30" customFormat="1" x14ac:dyDescent="0.25">
      <c r="A176" s="1" t="s">
        <v>1816</v>
      </c>
      <c r="B176" s="1" t="s">
        <v>1817</v>
      </c>
      <c r="C176" s="2">
        <v>44581</v>
      </c>
      <c r="D176" s="1" t="s">
        <v>1818</v>
      </c>
      <c r="E176" s="34"/>
      <c r="F176" s="1" t="s">
        <v>1819</v>
      </c>
      <c r="G176" s="1" t="s">
        <v>1820</v>
      </c>
      <c r="H176" s="1" t="s">
        <v>1821</v>
      </c>
      <c r="I176" s="3">
        <v>1</v>
      </c>
      <c r="J176" s="3">
        <v>123.66</v>
      </c>
      <c r="K176" s="4">
        <f t="shared" si="16"/>
        <v>149.62859999999998</v>
      </c>
      <c r="L176" s="24" t="s">
        <v>1921</v>
      </c>
      <c r="M176" s="24" t="s">
        <v>1921</v>
      </c>
      <c r="N176" s="24" t="s">
        <v>1921</v>
      </c>
      <c r="O176" s="24">
        <f>+K176</f>
        <v>149.62859999999998</v>
      </c>
      <c r="P176" s="24"/>
      <c r="Q176" s="3">
        <v>499.99703365289201</v>
      </c>
      <c r="R176" s="4">
        <f t="shared" si="12"/>
        <v>604.99641071999929</v>
      </c>
      <c r="S176" s="24"/>
      <c r="T176" s="4"/>
      <c r="U176" s="4"/>
      <c r="V176" s="4"/>
      <c r="W176" s="4"/>
      <c r="X176" s="4"/>
      <c r="Y176" s="4"/>
      <c r="Z176" s="4"/>
      <c r="AA176" s="4"/>
      <c r="AB176" s="4"/>
      <c r="AC176" s="1"/>
      <c r="AD176" s="22">
        <v>4032</v>
      </c>
    </row>
    <row r="177" spans="1:30" customFormat="1" x14ac:dyDescent="0.25">
      <c r="A177" s="1" t="s">
        <v>845</v>
      </c>
      <c r="B177" s="1" t="s">
        <v>846</v>
      </c>
      <c r="C177" s="2">
        <v>44587</v>
      </c>
      <c r="D177" s="1" t="s">
        <v>847</v>
      </c>
      <c r="E177" s="34"/>
      <c r="F177" s="1" t="s">
        <v>848</v>
      </c>
      <c r="G177" s="1" t="s">
        <v>849</v>
      </c>
      <c r="H177" s="1" t="s">
        <v>850</v>
      </c>
      <c r="I177" s="3">
        <v>-1</v>
      </c>
      <c r="J177" s="3">
        <v>621.77677363019995</v>
      </c>
      <c r="K177" s="4">
        <f t="shared" si="16"/>
        <v>-752.34989609254194</v>
      </c>
      <c r="L177" s="24" t="s">
        <v>1921</v>
      </c>
      <c r="M177" s="24" t="s">
        <v>1921</v>
      </c>
      <c r="N177" s="24" t="s">
        <v>1921</v>
      </c>
      <c r="O177" s="24">
        <f>+K177</f>
        <v>-752.34989609254194</v>
      </c>
      <c r="P177" s="24"/>
      <c r="Q177" s="3">
        <v>-1149.9894768595</v>
      </c>
      <c r="R177" s="4">
        <f t="shared" si="12"/>
        <v>-1391.487266999995</v>
      </c>
      <c r="S177" s="24"/>
      <c r="T177" s="4"/>
      <c r="U177" s="4"/>
      <c r="V177" s="4"/>
      <c r="W177" s="4"/>
      <c r="X177" s="4"/>
      <c r="Y177" s="4"/>
      <c r="Z177" s="4"/>
      <c r="AA177" s="4"/>
      <c r="AB177" s="4"/>
      <c r="AC177" s="1" t="s">
        <v>851</v>
      </c>
      <c r="AD177" s="22" t="s">
        <v>1952</v>
      </c>
    </row>
    <row r="178" spans="1:30" customFormat="1" x14ac:dyDescent="0.25">
      <c r="A178" s="1" t="s">
        <v>852</v>
      </c>
      <c r="B178" s="1" t="s">
        <v>853</v>
      </c>
      <c r="C178" s="2">
        <v>44587</v>
      </c>
      <c r="D178" s="1" t="s">
        <v>854</v>
      </c>
      <c r="E178" s="34"/>
      <c r="F178" s="1" t="s">
        <v>855</v>
      </c>
      <c r="G178" s="1" t="s">
        <v>856</v>
      </c>
      <c r="H178" s="1" t="s">
        <v>857</v>
      </c>
      <c r="I178" s="3">
        <v>1</v>
      </c>
      <c r="J178" s="3">
        <v>539.95327400785504</v>
      </c>
      <c r="K178" s="4">
        <f t="shared" si="16"/>
        <v>653.34346154950458</v>
      </c>
      <c r="L178" s="24" t="s">
        <v>1921</v>
      </c>
      <c r="M178" s="24" t="s">
        <v>1921</v>
      </c>
      <c r="N178" s="24" t="s">
        <v>1921</v>
      </c>
      <c r="O178" s="24">
        <f>+K178</f>
        <v>653.34346154950458</v>
      </c>
      <c r="P178" s="24"/>
      <c r="Q178" s="3">
        <v>999.98864240661101</v>
      </c>
      <c r="R178" s="4">
        <f t="shared" si="12"/>
        <v>1209.9862573119992</v>
      </c>
      <c r="S178" s="24"/>
      <c r="T178" s="4"/>
      <c r="U178" s="4"/>
      <c r="V178" s="4"/>
      <c r="W178" s="4"/>
      <c r="X178" s="4"/>
      <c r="Y178" s="4"/>
      <c r="Z178" s="4"/>
      <c r="AA178" s="4"/>
      <c r="AB178" s="4"/>
      <c r="AC178" s="1" t="s">
        <v>858</v>
      </c>
      <c r="AD178" s="22" t="s">
        <v>1952</v>
      </c>
    </row>
    <row r="179" spans="1:30" customFormat="1" x14ac:dyDescent="0.25">
      <c r="A179" s="1" t="s">
        <v>1474</v>
      </c>
      <c r="B179" s="1" t="s">
        <v>1475</v>
      </c>
      <c r="C179" s="2">
        <v>44587</v>
      </c>
      <c r="D179" s="1" t="s">
        <v>1476</v>
      </c>
      <c r="E179" s="34"/>
      <c r="F179" s="1" t="s">
        <v>1477</v>
      </c>
      <c r="G179" s="1" t="s">
        <v>1478</v>
      </c>
      <c r="H179" s="1" t="s">
        <v>1479</v>
      </c>
      <c r="I179" s="3">
        <v>1</v>
      </c>
      <c r="J179" s="3">
        <v>27.414958677685998</v>
      </c>
      <c r="K179" s="4">
        <f t="shared" si="16"/>
        <v>33.172100000000057</v>
      </c>
      <c r="L179" s="24" t="s">
        <v>1921</v>
      </c>
      <c r="M179" s="24" t="s">
        <v>1921</v>
      </c>
      <c r="N179" s="24">
        <f>+K179*0.95</f>
        <v>31.513495000000052</v>
      </c>
      <c r="O179" s="24">
        <f>+N179-(N179*9.09/100)</f>
        <v>28.648918304500047</v>
      </c>
      <c r="P179" s="24"/>
      <c r="Q179" s="3">
        <v>47.318218677685998</v>
      </c>
      <c r="R179" s="4">
        <f t="shared" si="12"/>
        <v>57.255044600000055</v>
      </c>
      <c r="S179" s="24"/>
      <c r="T179" s="4"/>
      <c r="U179" s="4"/>
      <c r="V179" s="4"/>
      <c r="W179" s="4"/>
      <c r="X179" s="4"/>
      <c r="Y179" s="4"/>
      <c r="Z179" s="4"/>
      <c r="AA179" s="4"/>
      <c r="AB179" s="4"/>
      <c r="AC179" s="1" t="s">
        <v>1480</v>
      </c>
      <c r="AD179" s="22" t="s">
        <v>1952</v>
      </c>
    </row>
    <row r="180" spans="1:30" customFormat="1" x14ac:dyDescent="0.25">
      <c r="A180" s="1" t="s">
        <v>1520</v>
      </c>
      <c r="B180" s="1" t="s">
        <v>1521</v>
      </c>
      <c r="C180" s="2">
        <v>44587</v>
      </c>
      <c r="D180" s="1" t="s">
        <v>1522</v>
      </c>
      <c r="E180" s="34">
        <v>4032</v>
      </c>
      <c r="F180" s="1" t="s">
        <v>1523</v>
      </c>
      <c r="G180" s="1" t="s">
        <v>1524</v>
      </c>
      <c r="H180" s="1" t="s">
        <v>1525</v>
      </c>
      <c r="I180" s="3">
        <v>1</v>
      </c>
      <c r="J180" s="3">
        <v>47.966528925619798</v>
      </c>
      <c r="K180" s="4">
        <f t="shared" si="16"/>
        <v>58.039499999999954</v>
      </c>
      <c r="L180" s="24" t="s">
        <v>1921</v>
      </c>
      <c r="M180" s="24" t="s">
        <v>1921</v>
      </c>
      <c r="N180" s="24">
        <f>+K180*0.95</f>
        <v>55.137524999999954</v>
      </c>
      <c r="O180" s="24">
        <f>+N180-(N180*9.09/100)</f>
        <v>50.125523977499959</v>
      </c>
      <c r="P180" s="24">
        <f>+SUM(O173:O180)</f>
        <v>1300.1295707385048</v>
      </c>
      <c r="Q180" s="3">
        <v>90.901368966942101</v>
      </c>
      <c r="R180" s="4">
        <f t="shared" si="12"/>
        <v>109.99065644999995</v>
      </c>
      <c r="S180" s="24">
        <f>+SUM(R173:R180)</f>
        <v>2817.1116365469975</v>
      </c>
      <c r="T180" s="4">
        <v>2831.37</v>
      </c>
      <c r="U180" s="4">
        <f t="shared" si="13"/>
        <v>14.258363453002403</v>
      </c>
      <c r="V180" s="4">
        <v>0</v>
      </c>
      <c r="W180" s="4"/>
      <c r="X180" s="4">
        <v>19611771603</v>
      </c>
      <c r="Y180" s="4"/>
      <c r="Z180" s="4"/>
      <c r="AA180" s="4"/>
      <c r="AB180" s="4"/>
      <c r="AC180" s="1" t="s">
        <v>1526</v>
      </c>
      <c r="AD180" s="22" t="s">
        <v>1952</v>
      </c>
    </row>
    <row r="181" spans="1:30" customFormat="1" x14ac:dyDescent="0.25">
      <c r="A181" s="1" t="s">
        <v>1865</v>
      </c>
      <c r="B181" s="1" t="s">
        <v>1866</v>
      </c>
      <c r="C181" s="2">
        <v>44581</v>
      </c>
      <c r="D181" s="1" t="s">
        <v>1867</v>
      </c>
      <c r="E181" s="34">
        <v>4033</v>
      </c>
      <c r="F181" s="1" t="s">
        <v>1868</v>
      </c>
      <c r="G181" s="1" t="s">
        <v>1869</v>
      </c>
      <c r="H181" s="1" t="s">
        <v>1870</v>
      </c>
      <c r="I181" s="3">
        <v>1</v>
      </c>
      <c r="J181" s="3">
        <v>950.47</v>
      </c>
      <c r="K181" s="4">
        <f t="shared" si="16"/>
        <v>1150.0687</v>
      </c>
      <c r="L181" s="24" t="s">
        <v>1921</v>
      </c>
      <c r="M181" s="24" t="s">
        <v>1921</v>
      </c>
      <c r="N181" s="24" t="s">
        <v>1921</v>
      </c>
      <c r="O181" s="24">
        <f>+K181</f>
        <v>1150.0687</v>
      </c>
      <c r="P181" s="24">
        <f>+O181</f>
        <v>1150.0687</v>
      </c>
      <c r="Q181" s="3">
        <v>1758.6638925</v>
      </c>
      <c r="R181" s="4">
        <f t="shared" si="12"/>
        <v>2127.983309925</v>
      </c>
      <c r="S181" s="24">
        <f>+R181</f>
        <v>2127.983309925</v>
      </c>
      <c r="T181" s="4">
        <v>2127.9899999999998</v>
      </c>
      <c r="U181" s="4">
        <f t="shared" si="13"/>
        <v>6.6900749998239917E-3</v>
      </c>
      <c r="V181" s="4"/>
      <c r="W181" s="4"/>
      <c r="X181" s="4">
        <v>3995300916</v>
      </c>
      <c r="Y181" s="4"/>
      <c r="Z181" s="4"/>
      <c r="AA181" s="4"/>
      <c r="AB181" s="4"/>
      <c r="AC181" s="1"/>
      <c r="AD181" s="22">
        <v>4033</v>
      </c>
    </row>
    <row r="182" spans="1:30" customFormat="1" x14ac:dyDescent="0.25">
      <c r="A182" s="25" t="s">
        <v>521</v>
      </c>
      <c r="B182" s="1" t="s">
        <v>522</v>
      </c>
      <c r="C182" s="2">
        <v>44585</v>
      </c>
      <c r="D182" s="1" t="s">
        <v>523</v>
      </c>
      <c r="E182" s="34"/>
      <c r="F182" s="1" t="s">
        <v>524</v>
      </c>
      <c r="G182" s="1" t="s">
        <v>525</v>
      </c>
      <c r="H182" s="1" t="s">
        <v>526</v>
      </c>
      <c r="I182" s="3">
        <v>1</v>
      </c>
      <c r="J182" s="3">
        <v>1099.74661157025</v>
      </c>
      <c r="K182" s="4">
        <f t="shared" si="16"/>
        <v>1330.6934000000024</v>
      </c>
      <c r="L182" s="24" t="s">
        <v>1921</v>
      </c>
      <c r="M182" s="24" t="s">
        <v>1921</v>
      </c>
      <c r="N182" s="24">
        <f>+K182*0.95</f>
        <v>1264.1587300000022</v>
      </c>
      <c r="O182" s="24">
        <f>+N182-(N182*9.09/100)</f>
        <v>1149.2467014430019</v>
      </c>
      <c r="P182" s="24"/>
      <c r="Q182" s="3">
        <v>586.76980460330697</v>
      </c>
      <c r="R182" s="4">
        <f t="shared" si="12"/>
        <v>709.99146357000143</v>
      </c>
      <c r="S182" s="24"/>
      <c r="T182" s="4"/>
      <c r="U182" s="4"/>
      <c r="V182" s="4"/>
      <c r="W182" s="4"/>
      <c r="X182" s="4"/>
      <c r="Y182" s="4"/>
      <c r="Z182" s="4"/>
      <c r="AA182" s="4"/>
      <c r="AB182" s="4"/>
      <c r="AC182" s="1"/>
      <c r="AD182" s="22">
        <v>4034</v>
      </c>
    </row>
    <row r="183" spans="1:30" customFormat="1" x14ac:dyDescent="0.25">
      <c r="A183" s="25" t="s">
        <v>573</v>
      </c>
      <c r="B183" s="1" t="s">
        <v>574</v>
      </c>
      <c r="C183" s="2">
        <v>44585</v>
      </c>
      <c r="D183" s="1" t="s">
        <v>575</v>
      </c>
      <c r="E183" s="34"/>
      <c r="F183" s="1" t="s">
        <v>576</v>
      </c>
      <c r="G183" s="1" t="s">
        <v>577</v>
      </c>
      <c r="H183" s="1" t="s">
        <v>578</v>
      </c>
      <c r="I183" s="3">
        <v>1</v>
      </c>
      <c r="J183" s="3">
        <v>492.5</v>
      </c>
      <c r="K183" s="4">
        <f t="shared" si="16"/>
        <v>595.92499999999995</v>
      </c>
      <c r="L183" s="24" t="s">
        <v>1921</v>
      </c>
      <c r="M183" s="24" t="s">
        <v>1921</v>
      </c>
      <c r="N183" s="24" t="s">
        <v>1921</v>
      </c>
      <c r="O183" s="24">
        <f>+K183</f>
        <v>595.92499999999995</v>
      </c>
      <c r="P183" s="24"/>
      <c r="Q183" s="3">
        <v>911.568314363637</v>
      </c>
      <c r="R183" s="4">
        <f t="shared" si="12"/>
        <v>1102.9976603800008</v>
      </c>
      <c r="S183" s="24"/>
      <c r="T183" s="4"/>
      <c r="U183" s="4"/>
      <c r="V183" s="4"/>
      <c r="W183" s="4"/>
      <c r="X183" s="4"/>
      <c r="Y183" s="4"/>
      <c r="Z183" s="4"/>
      <c r="AA183" s="4"/>
      <c r="AB183" s="4"/>
      <c r="AC183" s="1"/>
      <c r="AD183" s="22">
        <v>4034</v>
      </c>
    </row>
    <row r="184" spans="1:30" customFormat="1" x14ac:dyDescent="0.25">
      <c r="A184" s="25" t="s">
        <v>833</v>
      </c>
      <c r="B184" s="1" t="s">
        <v>834</v>
      </c>
      <c r="C184" s="2">
        <v>44585</v>
      </c>
      <c r="D184" s="1" t="s">
        <v>835</v>
      </c>
      <c r="E184" s="34"/>
      <c r="F184" s="1" t="s">
        <v>836</v>
      </c>
      <c r="G184" s="1" t="s">
        <v>837</v>
      </c>
      <c r="H184" s="1" t="s">
        <v>838</v>
      </c>
      <c r="I184" s="3">
        <v>1</v>
      </c>
      <c r="J184" s="3">
        <v>349.53</v>
      </c>
      <c r="K184" s="4">
        <f t="shared" si="16"/>
        <v>422.93129999999996</v>
      </c>
      <c r="L184" s="24" t="s">
        <v>1921</v>
      </c>
      <c r="M184" s="24" t="s">
        <v>1921</v>
      </c>
      <c r="N184" s="24" t="s">
        <v>1921</v>
      </c>
      <c r="O184" s="24">
        <f>+K184</f>
        <v>422.93129999999996</v>
      </c>
      <c r="P184" s="24"/>
      <c r="Q184" s="3">
        <v>642.72271388182105</v>
      </c>
      <c r="R184" s="4">
        <f t="shared" si="12"/>
        <v>777.6944837970035</v>
      </c>
      <c r="S184" s="24"/>
      <c r="T184" s="4"/>
      <c r="U184" s="4"/>
      <c r="V184" s="4"/>
      <c r="W184" s="4"/>
      <c r="X184" s="4"/>
      <c r="Y184" s="4"/>
      <c r="Z184" s="4"/>
      <c r="AA184" s="4"/>
      <c r="AB184" s="4"/>
      <c r="AC184" s="1"/>
      <c r="AD184" s="22">
        <v>4034</v>
      </c>
    </row>
    <row r="185" spans="1:30" customFormat="1" x14ac:dyDescent="0.25">
      <c r="A185" s="25" t="s">
        <v>1236</v>
      </c>
      <c r="B185" s="1" t="s">
        <v>1237</v>
      </c>
      <c r="C185" s="2">
        <v>44585</v>
      </c>
      <c r="D185" s="1" t="s">
        <v>1238</v>
      </c>
      <c r="E185" s="34"/>
      <c r="F185" s="1" t="s">
        <v>1239</v>
      </c>
      <c r="G185" s="1" t="s">
        <v>1240</v>
      </c>
      <c r="H185" s="1" t="s">
        <v>1241</v>
      </c>
      <c r="I185" s="3">
        <v>1</v>
      </c>
      <c r="J185" s="3">
        <v>142.57</v>
      </c>
      <c r="K185" s="4">
        <f t="shared" si="16"/>
        <v>172.50969999999998</v>
      </c>
      <c r="L185" s="24" t="s">
        <v>1921</v>
      </c>
      <c r="M185" s="24" t="s">
        <v>1921</v>
      </c>
      <c r="N185" s="24" t="s">
        <v>1921</v>
      </c>
      <c r="O185" s="24">
        <f>+K185</f>
        <v>172.50969999999998</v>
      </c>
      <c r="P185" s="24"/>
      <c r="Q185" s="3">
        <v>236.36469921322299</v>
      </c>
      <c r="R185" s="4">
        <f t="shared" si="12"/>
        <v>286.00128604799983</v>
      </c>
      <c r="S185" s="24"/>
      <c r="T185" s="4"/>
      <c r="U185" s="4"/>
      <c r="V185" s="4"/>
      <c r="W185" s="4"/>
      <c r="X185" s="4"/>
      <c r="Y185" s="4"/>
      <c r="Z185" s="4"/>
      <c r="AA185" s="4"/>
      <c r="AB185" s="4"/>
      <c r="AC185" s="1"/>
      <c r="AD185" s="22">
        <v>4034</v>
      </c>
    </row>
    <row r="186" spans="1:30" customFormat="1" x14ac:dyDescent="0.25">
      <c r="A186" s="25" t="s">
        <v>1352</v>
      </c>
      <c r="B186" s="1" t="s">
        <v>1353</v>
      </c>
      <c r="C186" s="2">
        <v>44585</v>
      </c>
      <c r="D186" s="1" t="s">
        <v>1354</v>
      </c>
      <c r="E186" s="34">
        <v>4034</v>
      </c>
      <c r="F186" s="1" t="s">
        <v>1355</v>
      </c>
      <c r="G186" s="1" t="s">
        <v>1356</v>
      </c>
      <c r="H186" s="1" t="s">
        <v>1357</v>
      </c>
      <c r="I186" s="3">
        <v>1</v>
      </c>
      <c r="J186" s="3">
        <v>326.45999999999998</v>
      </c>
      <c r="K186" s="4">
        <f t="shared" si="16"/>
        <v>395.01659999999998</v>
      </c>
      <c r="L186" s="24" t="s">
        <v>1921</v>
      </c>
      <c r="M186" s="24" t="s">
        <v>1921</v>
      </c>
      <c r="N186" s="24" t="s">
        <v>1921</v>
      </c>
      <c r="O186" s="24">
        <f>+K186</f>
        <v>395.01659999999998</v>
      </c>
      <c r="P186" s="24">
        <f>+O186+O185+O184+O183+O182</f>
        <v>2735.6293014430021</v>
      </c>
      <c r="Q186" s="3">
        <v>596.684665933887</v>
      </c>
      <c r="R186" s="4">
        <f t="shared" si="12"/>
        <v>721.9884457800033</v>
      </c>
      <c r="S186" s="24">
        <f>+R186+R185+R184+R183+R182</f>
        <v>3598.6733395750089</v>
      </c>
      <c r="T186" s="4">
        <v>3598.66</v>
      </c>
      <c r="U186" s="4">
        <f t="shared" si="13"/>
        <v>-1.333957500901306E-2</v>
      </c>
      <c r="V186" s="4"/>
      <c r="W186" s="4"/>
      <c r="X186" s="4">
        <v>3997174412</v>
      </c>
      <c r="Y186" s="4"/>
      <c r="Z186" s="4"/>
      <c r="AA186" s="4"/>
      <c r="AB186" s="4"/>
      <c r="AC186" s="1"/>
      <c r="AD186" s="22">
        <v>4034</v>
      </c>
    </row>
    <row r="187" spans="1:30" customFormat="1" x14ac:dyDescent="0.25">
      <c r="A187" s="1" t="s">
        <v>1779</v>
      </c>
      <c r="B187" s="1" t="s">
        <v>1780</v>
      </c>
      <c r="C187" s="2">
        <v>44585</v>
      </c>
      <c r="D187" s="1" t="s">
        <v>1781</v>
      </c>
      <c r="E187" s="34">
        <v>4035</v>
      </c>
      <c r="F187" s="1" t="s">
        <v>1782</v>
      </c>
      <c r="G187" s="1" t="s">
        <v>1783</v>
      </c>
      <c r="H187" s="1" t="s">
        <v>1784</v>
      </c>
      <c r="I187" s="3">
        <v>1</v>
      </c>
      <c r="J187" s="3">
        <v>636.4</v>
      </c>
      <c r="K187" s="4">
        <f t="shared" si="16"/>
        <v>770.04399999999998</v>
      </c>
      <c r="L187" s="24" t="s">
        <v>1921</v>
      </c>
      <c r="M187" s="24" t="s">
        <v>1921</v>
      </c>
      <c r="N187" s="24" t="s">
        <v>1921</v>
      </c>
      <c r="O187" s="24">
        <f>+K187</f>
        <v>770.04399999999998</v>
      </c>
      <c r="P187" s="24">
        <f>+O187</f>
        <v>770.04399999999998</v>
      </c>
      <c r="Q187" s="3">
        <v>909.07827305950696</v>
      </c>
      <c r="R187" s="4">
        <f t="shared" si="12"/>
        <v>1099.9847104020034</v>
      </c>
      <c r="S187" s="24">
        <f>+R187</f>
        <v>1099.9847104020034</v>
      </c>
      <c r="T187" s="4">
        <v>1099.99</v>
      </c>
      <c r="U187" s="4">
        <f t="shared" si="13"/>
        <v>5.2895979965796869E-3</v>
      </c>
      <c r="V187" s="4"/>
      <c r="W187" s="4"/>
      <c r="X187" s="4">
        <v>19634884167</v>
      </c>
      <c r="Y187" s="4"/>
      <c r="Z187" s="4"/>
      <c r="AA187" s="4"/>
      <c r="AB187" s="4"/>
      <c r="AC187" s="1"/>
      <c r="AD187" s="22">
        <v>4035</v>
      </c>
    </row>
    <row r="188" spans="1:30" customFormat="1" x14ac:dyDescent="0.25">
      <c r="A188" s="1" t="s">
        <v>400</v>
      </c>
      <c r="B188" s="1" t="s">
        <v>401</v>
      </c>
      <c r="C188" s="2">
        <v>44585</v>
      </c>
      <c r="D188" s="1" t="s">
        <v>402</v>
      </c>
      <c r="E188" s="34"/>
      <c r="F188" s="1" t="s">
        <v>403</v>
      </c>
      <c r="G188" s="1" t="s">
        <v>404</v>
      </c>
      <c r="H188" s="1" t="s">
        <v>405</v>
      </c>
      <c r="I188" s="3">
        <v>1</v>
      </c>
      <c r="J188" s="3">
        <v>161.47008264462801</v>
      </c>
      <c r="K188" s="4">
        <f t="shared" si="16"/>
        <v>195.37879999999987</v>
      </c>
      <c r="L188" s="24" t="s">
        <v>1921</v>
      </c>
      <c r="M188" s="24" t="s">
        <v>1921</v>
      </c>
      <c r="N188" s="24">
        <f>+K188*0.95</f>
        <v>185.60985999999986</v>
      </c>
      <c r="O188" s="24">
        <f>+N188-(N188*9.09/100)</f>
        <v>168.73792372599988</v>
      </c>
      <c r="P188" s="24"/>
      <c r="Q188" s="3">
        <v>232.013132350413</v>
      </c>
      <c r="R188" s="4">
        <f t="shared" si="12"/>
        <v>280.73589014399971</v>
      </c>
      <c r="S188" s="24"/>
      <c r="T188" s="4"/>
      <c r="U188" s="4"/>
      <c r="V188" s="4"/>
      <c r="W188" s="4"/>
      <c r="X188" s="4"/>
      <c r="Y188" s="4"/>
      <c r="Z188" s="4"/>
      <c r="AA188" s="4"/>
      <c r="AB188" s="4"/>
      <c r="AC188" s="1"/>
      <c r="AD188" s="22" t="s">
        <v>1947</v>
      </c>
    </row>
    <row r="189" spans="1:30" customFormat="1" x14ac:dyDescent="0.25">
      <c r="A189" s="1" t="s">
        <v>431</v>
      </c>
      <c r="B189" s="1" t="s">
        <v>432</v>
      </c>
      <c r="C189" s="2">
        <v>44585</v>
      </c>
      <c r="D189" s="1" t="s">
        <v>433</v>
      </c>
      <c r="E189" s="34"/>
      <c r="F189" s="1" t="s">
        <v>434</v>
      </c>
      <c r="G189" s="1" t="s">
        <v>435</v>
      </c>
      <c r="H189" s="1" t="s">
        <v>436</v>
      </c>
      <c r="I189" s="3">
        <v>1</v>
      </c>
      <c r="J189" s="3">
        <v>281.16528925619798</v>
      </c>
      <c r="K189" s="4">
        <f t="shared" si="16"/>
        <v>340.20999999999952</v>
      </c>
      <c r="L189" s="24" t="s">
        <v>1921</v>
      </c>
      <c r="M189" s="24" t="s">
        <v>1921</v>
      </c>
      <c r="N189" s="24">
        <f>+K189*0.95</f>
        <v>323.19949999999955</v>
      </c>
      <c r="O189" s="24">
        <f>+N189-(N189*9.09/100)</f>
        <v>293.82066544999958</v>
      </c>
      <c r="P189" s="24"/>
      <c r="Q189" s="3">
        <v>404.00078082644598</v>
      </c>
      <c r="R189" s="4">
        <f t="shared" si="12"/>
        <v>488.84094479999959</v>
      </c>
      <c r="S189" s="24"/>
      <c r="T189" s="4"/>
      <c r="U189" s="4"/>
      <c r="V189" s="4"/>
      <c r="W189" s="4"/>
      <c r="X189" s="4"/>
      <c r="Y189" s="4"/>
      <c r="Z189" s="4"/>
      <c r="AA189" s="4"/>
      <c r="AB189" s="4"/>
      <c r="AC189" s="1"/>
      <c r="AD189" s="22" t="s">
        <v>1947</v>
      </c>
    </row>
    <row r="190" spans="1:30" customFormat="1" x14ac:dyDescent="0.25">
      <c r="A190" s="1" t="s">
        <v>476</v>
      </c>
      <c r="B190" s="1" t="s">
        <v>477</v>
      </c>
      <c r="C190" s="2">
        <v>44585</v>
      </c>
      <c r="D190" s="1" t="s">
        <v>478</v>
      </c>
      <c r="E190" s="34"/>
      <c r="F190" s="1" t="s">
        <v>479</v>
      </c>
      <c r="G190" s="1" t="s">
        <v>480</v>
      </c>
      <c r="H190" s="1" t="s">
        <v>481</v>
      </c>
      <c r="I190" s="3">
        <v>1</v>
      </c>
      <c r="J190" s="3">
        <v>232.18603305785101</v>
      </c>
      <c r="K190" s="4">
        <f t="shared" si="16"/>
        <v>280.94509999999968</v>
      </c>
      <c r="L190" s="24" t="s">
        <v>1921</v>
      </c>
      <c r="M190" s="24" t="s">
        <v>1921</v>
      </c>
      <c r="N190" s="24">
        <f>+K190*0.95</f>
        <v>266.89784499999968</v>
      </c>
      <c r="O190" s="24">
        <f>+N190-(N190*9.09/100)</f>
        <v>242.63683088949972</v>
      </c>
      <c r="P190" s="24"/>
      <c r="Q190" s="3">
        <v>333.62346718016499</v>
      </c>
      <c r="R190" s="4">
        <f t="shared" si="12"/>
        <v>403.68439528799962</v>
      </c>
      <c r="S190" s="24"/>
      <c r="T190" s="4"/>
      <c r="U190" s="4"/>
      <c r="V190" s="4"/>
      <c r="W190" s="4"/>
      <c r="X190" s="4"/>
      <c r="Y190" s="4"/>
      <c r="Z190" s="4"/>
      <c r="AA190" s="4"/>
      <c r="AB190" s="4"/>
      <c r="AC190" s="1"/>
      <c r="AD190" s="22" t="s">
        <v>1947</v>
      </c>
    </row>
    <row r="191" spans="1:30" customFormat="1" x14ac:dyDescent="0.25">
      <c r="A191" s="1" t="s">
        <v>685</v>
      </c>
      <c r="B191" s="1" t="s">
        <v>686</v>
      </c>
      <c r="C191" s="2">
        <v>44585</v>
      </c>
      <c r="D191" s="1" t="s">
        <v>687</v>
      </c>
      <c r="E191" s="34"/>
      <c r="F191" s="1" t="s">
        <v>688</v>
      </c>
      <c r="G191" s="1" t="s">
        <v>689</v>
      </c>
      <c r="H191" s="1" t="s">
        <v>690</v>
      </c>
      <c r="I191" s="3">
        <v>6</v>
      </c>
      <c r="J191" s="3">
        <v>619.53818181818201</v>
      </c>
      <c r="K191" s="4">
        <f t="shared" si="16"/>
        <v>4497.847200000002</v>
      </c>
      <c r="L191" s="24" t="s">
        <v>1921</v>
      </c>
      <c r="M191" s="24" t="s">
        <v>1921</v>
      </c>
      <c r="N191" s="24">
        <f>+K191*0.95</f>
        <v>4272.9548400000012</v>
      </c>
      <c r="O191" s="24">
        <f>+N191-(N191*9.09/100)</f>
        <v>3884.5432450440012</v>
      </c>
      <c r="P191" s="24"/>
      <c r="Q191" s="3">
        <v>3441.7824152727298</v>
      </c>
      <c r="R191" s="4">
        <f t="shared" si="12"/>
        <v>4164.5567224800034</v>
      </c>
      <c r="S191" s="24"/>
      <c r="T191" s="4"/>
      <c r="U191" s="4"/>
      <c r="V191" s="4"/>
      <c r="W191" s="4"/>
      <c r="X191" s="4"/>
      <c r="Y191" s="4"/>
      <c r="Z191" s="4"/>
      <c r="AA191" s="4"/>
      <c r="AB191" s="4"/>
      <c r="AC191" s="1"/>
      <c r="AD191" s="22" t="s">
        <v>1947</v>
      </c>
    </row>
    <row r="192" spans="1:30" customFormat="1" x14ac:dyDescent="0.25">
      <c r="A192" s="1" t="s">
        <v>1311</v>
      </c>
      <c r="B192" s="1" t="s">
        <v>1312</v>
      </c>
      <c r="C192" s="2">
        <v>44585</v>
      </c>
      <c r="D192" s="1" t="s">
        <v>1313</v>
      </c>
      <c r="E192" s="34"/>
      <c r="F192" s="1" t="s">
        <v>1314</v>
      </c>
      <c r="G192" s="1" t="s">
        <v>1315</v>
      </c>
      <c r="H192" s="1" t="s">
        <v>1316</v>
      </c>
      <c r="I192" s="3">
        <v>4</v>
      </c>
      <c r="J192" s="3">
        <v>152.9</v>
      </c>
      <c r="K192" s="4">
        <f t="shared" si="16"/>
        <v>740.03600000000006</v>
      </c>
      <c r="L192" s="24" t="s">
        <v>1921</v>
      </c>
      <c r="M192" s="24" t="s">
        <v>1921</v>
      </c>
      <c r="N192" s="24" t="s">
        <v>1921</v>
      </c>
      <c r="O192" s="24">
        <f t="shared" ref="O192:O198" si="17">+K192</f>
        <v>740.03600000000006</v>
      </c>
      <c r="P192" s="24"/>
      <c r="Q192" s="3">
        <v>1133.8636257851199</v>
      </c>
      <c r="R192" s="4">
        <f t="shared" si="12"/>
        <v>1371.974987199995</v>
      </c>
      <c r="S192" s="24"/>
      <c r="T192" s="4"/>
      <c r="U192" s="4"/>
      <c r="V192" s="4"/>
      <c r="W192" s="4"/>
      <c r="X192" s="4"/>
      <c r="Y192" s="4"/>
      <c r="Z192" s="4"/>
      <c r="AA192" s="4"/>
      <c r="AB192" s="4"/>
      <c r="AC192" s="1"/>
      <c r="AD192" s="22" t="s">
        <v>1947</v>
      </c>
    </row>
    <row r="193" spans="1:30" customFormat="1" x14ac:dyDescent="0.25">
      <c r="A193" s="1" t="s">
        <v>1871</v>
      </c>
      <c r="B193" s="1" t="s">
        <v>1872</v>
      </c>
      <c r="C193" s="2">
        <v>44585</v>
      </c>
      <c r="D193" s="1" t="s">
        <v>1873</v>
      </c>
      <c r="E193" s="34">
        <v>4036</v>
      </c>
      <c r="F193" s="1" t="s">
        <v>1874</v>
      </c>
      <c r="G193" s="1" t="s">
        <v>1875</v>
      </c>
      <c r="H193" s="1" t="s">
        <v>1876</v>
      </c>
      <c r="I193" s="3">
        <v>1</v>
      </c>
      <c r="J193" s="3">
        <v>950.47</v>
      </c>
      <c r="K193" s="4">
        <f t="shared" si="16"/>
        <v>1150.0687</v>
      </c>
      <c r="L193" s="24" t="s">
        <v>1921</v>
      </c>
      <c r="M193" s="24" t="s">
        <v>1921</v>
      </c>
      <c r="N193" s="24" t="s">
        <v>1921</v>
      </c>
      <c r="O193" s="24">
        <f t="shared" si="17"/>
        <v>1150.0687</v>
      </c>
      <c r="P193" s="24">
        <f>+O193+O192+O191+O190+O189+O188</f>
        <v>6479.8433651095011</v>
      </c>
      <c r="Q193" s="3">
        <v>1758.6638925</v>
      </c>
      <c r="R193" s="4">
        <f t="shared" si="12"/>
        <v>2127.983309925</v>
      </c>
      <c r="S193" s="24">
        <f>+R193+R192+R191+R190+R189+R188</f>
        <v>8837.7762498369975</v>
      </c>
      <c r="T193" s="4">
        <v>10055.49</v>
      </c>
      <c r="U193" s="4">
        <f t="shared" si="13"/>
        <v>1217.7137501630023</v>
      </c>
      <c r="V193" s="4" t="s">
        <v>1974</v>
      </c>
      <c r="W193" s="4"/>
      <c r="X193" s="4">
        <v>19636706104</v>
      </c>
      <c r="Y193" s="4"/>
      <c r="Z193" s="4"/>
      <c r="AA193" s="4"/>
      <c r="AB193" s="4"/>
      <c r="AC193" s="1"/>
      <c r="AD193" s="22" t="s">
        <v>1947</v>
      </c>
    </row>
    <row r="194" spans="1:30" customFormat="1" x14ac:dyDescent="0.25">
      <c r="A194" s="1" t="s">
        <v>322</v>
      </c>
      <c r="B194" s="1" t="s">
        <v>323</v>
      </c>
      <c r="C194" s="2">
        <v>44585</v>
      </c>
      <c r="D194" s="1" t="s">
        <v>324</v>
      </c>
      <c r="E194" s="34"/>
      <c r="F194" s="1" t="s">
        <v>325</v>
      </c>
      <c r="G194" s="1" t="s">
        <v>326</v>
      </c>
      <c r="H194" s="1" t="s">
        <v>327</v>
      </c>
      <c r="I194" s="3">
        <v>1</v>
      </c>
      <c r="J194" s="3">
        <v>950.47</v>
      </c>
      <c r="K194" s="4">
        <f t="shared" si="16"/>
        <v>1150.0687</v>
      </c>
      <c r="L194" s="24" t="s">
        <v>1921</v>
      </c>
      <c r="M194" s="24" t="s">
        <v>1921</v>
      </c>
      <c r="N194" s="24" t="s">
        <v>1921</v>
      </c>
      <c r="O194" s="24">
        <f t="shared" si="17"/>
        <v>1150.0687</v>
      </c>
      <c r="P194" s="24"/>
      <c r="Q194" s="3">
        <v>1758.6624683057801</v>
      </c>
      <c r="R194" s="4">
        <f t="shared" ref="R194:R257" si="18">+Q194*1.21</f>
        <v>2127.9815866499939</v>
      </c>
      <c r="S194" s="24"/>
      <c r="T194" s="4"/>
      <c r="U194" s="4"/>
      <c r="V194" s="4"/>
      <c r="W194" s="4"/>
      <c r="X194" s="4"/>
      <c r="Y194" s="4"/>
      <c r="Z194" s="4"/>
      <c r="AA194" s="4"/>
      <c r="AB194" s="4"/>
      <c r="AC194" s="1"/>
      <c r="AD194" s="22">
        <v>4037</v>
      </c>
    </row>
    <row r="195" spans="1:30" customFormat="1" x14ac:dyDescent="0.25">
      <c r="A195" s="1" t="s">
        <v>388</v>
      </c>
      <c r="B195" s="1" t="s">
        <v>389</v>
      </c>
      <c r="C195" s="2">
        <v>44585</v>
      </c>
      <c r="D195" s="1" t="s">
        <v>390</v>
      </c>
      <c r="E195" s="34"/>
      <c r="F195" s="1" t="s">
        <v>391</v>
      </c>
      <c r="G195" s="1" t="s">
        <v>392</v>
      </c>
      <c r="H195" s="1" t="s">
        <v>393</v>
      </c>
      <c r="I195" s="3">
        <v>2</v>
      </c>
      <c r="J195" s="3">
        <v>380.12</v>
      </c>
      <c r="K195" s="4">
        <f t="shared" si="16"/>
        <v>919.8904</v>
      </c>
      <c r="L195" s="24" t="s">
        <v>1921</v>
      </c>
      <c r="M195" s="24" t="s">
        <v>1921</v>
      </c>
      <c r="N195" s="24" t="s">
        <v>1921</v>
      </c>
      <c r="O195" s="24">
        <f t="shared" si="17"/>
        <v>919.8904</v>
      </c>
      <c r="P195" s="24"/>
      <c r="Q195" s="3">
        <v>1199.98766586942</v>
      </c>
      <c r="R195" s="4">
        <f t="shared" si="18"/>
        <v>1451.9850757019981</v>
      </c>
      <c r="S195" s="24"/>
      <c r="T195" s="4"/>
      <c r="U195" s="4"/>
      <c r="V195" s="4"/>
      <c r="W195" s="4"/>
      <c r="X195" s="4"/>
      <c r="Y195" s="4"/>
      <c r="Z195" s="4"/>
      <c r="AA195" s="4"/>
      <c r="AB195" s="4"/>
      <c r="AC195" s="1"/>
      <c r="AD195" s="22">
        <v>4037</v>
      </c>
    </row>
    <row r="196" spans="1:30" customFormat="1" x14ac:dyDescent="0.25">
      <c r="A196" s="1" t="s">
        <v>560</v>
      </c>
      <c r="B196" s="1" t="s">
        <v>561</v>
      </c>
      <c r="C196" s="2">
        <v>44585</v>
      </c>
      <c r="D196" s="1" t="s">
        <v>562</v>
      </c>
      <c r="E196" s="34"/>
      <c r="F196" s="1" t="s">
        <v>563</v>
      </c>
      <c r="G196" s="1" t="s">
        <v>564</v>
      </c>
      <c r="H196" s="1" t="s">
        <v>565</v>
      </c>
      <c r="I196" s="3">
        <v>1</v>
      </c>
      <c r="J196" s="3">
        <v>386.97</v>
      </c>
      <c r="K196" s="4">
        <f t="shared" si="16"/>
        <v>468.2337</v>
      </c>
      <c r="L196" s="24" t="s">
        <v>1921</v>
      </c>
      <c r="M196" s="24" t="s">
        <v>1921</v>
      </c>
      <c r="N196" s="24" t="s">
        <v>1921</v>
      </c>
      <c r="O196" s="24">
        <f t="shared" si="17"/>
        <v>468.2337</v>
      </c>
      <c r="P196" s="24"/>
      <c r="Q196" s="3">
        <v>716.51975386363699</v>
      </c>
      <c r="R196" s="4">
        <f t="shared" si="18"/>
        <v>866.9889021750007</v>
      </c>
      <c r="S196" s="24"/>
      <c r="T196" s="4"/>
      <c r="U196" s="4"/>
      <c r="V196" s="4"/>
      <c r="W196" s="4"/>
      <c r="X196" s="4"/>
      <c r="Y196" s="4"/>
      <c r="Z196" s="4"/>
      <c r="AA196" s="4"/>
      <c r="AB196" s="4"/>
      <c r="AC196" s="1"/>
      <c r="AD196" s="22">
        <v>4037</v>
      </c>
    </row>
    <row r="197" spans="1:30" customFormat="1" x14ac:dyDescent="0.25">
      <c r="A197" s="1" t="s">
        <v>579</v>
      </c>
      <c r="B197" s="1" t="s">
        <v>580</v>
      </c>
      <c r="C197" s="2">
        <v>44585</v>
      </c>
      <c r="D197" s="1" t="s">
        <v>581</v>
      </c>
      <c r="E197" s="34"/>
      <c r="F197" s="1" t="s">
        <v>582</v>
      </c>
      <c r="G197" s="1" t="s">
        <v>583</v>
      </c>
      <c r="H197" s="1" t="s">
        <v>584</v>
      </c>
      <c r="I197" s="3">
        <v>1</v>
      </c>
      <c r="J197" s="3">
        <v>492.5</v>
      </c>
      <c r="K197" s="4">
        <f t="shared" si="16"/>
        <v>595.92499999999995</v>
      </c>
      <c r="L197" s="24" t="s">
        <v>1921</v>
      </c>
      <c r="M197" s="24" t="s">
        <v>1921</v>
      </c>
      <c r="N197" s="24" t="s">
        <v>1921</v>
      </c>
      <c r="O197" s="24">
        <f t="shared" si="17"/>
        <v>595.92499999999995</v>
      </c>
      <c r="P197" s="24"/>
      <c r="Q197" s="3">
        <v>911.56462058842999</v>
      </c>
      <c r="R197" s="4">
        <f t="shared" si="18"/>
        <v>1102.9931909120003</v>
      </c>
      <c r="S197" s="24"/>
      <c r="T197" s="4"/>
      <c r="U197" s="4"/>
      <c r="V197" s="4"/>
      <c r="W197" s="4"/>
      <c r="X197" s="4"/>
      <c r="Y197" s="4"/>
      <c r="Z197" s="4"/>
      <c r="AA197" s="4"/>
      <c r="AB197" s="4"/>
      <c r="AC197" s="1"/>
      <c r="AD197" s="22">
        <v>4037</v>
      </c>
    </row>
    <row r="198" spans="1:30" customFormat="1" x14ac:dyDescent="0.25">
      <c r="A198" s="1" t="s">
        <v>585</v>
      </c>
      <c r="B198" s="1" t="s">
        <v>586</v>
      </c>
      <c r="C198" s="2">
        <v>44585</v>
      </c>
      <c r="D198" s="1" t="s">
        <v>587</v>
      </c>
      <c r="E198" s="34">
        <v>4037</v>
      </c>
      <c r="F198" s="1" t="s">
        <v>588</v>
      </c>
      <c r="G198" s="1" t="s">
        <v>589</v>
      </c>
      <c r="H198" s="1" t="s">
        <v>590</v>
      </c>
      <c r="I198" s="3">
        <v>1</v>
      </c>
      <c r="J198" s="3">
        <v>420.11</v>
      </c>
      <c r="K198" s="4">
        <f t="shared" si="16"/>
        <v>508.3331</v>
      </c>
      <c r="L198" s="24" t="s">
        <v>1921</v>
      </c>
      <c r="M198" s="24" t="s">
        <v>1921</v>
      </c>
      <c r="N198" s="24" t="s">
        <v>1921</v>
      </c>
      <c r="O198" s="24">
        <f t="shared" si="17"/>
        <v>508.3331</v>
      </c>
      <c r="P198" s="24">
        <f>+O198+O197+O196+O195+O194</f>
        <v>3642.4508999999998</v>
      </c>
      <c r="Q198" s="3">
        <v>818.17938919834705</v>
      </c>
      <c r="R198" s="4">
        <f t="shared" si="18"/>
        <v>989.99706092999986</v>
      </c>
      <c r="S198" s="24">
        <f>+R198+R197+R196+R195+R194</f>
        <v>6539.9458163689924</v>
      </c>
      <c r="T198" s="4">
        <v>6539.94</v>
      </c>
      <c r="U198" s="4">
        <f t="shared" ref="U195:U258" si="19">+T198-S198</f>
        <v>-5.8163689927823725E-3</v>
      </c>
      <c r="V198" s="4"/>
      <c r="W198" s="4"/>
      <c r="X198" s="4">
        <v>19639929290</v>
      </c>
      <c r="Y198" s="4"/>
      <c r="Z198" s="4"/>
      <c r="AA198" s="4"/>
      <c r="AB198" s="4"/>
      <c r="AC198" s="1"/>
      <c r="AD198" s="22">
        <v>4037</v>
      </c>
    </row>
    <row r="199" spans="1:30" customFormat="1" x14ac:dyDescent="0.25">
      <c r="A199" s="1" t="s">
        <v>197</v>
      </c>
      <c r="B199" s="1" t="s">
        <v>198</v>
      </c>
      <c r="C199" s="2">
        <v>44585</v>
      </c>
      <c r="D199" s="1" t="s">
        <v>199</v>
      </c>
      <c r="E199" s="34"/>
      <c r="F199" s="1" t="s">
        <v>200</v>
      </c>
      <c r="G199" s="1" t="s">
        <v>201</v>
      </c>
      <c r="H199" s="1" t="s">
        <v>202</v>
      </c>
      <c r="I199" s="3">
        <v>-1</v>
      </c>
      <c r="J199" s="3">
        <v>291.32231404958702</v>
      </c>
      <c r="K199" s="4">
        <f t="shared" si="16"/>
        <v>-352.50000000000028</v>
      </c>
      <c r="L199" s="24" t="s">
        <v>1921</v>
      </c>
      <c r="M199" s="24" t="s">
        <v>1921</v>
      </c>
      <c r="N199" s="24" t="s">
        <v>1921</v>
      </c>
      <c r="O199" s="24">
        <v>0</v>
      </c>
      <c r="P199" s="24"/>
      <c r="Q199" s="3">
        <v>-291.32231404958702</v>
      </c>
      <c r="R199" s="4">
        <f t="shared" si="18"/>
        <v>-352.50000000000028</v>
      </c>
      <c r="S199" s="24"/>
      <c r="T199" s="4"/>
      <c r="U199" s="4"/>
      <c r="V199" s="4"/>
      <c r="W199" s="4"/>
      <c r="X199" s="4"/>
      <c r="Y199" s="4"/>
      <c r="Z199" s="4"/>
      <c r="AA199" s="4"/>
      <c r="AB199" s="4"/>
      <c r="AC199" s="1" t="s">
        <v>203</v>
      </c>
      <c r="AD199" s="22" t="s">
        <v>1936</v>
      </c>
    </row>
    <row r="200" spans="1:30" customFormat="1" x14ac:dyDescent="0.25">
      <c r="A200" s="1" t="s">
        <v>281</v>
      </c>
      <c r="B200" s="1" t="s">
        <v>282</v>
      </c>
      <c r="C200" s="2">
        <v>44585</v>
      </c>
      <c r="D200" s="1" t="s">
        <v>283</v>
      </c>
      <c r="E200" s="34"/>
      <c r="F200" s="1" t="s">
        <v>284</v>
      </c>
      <c r="G200" s="1" t="s">
        <v>285</v>
      </c>
      <c r="H200" s="1" t="s">
        <v>286</v>
      </c>
      <c r="I200" s="3">
        <v>1</v>
      </c>
      <c r="J200" s="3">
        <v>768.64</v>
      </c>
      <c r="K200" s="4">
        <f t="shared" si="16"/>
        <v>930.05439999999999</v>
      </c>
      <c r="L200" s="24" t="s">
        <v>1921</v>
      </c>
      <c r="M200" s="24" t="s">
        <v>1921</v>
      </c>
      <c r="N200" s="24" t="s">
        <v>1921</v>
      </c>
      <c r="O200" s="24">
        <f>+K200</f>
        <v>930.05439999999999</v>
      </c>
      <c r="P200" s="24"/>
      <c r="Q200" s="3">
        <v>1421.4847851818199</v>
      </c>
      <c r="R200" s="4">
        <f t="shared" si="18"/>
        <v>1719.996590070002</v>
      </c>
      <c r="S200" s="24"/>
      <c r="T200" s="4"/>
      <c r="U200" s="4"/>
      <c r="V200" s="4"/>
      <c r="W200" s="4"/>
      <c r="X200" s="4"/>
      <c r="Y200" s="4"/>
      <c r="Z200" s="4"/>
      <c r="AA200" s="4"/>
      <c r="AB200" s="4"/>
      <c r="AC200" s="1" t="s">
        <v>287</v>
      </c>
      <c r="AD200" s="22" t="s">
        <v>1936</v>
      </c>
    </row>
    <row r="201" spans="1:30" customFormat="1" x14ac:dyDescent="0.25">
      <c r="A201" s="1" t="s">
        <v>647</v>
      </c>
      <c r="B201" s="1" t="s">
        <v>648</v>
      </c>
      <c r="C201" s="2">
        <v>44585</v>
      </c>
      <c r="D201" s="1" t="s">
        <v>649</v>
      </c>
      <c r="E201" s="34"/>
      <c r="F201" s="1" t="s">
        <v>650</v>
      </c>
      <c r="G201" s="1" t="s">
        <v>651</v>
      </c>
      <c r="H201" s="1" t="s">
        <v>652</v>
      </c>
      <c r="I201" s="3">
        <v>1</v>
      </c>
      <c r="J201" s="3">
        <v>272.74</v>
      </c>
      <c r="K201" s="4">
        <f t="shared" si="16"/>
        <v>330.0154</v>
      </c>
      <c r="L201" s="24" t="s">
        <v>1921</v>
      </c>
      <c r="M201" s="24" t="s">
        <v>1921</v>
      </c>
      <c r="N201" s="24" t="s">
        <v>1921</v>
      </c>
      <c r="O201" s="24">
        <f>+K201</f>
        <v>330.0154</v>
      </c>
      <c r="P201" s="24"/>
      <c r="Q201" s="3">
        <v>495.86131979999999</v>
      </c>
      <c r="R201" s="4">
        <f t="shared" si="18"/>
        <v>599.99219695800002</v>
      </c>
      <c r="S201" s="24"/>
      <c r="T201" s="4"/>
      <c r="U201" s="4"/>
      <c r="V201" s="4"/>
      <c r="W201" s="4"/>
      <c r="X201" s="4"/>
      <c r="Y201" s="4"/>
      <c r="Z201" s="4"/>
      <c r="AA201" s="4"/>
      <c r="AB201" s="4"/>
      <c r="AC201" s="1" t="s">
        <v>653</v>
      </c>
      <c r="AD201" s="22" t="s">
        <v>1936</v>
      </c>
    </row>
    <row r="202" spans="1:30" customFormat="1" x14ac:dyDescent="0.25">
      <c r="A202" s="1" t="s">
        <v>1551</v>
      </c>
      <c r="B202" s="1" t="s">
        <v>1552</v>
      </c>
      <c r="C202" s="2">
        <v>44585</v>
      </c>
      <c r="D202" s="1" t="s">
        <v>1553</v>
      </c>
      <c r="E202" s="34">
        <v>4038</v>
      </c>
      <c r="F202" s="1" t="s">
        <v>1554</v>
      </c>
      <c r="G202" s="1" t="s">
        <v>1555</v>
      </c>
      <c r="H202" s="1" t="s">
        <v>1556</v>
      </c>
      <c r="I202" s="3">
        <v>1</v>
      </c>
      <c r="J202" s="3">
        <v>527.86239669421502</v>
      </c>
      <c r="K202" s="4">
        <f t="shared" si="16"/>
        <v>638.71350000000018</v>
      </c>
      <c r="L202" s="24" t="s">
        <v>1921</v>
      </c>
      <c r="M202" s="24" t="s">
        <v>1921</v>
      </c>
      <c r="N202" s="24">
        <f>+K202*0.95</f>
        <v>606.77782500000012</v>
      </c>
      <c r="O202" s="24">
        <f>+N202-(N202*9.09/100)</f>
        <v>551.62172070750012</v>
      </c>
      <c r="P202" s="24">
        <f>+O202+O201+O200+O199</f>
        <v>1811.6915207075001</v>
      </c>
      <c r="Q202" s="3">
        <v>520.65707497933897</v>
      </c>
      <c r="R202" s="4">
        <f t="shared" si="18"/>
        <v>629.99506072500014</v>
      </c>
      <c r="S202" s="24">
        <f>+R202+R201+R200+R199</f>
        <v>2597.4838477530016</v>
      </c>
      <c r="T202" s="4">
        <v>3010.56</v>
      </c>
      <c r="U202" s="4">
        <f t="shared" si="19"/>
        <v>413.07615224699839</v>
      </c>
      <c r="V202" s="4" t="s">
        <v>1973</v>
      </c>
      <c r="W202" s="4"/>
      <c r="X202" s="4">
        <v>19643948723</v>
      </c>
      <c r="Y202" s="4"/>
      <c r="Z202" s="4"/>
      <c r="AA202" s="4"/>
      <c r="AB202" s="4"/>
      <c r="AC202" s="1" t="s">
        <v>1557</v>
      </c>
      <c r="AD202" s="22" t="s">
        <v>1936</v>
      </c>
    </row>
    <row r="203" spans="1:30" customFormat="1" x14ac:dyDescent="0.25">
      <c r="A203" s="1" t="s">
        <v>691</v>
      </c>
      <c r="B203" s="1" t="s">
        <v>692</v>
      </c>
      <c r="C203" s="2">
        <v>44585</v>
      </c>
      <c r="D203" s="1" t="s">
        <v>693</v>
      </c>
      <c r="E203" s="34">
        <v>4039</v>
      </c>
      <c r="F203" s="1" t="s">
        <v>694</v>
      </c>
      <c r="G203" s="1" t="s">
        <v>695</v>
      </c>
      <c r="H203" s="1" t="s">
        <v>696</v>
      </c>
      <c r="I203" s="3">
        <v>4</v>
      </c>
      <c r="J203" s="3">
        <v>556.29</v>
      </c>
      <c r="K203" s="4">
        <f t="shared" si="16"/>
        <v>2692.4435999999996</v>
      </c>
      <c r="L203" s="24" t="s">
        <v>1921</v>
      </c>
      <c r="M203" s="24">
        <f>+K203*0.85</f>
        <v>2288.5770599999996</v>
      </c>
      <c r="N203" s="24">
        <f>+M203*0.95</f>
        <v>2174.1482069999997</v>
      </c>
      <c r="O203" s="24">
        <f>+N203-(N203*9.09/100)</f>
        <v>1976.5181349836998</v>
      </c>
      <c r="P203" s="24">
        <f>+O203</f>
        <v>1976.5181349836998</v>
      </c>
      <c r="Q203" s="3">
        <v>3501.7787951999999</v>
      </c>
      <c r="R203" s="4">
        <f t="shared" si="18"/>
        <v>4237.1523421920001</v>
      </c>
      <c r="S203" s="24">
        <f>+R203</f>
        <v>4237.1523421920001</v>
      </c>
      <c r="T203" s="4">
        <v>4237.16</v>
      </c>
      <c r="U203" s="4">
        <f t="shared" si="19"/>
        <v>7.6578079997489112E-3</v>
      </c>
      <c r="V203" s="4"/>
      <c r="W203" s="4"/>
      <c r="X203" s="4">
        <v>19646707047</v>
      </c>
      <c r="Y203" s="4"/>
      <c r="Z203" s="4"/>
      <c r="AA203" s="4"/>
      <c r="AB203" s="4"/>
      <c r="AC203" s="1"/>
      <c r="AD203" s="22">
        <v>4039</v>
      </c>
    </row>
    <row r="204" spans="1:30" customFormat="1" x14ac:dyDescent="0.25">
      <c r="A204" s="1" t="s">
        <v>1760</v>
      </c>
      <c r="B204" s="1" t="s">
        <v>1761</v>
      </c>
      <c r="C204" s="2">
        <v>44585</v>
      </c>
      <c r="D204" s="1" t="s">
        <v>1762</v>
      </c>
      <c r="E204" s="34">
        <v>4040</v>
      </c>
      <c r="F204" s="1" t="s">
        <v>1763</v>
      </c>
      <c r="G204" s="1" t="s">
        <v>1764</v>
      </c>
      <c r="H204" s="1" t="s">
        <v>1765</v>
      </c>
      <c r="I204" s="3">
        <v>1</v>
      </c>
      <c r="J204" s="3">
        <v>636.4</v>
      </c>
      <c r="K204" s="4">
        <f t="shared" si="16"/>
        <v>770.04399999999998</v>
      </c>
      <c r="L204" s="24" t="s">
        <v>1921</v>
      </c>
      <c r="M204" s="24" t="s">
        <v>1921</v>
      </c>
      <c r="N204" s="24" t="s">
        <v>1921</v>
      </c>
      <c r="O204" s="24">
        <f>+K204</f>
        <v>770.04399999999998</v>
      </c>
      <c r="P204" s="24">
        <f>+O204</f>
        <v>770.04399999999998</v>
      </c>
      <c r="Q204" s="3">
        <v>909.07834045371499</v>
      </c>
      <c r="R204" s="4">
        <f t="shared" si="18"/>
        <v>1099.9847919489951</v>
      </c>
      <c r="S204" s="24">
        <f>+R204</f>
        <v>1099.9847919489951</v>
      </c>
      <c r="T204" s="4">
        <v>1099.99</v>
      </c>
      <c r="U204" s="4">
        <f t="shared" si="19"/>
        <v>5.20805100495636E-3</v>
      </c>
      <c r="V204" s="4"/>
      <c r="W204" s="4"/>
      <c r="X204" s="4">
        <v>4008489313</v>
      </c>
      <c r="Y204" s="4"/>
      <c r="Z204" s="4"/>
      <c r="AA204" s="4"/>
      <c r="AB204" s="4"/>
      <c r="AC204" s="1"/>
      <c r="AD204" s="22">
        <v>4040</v>
      </c>
    </row>
    <row r="205" spans="1:30" customFormat="1" x14ac:dyDescent="0.25">
      <c r="A205" s="1" t="s">
        <v>204</v>
      </c>
      <c r="B205" s="1" t="s">
        <v>205</v>
      </c>
      <c r="C205" s="2">
        <v>44585</v>
      </c>
      <c r="D205" s="1" t="s">
        <v>206</v>
      </c>
      <c r="E205" s="34"/>
      <c r="F205" s="1" t="s">
        <v>207</v>
      </c>
      <c r="G205" s="1" t="s">
        <v>208</v>
      </c>
      <c r="H205" s="1" t="s">
        <v>209</v>
      </c>
      <c r="I205" s="3">
        <v>-1</v>
      </c>
      <c r="J205" s="3">
        <v>286.09090909090901</v>
      </c>
      <c r="K205" s="4">
        <f t="shared" si="16"/>
        <v>-346.1699999999999</v>
      </c>
      <c r="L205" s="24" t="s">
        <v>1921</v>
      </c>
      <c r="M205" s="24" t="s">
        <v>1921</v>
      </c>
      <c r="N205" s="24" t="s">
        <v>1921</v>
      </c>
      <c r="O205" s="24">
        <v>0</v>
      </c>
      <c r="P205" s="24"/>
      <c r="Q205" s="3">
        <v>-286.09090909090901</v>
      </c>
      <c r="R205" s="4">
        <f t="shared" si="18"/>
        <v>-346.1699999999999</v>
      </c>
      <c r="S205" s="24"/>
      <c r="T205" s="4"/>
      <c r="U205" s="4"/>
      <c r="V205" s="4"/>
      <c r="W205" s="4"/>
      <c r="X205" s="4"/>
      <c r="Y205" s="4"/>
      <c r="Z205" s="4"/>
      <c r="AA205" s="4"/>
      <c r="AB205" s="4"/>
      <c r="AC205" s="1" t="s">
        <v>210</v>
      </c>
      <c r="AD205" s="22" t="s">
        <v>1937</v>
      </c>
    </row>
    <row r="206" spans="1:30" customFormat="1" x14ac:dyDescent="0.25">
      <c r="A206" s="1" t="s">
        <v>546</v>
      </c>
      <c r="B206" s="1" t="s">
        <v>547</v>
      </c>
      <c r="C206" s="2">
        <v>44585</v>
      </c>
      <c r="D206" s="1" t="s">
        <v>548</v>
      </c>
      <c r="E206" s="34"/>
      <c r="F206" s="1" t="s">
        <v>549</v>
      </c>
      <c r="G206" s="1" t="s">
        <v>550</v>
      </c>
      <c r="H206" s="1" t="s">
        <v>551</v>
      </c>
      <c r="I206" s="3">
        <v>1</v>
      </c>
      <c r="J206" s="3">
        <v>314.07</v>
      </c>
      <c r="K206" s="4">
        <f t="shared" si="16"/>
        <v>380.0247</v>
      </c>
      <c r="L206" s="24" t="s">
        <v>1921</v>
      </c>
      <c r="M206" s="24" t="s">
        <v>1921</v>
      </c>
      <c r="N206" s="24" t="s">
        <v>1921</v>
      </c>
      <c r="O206" s="24">
        <f>+K206</f>
        <v>380.0247</v>
      </c>
      <c r="P206" s="24"/>
      <c r="Q206" s="3">
        <v>690.91003020000005</v>
      </c>
      <c r="R206" s="4">
        <f t="shared" si="18"/>
        <v>836.00113654200004</v>
      </c>
      <c r="S206" s="24"/>
      <c r="T206" s="4"/>
      <c r="U206" s="4"/>
      <c r="V206" s="4"/>
      <c r="W206" s="4"/>
      <c r="X206" s="4"/>
      <c r="Y206" s="4"/>
      <c r="Z206" s="4"/>
      <c r="AA206" s="4"/>
      <c r="AB206" s="4"/>
      <c r="AC206" s="1" t="s">
        <v>552</v>
      </c>
      <c r="AD206" s="22" t="s">
        <v>1937</v>
      </c>
    </row>
    <row r="207" spans="1:30" customFormat="1" x14ac:dyDescent="0.25">
      <c r="A207" s="1" t="s">
        <v>654</v>
      </c>
      <c r="B207" s="1" t="s">
        <v>655</v>
      </c>
      <c r="C207" s="2">
        <v>44585</v>
      </c>
      <c r="D207" s="1" t="s">
        <v>656</v>
      </c>
      <c r="E207" s="34"/>
      <c r="F207" s="1" t="s">
        <v>657</v>
      </c>
      <c r="G207" s="1" t="s">
        <v>658</v>
      </c>
      <c r="H207" s="1" t="s">
        <v>659</v>
      </c>
      <c r="I207" s="3">
        <v>1</v>
      </c>
      <c r="J207" s="3">
        <v>455.66123966942098</v>
      </c>
      <c r="K207" s="4">
        <f t="shared" si="16"/>
        <v>551.35009999999932</v>
      </c>
      <c r="L207" s="24" t="s">
        <v>1921</v>
      </c>
      <c r="M207" s="24">
        <f>+K207*0.85</f>
        <v>468.64758499999942</v>
      </c>
      <c r="N207" s="24">
        <f>+M207*0.95</f>
        <v>445.21520574999943</v>
      </c>
      <c r="O207" s="24">
        <f>+N207-(N207*9.09/100)</f>
        <v>404.74514354732446</v>
      </c>
      <c r="P207" s="24"/>
      <c r="Q207" s="3">
        <v>716.35414810909003</v>
      </c>
      <c r="R207" s="4">
        <f t="shared" si="18"/>
        <v>866.78851921199896</v>
      </c>
      <c r="S207" s="24"/>
      <c r="T207" s="4"/>
      <c r="U207" s="4"/>
      <c r="V207" s="4"/>
      <c r="W207" s="4"/>
      <c r="X207" s="4"/>
      <c r="Y207" s="4"/>
      <c r="Z207" s="4"/>
      <c r="AA207" s="4"/>
      <c r="AB207" s="4"/>
      <c r="AC207" s="1" t="s">
        <v>660</v>
      </c>
      <c r="AD207" s="22" t="s">
        <v>1937</v>
      </c>
    </row>
    <row r="208" spans="1:30" customFormat="1" x14ac:dyDescent="0.25">
      <c r="A208" s="1" t="s">
        <v>826</v>
      </c>
      <c r="B208" s="1" t="s">
        <v>827</v>
      </c>
      <c r="C208" s="2">
        <v>44585</v>
      </c>
      <c r="D208" s="1" t="s">
        <v>828</v>
      </c>
      <c r="E208" s="34">
        <v>4041</v>
      </c>
      <c r="F208" s="1" t="s">
        <v>829</v>
      </c>
      <c r="G208" s="1" t="s">
        <v>830</v>
      </c>
      <c r="H208" s="1" t="s">
        <v>831</v>
      </c>
      <c r="I208" s="3">
        <v>1</v>
      </c>
      <c r="J208" s="3">
        <v>245.39611386737801</v>
      </c>
      <c r="K208" s="4">
        <f t="shared" si="16"/>
        <v>296.92929777952736</v>
      </c>
      <c r="L208" s="24" t="s">
        <v>1921</v>
      </c>
      <c r="M208" s="24" t="s">
        <v>1921</v>
      </c>
      <c r="N208" s="24" t="s">
        <v>1921</v>
      </c>
      <c r="O208" s="24">
        <f>+K208</f>
        <v>296.92929777952736</v>
      </c>
      <c r="P208" s="24">
        <f>+O208+O207+O206+O205</f>
        <v>1081.6991413268518</v>
      </c>
      <c r="Q208" s="3">
        <v>499.990122954546</v>
      </c>
      <c r="R208" s="4">
        <f t="shared" si="18"/>
        <v>604.98804877500061</v>
      </c>
      <c r="S208" s="24">
        <f>+R208+R207+R206+R205</f>
        <v>1961.6077045289996</v>
      </c>
      <c r="T208" s="4">
        <v>1961.61</v>
      </c>
      <c r="U208" s="4">
        <f t="shared" si="19"/>
        <v>2.2954710002522916E-3</v>
      </c>
      <c r="V208" s="4"/>
      <c r="W208" s="4"/>
      <c r="X208" s="4">
        <v>4008836420</v>
      </c>
      <c r="Y208" s="4"/>
      <c r="Z208" s="4"/>
      <c r="AA208" s="4"/>
      <c r="AB208" s="4"/>
      <c r="AC208" s="1" t="s">
        <v>832</v>
      </c>
      <c r="AD208" s="22" t="s">
        <v>1937</v>
      </c>
    </row>
    <row r="209" spans="1:30" customFormat="1" x14ac:dyDescent="0.25">
      <c r="A209" s="1" t="s">
        <v>211</v>
      </c>
      <c r="B209" s="1" t="s">
        <v>212</v>
      </c>
      <c r="C209" s="2">
        <v>44585</v>
      </c>
      <c r="D209" s="1" t="s">
        <v>213</v>
      </c>
      <c r="E209" s="34"/>
      <c r="F209" s="1" t="s">
        <v>214</v>
      </c>
      <c r="G209" s="1" t="s">
        <v>215</v>
      </c>
      <c r="H209" s="1" t="s">
        <v>216</v>
      </c>
      <c r="I209" s="3">
        <v>-1</v>
      </c>
      <c r="J209" s="3">
        <v>136.363636363636</v>
      </c>
      <c r="K209" s="4">
        <f t="shared" si="16"/>
        <v>-164.99999999999957</v>
      </c>
      <c r="L209" s="24" t="s">
        <v>1921</v>
      </c>
      <c r="M209" s="24" t="s">
        <v>1921</v>
      </c>
      <c r="N209" s="24" t="s">
        <v>1921</v>
      </c>
      <c r="O209" s="24">
        <v>0</v>
      </c>
      <c r="P209" s="24"/>
      <c r="Q209" s="3">
        <v>-136.363636363636</v>
      </c>
      <c r="R209" s="4">
        <f t="shared" si="18"/>
        <v>-164.99999999999957</v>
      </c>
      <c r="S209" s="24"/>
      <c r="T209" s="4"/>
      <c r="U209" s="4"/>
      <c r="V209" s="4"/>
      <c r="W209" s="4"/>
      <c r="X209" s="4"/>
      <c r="Y209" s="4"/>
      <c r="Z209" s="4"/>
      <c r="AA209" s="4"/>
      <c r="AB209" s="4"/>
      <c r="AC209" s="1" t="s">
        <v>217</v>
      </c>
      <c r="AD209" s="22" t="s">
        <v>1938</v>
      </c>
    </row>
    <row r="210" spans="1:30" customFormat="1" x14ac:dyDescent="0.25">
      <c r="A210" s="25" t="s">
        <v>1633</v>
      </c>
      <c r="B210" s="1" t="s">
        <v>1634</v>
      </c>
      <c r="C210" s="2">
        <v>44585</v>
      </c>
      <c r="D210" s="1" t="s">
        <v>1635</v>
      </c>
      <c r="E210" s="34"/>
      <c r="F210" s="1" t="s">
        <v>1636</v>
      </c>
      <c r="G210" s="1" t="s">
        <v>1637</v>
      </c>
      <c r="H210" s="1" t="s">
        <v>1638</v>
      </c>
      <c r="I210" s="3">
        <v>1</v>
      </c>
      <c r="J210" s="3">
        <v>111.57</v>
      </c>
      <c r="K210" s="4">
        <f t="shared" si="16"/>
        <v>134.99969999999999</v>
      </c>
      <c r="L210" s="24" t="s">
        <v>1921</v>
      </c>
      <c r="M210" s="24" t="s">
        <v>1921</v>
      </c>
      <c r="N210" s="24" t="s">
        <v>1921</v>
      </c>
      <c r="O210" s="24">
        <f>+K210</f>
        <v>134.99969999999999</v>
      </c>
      <c r="P210" s="24"/>
      <c r="Q210" s="3">
        <v>481.808387491735</v>
      </c>
      <c r="R210" s="4">
        <f t="shared" si="18"/>
        <v>582.98814886499929</v>
      </c>
      <c r="S210" s="24"/>
      <c r="T210" s="4"/>
      <c r="U210" s="4"/>
      <c r="V210" s="4"/>
      <c r="W210" s="4"/>
      <c r="X210" s="4"/>
      <c r="Y210" s="4"/>
      <c r="Z210" s="4"/>
      <c r="AA210" s="4"/>
      <c r="AB210" s="4"/>
      <c r="AC210" s="1" t="s">
        <v>1639</v>
      </c>
      <c r="AD210" s="22" t="s">
        <v>1938</v>
      </c>
    </row>
    <row r="211" spans="1:30" customFormat="1" x14ac:dyDescent="0.25">
      <c r="A211" s="25" t="s">
        <v>1791</v>
      </c>
      <c r="B211" s="1" t="s">
        <v>1792</v>
      </c>
      <c r="C211" s="2">
        <v>44585</v>
      </c>
      <c r="D211" s="1" t="s">
        <v>1793</v>
      </c>
      <c r="E211" s="34">
        <v>4042</v>
      </c>
      <c r="F211" s="1" t="s">
        <v>1794</v>
      </c>
      <c r="G211" s="1" t="s">
        <v>1795</v>
      </c>
      <c r="H211" s="1" t="s">
        <v>1796</v>
      </c>
      <c r="I211" s="3">
        <v>1</v>
      </c>
      <c r="J211" s="3">
        <v>636.4</v>
      </c>
      <c r="K211" s="4">
        <f t="shared" si="16"/>
        <v>770.04399999999998</v>
      </c>
      <c r="L211" s="24" t="s">
        <v>1921</v>
      </c>
      <c r="M211" s="24" t="s">
        <v>1921</v>
      </c>
      <c r="N211" s="24" t="s">
        <v>1921</v>
      </c>
      <c r="O211" s="24">
        <f>+K211</f>
        <v>770.04399999999998</v>
      </c>
      <c r="P211" s="24">
        <f>+O211+O210+O209</f>
        <v>905.04369999999994</v>
      </c>
      <c r="Q211" s="3">
        <v>909.07271836198402</v>
      </c>
      <c r="R211" s="4">
        <f t="shared" si="18"/>
        <v>1099.9779892180006</v>
      </c>
      <c r="S211" s="24">
        <f>+R211+R210+R209</f>
        <v>1517.9661380830003</v>
      </c>
      <c r="T211" s="4">
        <v>1517.98</v>
      </c>
      <c r="U211" s="4">
        <f t="shared" si="19"/>
        <v>1.386191699975825E-2</v>
      </c>
      <c r="V211" s="4"/>
      <c r="W211" s="4"/>
      <c r="X211" s="4">
        <v>19680866018</v>
      </c>
      <c r="Y211" s="4"/>
      <c r="Z211" s="4"/>
      <c r="AA211" s="4"/>
      <c r="AB211" s="4"/>
      <c r="AC211" s="1" t="s">
        <v>1797</v>
      </c>
      <c r="AD211" s="22" t="s">
        <v>1938</v>
      </c>
    </row>
    <row r="212" spans="1:30" customFormat="1" x14ac:dyDescent="0.25">
      <c r="A212" s="1" t="s">
        <v>1684</v>
      </c>
      <c r="B212" s="1" t="s">
        <v>1685</v>
      </c>
      <c r="C212" s="2">
        <v>44587</v>
      </c>
      <c r="D212" s="1" t="s">
        <v>1686</v>
      </c>
      <c r="E212" s="34">
        <v>4058</v>
      </c>
      <c r="F212" s="1" t="s">
        <v>1687</v>
      </c>
      <c r="G212" s="1" t="s">
        <v>1688</v>
      </c>
      <c r="H212" s="1" t="s">
        <v>1689</v>
      </c>
      <c r="I212" s="3">
        <v>2</v>
      </c>
      <c r="J212" s="3">
        <v>636.4</v>
      </c>
      <c r="K212" s="4">
        <f t="shared" si="16"/>
        <v>1540.088</v>
      </c>
      <c r="L212" s="24" t="s">
        <v>1921</v>
      </c>
      <c r="M212" s="24" t="s">
        <v>1921</v>
      </c>
      <c r="N212" s="24" t="s">
        <v>1921</v>
      </c>
      <c r="O212" s="24">
        <f>+K212</f>
        <v>1540.088</v>
      </c>
      <c r="P212" s="24">
        <f>+O212</f>
        <v>1540.088</v>
      </c>
      <c r="Q212" s="3">
        <v>1818.15654611901</v>
      </c>
      <c r="R212" s="4">
        <f t="shared" si="18"/>
        <v>2199.9694208040023</v>
      </c>
      <c r="S212" s="24">
        <f>+R212</f>
        <v>2199.9694208040023</v>
      </c>
      <c r="T212" s="4">
        <v>2199.98</v>
      </c>
      <c r="U212" s="4">
        <f t="shared" si="19"/>
        <v>1.0579195997706847E-2</v>
      </c>
      <c r="V212" s="4"/>
      <c r="W212" s="4"/>
      <c r="X212" s="4">
        <v>19760007484</v>
      </c>
      <c r="Y212" s="4"/>
      <c r="Z212" s="4"/>
      <c r="AA212" s="4"/>
      <c r="AB212" s="4"/>
      <c r="AC212" s="1"/>
      <c r="AD212" s="22">
        <v>4058</v>
      </c>
    </row>
    <row r="213" spans="1:30" customFormat="1" x14ac:dyDescent="0.25">
      <c r="A213" s="1" t="s">
        <v>48</v>
      </c>
      <c r="B213" s="1" t="s">
        <v>49</v>
      </c>
      <c r="C213" s="2">
        <v>44592</v>
      </c>
      <c r="D213" s="1" t="s">
        <v>50</v>
      </c>
      <c r="E213" s="34"/>
      <c r="F213" s="1" t="s">
        <v>51</v>
      </c>
      <c r="G213" s="1" t="s">
        <v>52</v>
      </c>
      <c r="H213" s="1" t="s">
        <v>53</v>
      </c>
      <c r="I213" s="3">
        <v>1</v>
      </c>
      <c r="J213" s="3">
        <v>353.49396694214897</v>
      </c>
      <c r="K213" s="4">
        <f t="shared" si="16"/>
        <v>427.72770000000025</v>
      </c>
      <c r="L213" s="24" t="s">
        <v>1921</v>
      </c>
      <c r="M213" s="24" t="s">
        <v>1921</v>
      </c>
      <c r="N213" s="24">
        <f>+K213*0.95</f>
        <v>406.34131500000024</v>
      </c>
      <c r="O213" s="24">
        <f>+N213-(N213*9.09/100)</f>
        <v>369.40488946650021</v>
      </c>
      <c r="P213" s="24"/>
      <c r="Q213" s="3">
        <v>326.44460859173603</v>
      </c>
      <c r="R213" s="4">
        <f t="shared" si="18"/>
        <v>394.99797639600058</v>
      </c>
      <c r="S213" s="24"/>
      <c r="T213" s="4"/>
      <c r="U213" s="4"/>
      <c r="V213" s="4"/>
      <c r="W213" s="4"/>
      <c r="X213" s="4"/>
      <c r="Y213" s="4"/>
      <c r="Z213" s="4"/>
      <c r="AA213" s="4"/>
      <c r="AB213" s="4"/>
      <c r="AC213" s="1"/>
      <c r="AD213" s="22">
        <v>4043</v>
      </c>
    </row>
    <row r="214" spans="1:30" customFormat="1" x14ac:dyDescent="0.25">
      <c r="A214" s="1" t="s">
        <v>375</v>
      </c>
      <c r="B214" s="1" t="s">
        <v>376</v>
      </c>
      <c r="C214" s="2">
        <v>44592</v>
      </c>
      <c r="D214" s="1" t="s">
        <v>377</v>
      </c>
      <c r="E214" s="34"/>
      <c r="F214" s="1" t="s">
        <v>378</v>
      </c>
      <c r="G214" s="1" t="s">
        <v>379</v>
      </c>
      <c r="H214" s="1" t="s">
        <v>380</v>
      </c>
      <c r="I214" s="3">
        <v>1</v>
      </c>
      <c r="J214" s="3">
        <v>208.52</v>
      </c>
      <c r="K214" s="4">
        <f t="shared" si="16"/>
        <v>252.3092</v>
      </c>
      <c r="L214" s="24" t="s">
        <v>1921</v>
      </c>
      <c r="M214" s="24" t="s">
        <v>1921</v>
      </c>
      <c r="N214" s="24" t="s">
        <v>1921</v>
      </c>
      <c r="O214" s="24">
        <f>+K214</f>
        <v>252.3092</v>
      </c>
      <c r="P214" s="24"/>
      <c r="Q214" s="3">
        <v>409.08350246280901</v>
      </c>
      <c r="R214" s="4">
        <f t="shared" si="18"/>
        <v>494.99103797999891</v>
      </c>
      <c r="S214" s="24"/>
      <c r="T214" s="4"/>
      <c r="U214" s="4"/>
      <c r="V214" s="4"/>
      <c r="W214" s="4"/>
      <c r="X214" s="4"/>
      <c r="Y214" s="4"/>
      <c r="Z214" s="4"/>
      <c r="AA214" s="4"/>
      <c r="AB214" s="4"/>
      <c r="AC214" s="1"/>
      <c r="AD214" s="22">
        <v>4043</v>
      </c>
    </row>
    <row r="215" spans="1:30" customFormat="1" x14ac:dyDescent="0.25">
      <c r="A215" s="1" t="s">
        <v>419</v>
      </c>
      <c r="B215" s="1" t="s">
        <v>420</v>
      </c>
      <c r="C215" s="2">
        <v>44592</v>
      </c>
      <c r="D215" s="1" t="s">
        <v>421</v>
      </c>
      <c r="E215" s="34"/>
      <c r="F215" s="1" t="s">
        <v>422</v>
      </c>
      <c r="G215" s="1" t="s">
        <v>423</v>
      </c>
      <c r="H215" s="1" t="s">
        <v>424</v>
      </c>
      <c r="I215" s="3">
        <v>1</v>
      </c>
      <c r="J215" s="3">
        <v>161.47008264462801</v>
      </c>
      <c r="K215" s="4">
        <f t="shared" si="16"/>
        <v>195.37879999999987</v>
      </c>
      <c r="L215" s="24" t="s">
        <v>1921</v>
      </c>
      <c r="M215" s="24" t="s">
        <v>1921</v>
      </c>
      <c r="N215" s="24">
        <f>+K215*0.95</f>
        <v>185.60985999999986</v>
      </c>
      <c r="O215" s="24">
        <f t="shared" ref="O215:O221" si="20">+N215-(N215*9.09/100)</f>
        <v>168.73792372599988</v>
      </c>
      <c r="P215" s="24"/>
      <c r="Q215" s="3">
        <v>232.013132350413</v>
      </c>
      <c r="R215" s="4">
        <f t="shared" si="18"/>
        <v>280.73589014399971</v>
      </c>
      <c r="S215" s="24"/>
      <c r="T215" s="4"/>
      <c r="U215" s="4"/>
      <c r="V215" s="4"/>
      <c r="W215" s="4"/>
      <c r="X215" s="4"/>
      <c r="Y215" s="4"/>
      <c r="Z215" s="4"/>
      <c r="AA215" s="4"/>
      <c r="AB215" s="4"/>
      <c r="AC215" s="1"/>
      <c r="AD215" s="22">
        <v>4043</v>
      </c>
    </row>
    <row r="216" spans="1:30" customFormat="1" x14ac:dyDescent="0.25">
      <c r="A216" s="1" t="s">
        <v>450</v>
      </c>
      <c r="B216" s="1" t="s">
        <v>451</v>
      </c>
      <c r="C216" s="2">
        <v>44592</v>
      </c>
      <c r="D216" s="1" t="s">
        <v>452</v>
      </c>
      <c r="E216" s="34"/>
      <c r="F216" s="1" t="s">
        <v>453</v>
      </c>
      <c r="G216" s="1" t="s">
        <v>454</v>
      </c>
      <c r="H216" s="1" t="s">
        <v>455</v>
      </c>
      <c r="I216" s="3">
        <v>1</v>
      </c>
      <c r="J216" s="3">
        <v>281.16528925619798</v>
      </c>
      <c r="K216" s="4">
        <f t="shared" si="16"/>
        <v>340.20999999999952</v>
      </c>
      <c r="L216" s="24" t="s">
        <v>1921</v>
      </c>
      <c r="M216" s="24" t="s">
        <v>1921</v>
      </c>
      <c r="N216" s="24">
        <f>+K216*0.95</f>
        <v>323.19949999999955</v>
      </c>
      <c r="O216" s="24">
        <f t="shared" si="20"/>
        <v>293.82066544999958</v>
      </c>
      <c r="P216" s="24"/>
      <c r="Q216" s="3">
        <v>404.00078082644598</v>
      </c>
      <c r="R216" s="4">
        <f t="shared" si="18"/>
        <v>488.84094479999959</v>
      </c>
      <c r="S216" s="24"/>
      <c r="T216" s="4"/>
      <c r="U216" s="4"/>
      <c r="V216" s="4"/>
      <c r="W216" s="4"/>
      <c r="X216" s="4"/>
      <c r="Y216" s="4"/>
      <c r="Z216" s="4"/>
      <c r="AA216" s="4"/>
      <c r="AB216" s="4"/>
      <c r="AC216" s="1"/>
      <c r="AD216" s="22">
        <v>4043</v>
      </c>
    </row>
    <row r="217" spans="1:30" customFormat="1" x14ac:dyDescent="0.25">
      <c r="A217" s="1" t="s">
        <v>495</v>
      </c>
      <c r="B217" s="1" t="s">
        <v>496</v>
      </c>
      <c r="C217" s="2">
        <v>44592</v>
      </c>
      <c r="D217" s="1" t="s">
        <v>497</v>
      </c>
      <c r="E217" s="34"/>
      <c r="F217" s="1" t="s">
        <v>498</v>
      </c>
      <c r="G217" s="1" t="s">
        <v>499</v>
      </c>
      <c r="H217" s="1" t="s">
        <v>500</v>
      </c>
      <c r="I217" s="3">
        <v>1</v>
      </c>
      <c r="J217" s="3">
        <v>232.18619834710699</v>
      </c>
      <c r="K217" s="4">
        <f t="shared" si="16"/>
        <v>280.94529999999946</v>
      </c>
      <c r="L217" s="24" t="s">
        <v>1921</v>
      </c>
      <c r="M217" s="24" t="s">
        <v>1921</v>
      </c>
      <c r="N217" s="24">
        <f>+K217*0.95</f>
        <v>266.89803499999948</v>
      </c>
      <c r="O217" s="24">
        <f t="shared" si="20"/>
        <v>242.63700361849953</v>
      </c>
      <c r="P217" s="24"/>
      <c r="Q217" s="3">
        <v>333.62370468099101</v>
      </c>
      <c r="R217" s="4">
        <f t="shared" si="18"/>
        <v>403.68468266399913</v>
      </c>
      <c r="S217" s="24"/>
      <c r="T217" s="4"/>
      <c r="U217" s="4"/>
      <c r="V217" s="4"/>
      <c r="W217" s="4"/>
      <c r="X217" s="4"/>
      <c r="Y217" s="4"/>
      <c r="Z217" s="4"/>
      <c r="AA217" s="4"/>
      <c r="AB217" s="4"/>
      <c r="AC217" s="1"/>
      <c r="AD217" s="22">
        <v>4043</v>
      </c>
    </row>
    <row r="218" spans="1:30" customFormat="1" x14ac:dyDescent="0.25">
      <c r="A218" s="1" t="s">
        <v>1141</v>
      </c>
      <c r="B218" s="1" t="s">
        <v>1142</v>
      </c>
      <c r="C218" s="2">
        <v>44592</v>
      </c>
      <c r="D218" s="1" t="s">
        <v>1143</v>
      </c>
      <c r="E218" s="34"/>
      <c r="F218" s="1" t="s">
        <v>1144</v>
      </c>
      <c r="G218" s="1" t="s">
        <v>1145</v>
      </c>
      <c r="H218" s="1" t="s">
        <v>1146</v>
      </c>
      <c r="I218" s="3">
        <v>1</v>
      </c>
      <c r="J218" s="3">
        <v>148.94611570247901</v>
      </c>
      <c r="K218" s="4">
        <f t="shared" si="16"/>
        <v>180.22479999999959</v>
      </c>
      <c r="L218" s="24" t="s">
        <v>1921</v>
      </c>
      <c r="M218" s="24">
        <f>+K218*0.85</f>
        <v>153.19107999999966</v>
      </c>
      <c r="N218" s="24">
        <f>+M218*0.95</f>
        <v>145.53152599999967</v>
      </c>
      <c r="O218" s="24">
        <f t="shared" si="20"/>
        <v>132.30271028659971</v>
      </c>
      <c r="P218" s="24"/>
      <c r="Q218" s="3">
        <v>275.46243584132202</v>
      </c>
      <c r="R218" s="4">
        <f t="shared" si="18"/>
        <v>333.30954736799964</v>
      </c>
      <c r="S218" s="24"/>
      <c r="T218" s="4"/>
      <c r="U218" s="4"/>
      <c r="V218" s="4"/>
      <c r="W218" s="4"/>
      <c r="X218" s="4"/>
      <c r="Y218" s="4"/>
      <c r="Z218" s="4"/>
      <c r="AA218" s="4"/>
      <c r="AB218" s="4"/>
      <c r="AC218" s="1"/>
      <c r="AD218" s="22">
        <v>4043</v>
      </c>
    </row>
    <row r="219" spans="1:30" customFormat="1" x14ac:dyDescent="0.25">
      <c r="A219" s="1" t="s">
        <v>1223</v>
      </c>
      <c r="B219" s="1" t="s">
        <v>1224</v>
      </c>
      <c r="C219" s="2">
        <v>44592</v>
      </c>
      <c r="D219" s="1" t="s">
        <v>1225</v>
      </c>
      <c r="E219" s="34"/>
      <c r="F219" s="1" t="s">
        <v>1226</v>
      </c>
      <c r="G219" s="1" t="s">
        <v>1227</v>
      </c>
      <c r="H219" s="1" t="s">
        <v>1228</v>
      </c>
      <c r="I219" s="3">
        <v>1</v>
      </c>
      <c r="J219" s="3">
        <v>728.38983471074403</v>
      </c>
      <c r="K219" s="4">
        <f t="shared" si="16"/>
        <v>881.35170000000028</v>
      </c>
      <c r="L219" s="24" t="s">
        <v>1921</v>
      </c>
      <c r="M219" s="24" t="s">
        <v>1921</v>
      </c>
      <c r="N219" s="24">
        <f>+K219*0.95</f>
        <v>837.28411500000027</v>
      </c>
      <c r="O219" s="24">
        <f t="shared" si="20"/>
        <v>761.17498894650021</v>
      </c>
      <c r="P219" s="24"/>
      <c r="Q219" s="3">
        <v>1321.48854152231</v>
      </c>
      <c r="R219" s="4">
        <f t="shared" si="18"/>
        <v>1599.0011352419951</v>
      </c>
      <c r="S219" s="24"/>
      <c r="T219" s="4"/>
      <c r="U219" s="4"/>
      <c r="V219" s="4"/>
      <c r="W219" s="4"/>
      <c r="X219" s="4"/>
      <c r="Y219" s="4"/>
      <c r="Z219" s="4"/>
      <c r="AA219" s="4"/>
      <c r="AB219" s="4"/>
      <c r="AC219" s="1"/>
      <c r="AD219" s="22">
        <v>4043</v>
      </c>
    </row>
    <row r="220" spans="1:30" s="31" customFormat="1" x14ac:dyDescent="0.25">
      <c r="A220" s="1" t="s">
        <v>1501</v>
      </c>
      <c r="B220" s="1" t="s">
        <v>1502</v>
      </c>
      <c r="C220" s="2">
        <v>44592</v>
      </c>
      <c r="D220" s="1" t="s">
        <v>1503</v>
      </c>
      <c r="E220" s="34"/>
      <c r="F220" s="1" t="s">
        <v>1504</v>
      </c>
      <c r="G220" s="1" t="s">
        <v>1505</v>
      </c>
      <c r="H220" s="1" t="s">
        <v>1506</v>
      </c>
      <c r="I220" s="3">
        <v>1</v>
      </c>
      <c r="J220" s="3">
        <v>125.651983471074</v>
      </c>
      <c r="K220" s="4">
        <f t="shared" si="16"/>
        <v>152.03889999999953</v>
      </c>
      <c r="L220" s="24" t="s">
        <v>1921</v>
      </c>
      <c r="M220" s="24" t="s">
        <v>1921</v>
      </c>
      <c r="N220" s="24">
        <f>+K220*0.95</f>
        <v>144.43695499999956</v>
      </c>
      <c r="O220" s="24">
        <f t="shared" si="20"/>
        <v>131.3076357904996</v>
      </c>
      <c r="P220" s="24"/>
      <c r="Q220" s="3">
        <v>238.234904141322</v>
      </c>
      <c r="R220" s="4">
        <f t="shared" si="18"/>
        <v>288.26423401099964</v>
      </c>
      <c r="S220" s="24"/>
      <c r="T220" s="4"/>
      <c r="U220" s="4"/>
      <c r="V220" s="4"/>
      <c r="W220" s="4"/>
      <c r="X220" s="4"/>
      <c r="Y220" s="4"/>
      <c r="Z220" s="4"/>
      <c r="AA220" s="4"/>
      <c r="AB220" s="4"/>
      <c r="AC220" s="1"/>
      <c r="AD220" s="22">
        <v>4043</v>
      </c>
    </row>
    <row r="221" spans="1:30" customFormat="1" x14ac:dyDescent="0.25">
      <c r="A221" s="1" t="s">
        <v>1665</v>
      </c>
      <c r="B221" s="1" t="s">
        <v>1666</v>
      </c>
      <c r="C221" s="2">
        <v>44592</v>
      </c>
      <c r="D221" s="1" t="s">
        <v>1667</v>
      </c>
      <c r="E221" s="34"/>
      <c r="F221" s="1" t="s">
        <v>1668</v>
      </c>
      <c r="G221" s="1" t="s">
        <v>1669</v>
      </c>
      <c r="H221" s="1" t="s">
        <v>1670</v>
      </c>
      <c r="I221" s="3">
        <v>1</v>
      </c>
      <c r="J221" s="3">
        <v>298.50297520661201</v>
      </c>
      <c r="K221" s="4">
        <f t="shared" si="16"/>
        <v>361.18860000000052</v>
      </c>
      <c r="L221" s="24" t="s">
        <v>1921</v>
      </c>
      <c r="M221" s="24" t="s">
        <v>1921</v>
      </c>
      <c r="N221" s="24">
        <f>+K221*0.95</f>
        <v>343.1291700000005</v>
      </c>
      <c r="O221" s="24">
        <f t="shared" si="20"/>
        <v>311.93872844700047</v>
      </c>
      <c r="P221" s="24"/>
      <c r="Q221" s="3">
        <v>472.72423668595098</v>
      </c>
      <c r="R221" s="4">
        <f t="shared" si="18"/>
        <v>571.99632639000072</v>
      </c>
      <c r="S221" s="24"/>
      <c r="T221" s="4"/>
      <c r="U221" s="4"/>
      <c r="V221" s="4"/>
      <c r="W221" s="4"/>
      <c r="X221" s="4"/>
      <c r="Y221" s="4"/>
      <c r="Z221" s="4"/>
      <c r="AA221" s="4"/>
      <c r="AB221" s="4"/>
      <c r="AC221" s="1"/>
      <c r="AD221" s="22">
        <v>4043</v>
      </c>
    </row>
    <row r="222" spans="1:30" customFormat="1" x14ac:dyDescent="0.25">
      <c r="A222" s="1" t="s">
        <v>1671</v>
      </c>
      <c r="B222" s="1" t="s">
        <v>1672</v>
      </c>
      <c r="C222" s="2">
        <v>44592</v>
      </c>
      <c r="D222" s="1" t="s">
        <v>1673</v>
      </c>
      <c r="E222" s="34">
        <v>4043</v>
      </c>
      <c r="F222" s="1" t="s">
        <v>1674</v>
      </c>
      <c r="G222" s="1" t="s">
        <v>1675</v>
      </c>
      <c r="H222" s="1" t="s">
        <v>1676</v>
      </c>
      <c r="I222" s="3">
        <v>1</v>
      </c>
      <c r="J222" s="3">
        <v>768.64</v>
      </c>
      <c r="K222" s="4">
        <f t="shared" ref="K222:K285" si="21">+J222*1.21*I222</f>
        <v>930.05439999999999</v>
      </c>
      <c r="L222" s="24" t="s">
        <v>1921</v>
      </c>
      <c r="M222" s="24" t="s">
        <v>1921</v>
      </c>
      <c r="N222" s="24" t="s">
        <v>1921</v>
      </c>
      <c r="O222" s="24">
        <f>+K222</f>
        <v>930.05439999999999</v>
      </c>
      <c r="P222" s="24">
        <f>+SUM(O213:O222)</f>
        <v>3593.688145731599</v>
      </c>
      <c r="Q222" s="3">
        <v>1421.4859443</v>
      </c>
      <c r="R222" s="4">
        <f t="shared" si="18"/>
        <v>1719.9979926030001</v>
      </c>
      <c r="S222" s="24">
        <f>+SUM(R213:R222)</f>
        <v>6575.8197675979927</v>
      </c>
      <c r="T222" s="4">
        <v>6575.74</v>
      </c>
      <c r="U222" s="4">
        <f t="shared" si="19"/>
        <v>-7.9767597992940864E-2</v>
      </c>
      <c r="V222" s="4"/>
      <c r="W222" s="4"/>
      <c r="X222" s="4">
        <v>19682134737</v>
      </c>
      <c r="Y222" s="4"/>
      <c r="Z222" s="4"/>
      <c r="AA222" s="4"/>
      <c r="AB222" s="4"/>
      <c r="AC222" s="1"/>
      <c r="AD222" s="22">
        <v>4043</v>
      </c>
    </row>
    <row r="223" spans="1:30" customFormat="1" x14ac:dyDescent="0.25">
      <c r="A223" s="1" t="s">
        <v>54</v>
      </c>
      <c r="B223" s="1" t="s">
        <v>55</v>
      </c>
      <c r="C223" s="2">
        <v>44592</v>
      </c>
      <c r="D223" s="1" t="s">
        <v>56</v>
      </c>
      <c r="E223" s="34"/>
      <c r="F223" s="1" t="s">
        <v>57</v>
      </c>
      <c r="G223" s="1" t="s">
        <v>58</v>
      </c>
      <c r="H223" s="1" t="s">
        <v>59</v>
      </c>
      <c r="I223" s="3">
        <v>1</v>
      </c>
      <c r="J223" s="3">
        <v>950.47</v>
      </c>
      <c r="K223" s="4">
        <f t="shared" si="21"/>
        <v>1150.0687</v>
      </c>
      <c r="L223" s="24" t="s">
        <v>1921</v>
      </c>
      <c r="M223" s="24" t="s">
        <v>1921</v>
      </c>
      <c r="N223" s="24" t="s">
        <v>1921</v>
      </c>
      <c r="O223" s="24">
        <f>+K223</f>
        <v>1150.0687</v>
      </c>
      <c r="P223" s="24"/>
      <c r="Q223" s="3">
        <v>1757.84505163223</v>
      </c>
      <c r="R223" s="4">
        <f t="shared" si="18"/>
        <v>2126.9925124749984</v>
      </c>
      <c r="S223" s="24"/>
      <c r="T223" s="4"/>
      <c r="U223" s="4"/>
      <c r="V223" s="4"/>
      <c r="W223" s="4"/>
      <c r="X223" s="4"/>
      <c r="Y223" s="4"/>
      <c r="Z223" s="4"/>
      <c r="AA223" s="4"/>
      <c r="AB223" s="4"/>
      <c r="AC223" s="1"/>
      <c r="AD223" s="22">
        <v>4044</v>
      </c>
    </row>
    <row r="224" spans="1:30" customFormat="1" x14ac:dyDescent="0.25">
      <c r="A224" s="1" t="s">
        <v>60</v>
      </c>
      <c r="B224" s="1" t="s">
        <v>61</v>
      </c>
      <c r="C224" s="2">
        <v>44592</v>
      </c>
      <c r="D224" s="1" t="s">
        <v>62</v>
      </c>
      <c r="E224" s="34"/>
      <c r="F224" s="1" t="s">
        <v>63</v>
      </c>
      <c r="G224" s="1" t="s">
        <v>64</v>
      </c>
      <c r="H224" s="1" t="s">
        <v>65</v>
      </c>
      <c r="I224" s="3">
        <v>1</v>
      </c>
      <c r="J224" s="3">
        <v>950.47</v>
      </c>
      <c r="K224" s="4">
        <f t="shared" si="21"/>
        <v>1150.0687</v>
      </c>
      <c r="L224" s="24" t="s">
        <v>1921</v>
      </c>
      <c r="M224" s="24" t="s">
        <v>1921</v>
      </c>
      <c r="N224" s="24" t="s">
        <v>1921</v>
      </c>
      <c r="O224" s="24">
        <f>+K224</f>
        <v>1150.0687</v>
      </c>
      <c r="P224" s="24"/>
      <c r="Q224" s="3">
        <v>1757.84505163223</v>
      </c>
      <c r="R224" s="4">
        <f t="shared" si="18"/>
        <v>2126.9925124749984</v>
      </c>
      <c r="S224" s="24"/>
      <c r="T224" s="4"/>
      <c r="U224" s="4"/>
      <c r="V224" s="4"/>
      <c r="W224" s="4"/>
      <c r="X224" s="4"/>
      <c r="Y224" s="4"/>
      <c r="Z224" s="4"/>
      <c r="AA224" s="4"/>
      <c r="AB224" s="4"/>
      <c r="AC224" s="1"/>
      <c r="AD224" s="22">
        <v>4044</v>
      </c>
    </row>
    <row r="225" spans="1:30" customFormat="1" x14ac:dyDescent="0.25">
      <c r="A225" s="1" t="s">
        <v>960</v>
      </c>
      <c r="B225" s="1" t="s">
        <v>961</v>
      </c>
      <c r="C225" s="2">
        <v>44592</v>
      </c>
      <c r="D225" s="1" t="s">
        <v>962</v>
      </c>
      <c r="E225" s="34">
        <v>4044</v>
      </c>
      <c r="F225" s="1" t="s">
        <v>963</v>
      </c>
      <c r="G225" s="1" t="s">
        <v>964</v>
      </c>
      <c r="H225" s="1" t="s">
        <v>965</v>
      </c>
      <c r="I225" s="3">
        <v>1</v>
      </c>
      <c r="J225" s="3">
        <v>539.60280991735499</v>
      </c>
      <c r="K225" s="4">
        <f t="shared" si="21"/>
        <v>652.91939999999954</v>
      </c>
      <c r="L225" s="24" t="s">
        <v>1921</v>
      </c>
      <c r="M225" s="24" t="s">
        <v>1921</v>
      </c>
      <c r="N225" s="24">
        <f>+K225*0.95</f>
        <v>620.27342999999951</v>
      </c>
      <c r="O225" s="24">
        <f>+N225-(N225*9.09/100)</f>
        <v>563.89057521299958</v>
      </c>
      <c r="P225" s="24">
        <f>+O225+O224+O223</f>
        <v>2864.027975213</v>
      </c>
      <c r="Q225" s="3">
        <v>998.17346586942097</v>
      </c>
      <c r="R225" s="4">
        <f t="shared" si="18"/>
        <v>1207.7898937019993</v>
      </c>
      <c r="S225" s="24">
        <f>+R225+R224+R223</f>
        <v>5461.7749186519959</v>
      </c>
      <c r="T225" s="4">
        <v>5461.77</v>
      </c>
      <c r="U225" s="4">
        <f t="shared" si="19"/>
        <v>-4.9186519954673713E-3</v>
      </c>
      <c r="V225" s="4"/>
      <c r="W225" s="4"/>
      <c r="X225" s="4">
        <v>19685314883</v>
      </c>
      <c r="Y225" s="4"/>
      <c r="Z225" s="4"/>
      <c r="AA225" s="4"/>
      <c r="AB225" s="4"/>
      <c r="AC225" s="1"/>
      <c r="AD225" s="22">
        <v>4044</v>
      </c>
    </row>
    <row r="226" spans="1:30" customFormat="1" x14ac:dyDescent="0.25">
      <c r="A226" s="1" t="s">
        <v>1846</v>
      </c>
      <c r="B226" s="1" t="s">
        <v>1847</v>
      </c>
      <c r="C226" s="2">
        <v>44592</v>
      </c>
      <c r="D226" s="1" t="s">
        <v>1848</v>
      </c>
      <c r="E226" s="34">
        <v>4045</v>
      </c>
      <c r="F226" s="1" t="s">
        <v>1849</v>
      </c>
      <c r="G226" s="1" t="s">
        <v>1850</v>
      </c>
      <c r="H226" s="1" t="s">
        <v>1851</v>
      </c>
      <c r="I226" s="3">
        <v>1</v>
      </c>
      <c r="J226" s="3">
        <v>612.69438016528898</v>
      </c>
      <c r="K226" s="4">
        <f t="shared" si="21"/>
        <v>741.36019999999962</v>
      </c>
      <c r="L226" s="24" t="s">
        <v>1921</v>
      </c>
      <c r="M226" s="24" t="s">
        <v>1921</v>
      </c>
      <c r="N226" s="24">
        <f>+K226*0.95</f>
        <v>704.29218999999966</v>
      </c>
      <c r="O226" s="24">
        <f>+N226-(N226*9.09/100)</f>
        <v>640.2720299289997</v>
      </c>
      <c r="P226" s="24">
        <f>+O226</f>
        <v>640.2720299289997</v>
      </c>
      <c r="Q226" s="3">
        <v>661.14625174876005</v>
      </c>
      <c r="R226" s="4">
        <f t="shared" si="18"/>
        <v>799.98696461599968</v>
      </c>
      <c r="S226" s="24">
        <f>+R226</f>
        <v>799.98696461599968</v>
      </c>
      <c r="T226" s="4">
        <v>1178.3599999999999</v>
      </c>
      <c r="U226" s="4">
        <f t="shared" si="19"/>
        <v>378.37303538400022</v>
      </c>
      <c r="V226" s="4" t="s">
        <v>1966</v>
      </c>
      <c r="W226" s="4"/>
      <c r="X226" s="4">
        <v>19699922699</v>
      </c>
      <c r="Y226" s="4"/>
      <c r="Z226" s="4"/>
      <c r="AA226" s="4"/>
      <c r="AB226" s="4"/>
      <c r="AC226" s="1"/>
      <c r="AD226" s="22" t="s">
        <v>1960</v>
      </c>
    </row>
    <row r="227" spans="1:30" customFormat="1" x14ac:dyDescent="0.25">
      <c r="A227" s="1" t="s">
        <v>634</v>
      </c>
      <c r="B227" s="1" t="s">
        <v>635</v>
      </c>
      <c r="C227" s="2">
        <v>44592</v>
      </c>
      <c r="D227" s="1" t="s">
        <v>636</v>
      </c>
      <c r="E227" s="34"/>
      <c r="F227" s="1" t="s">
        <v>637</v>
      </c>
      <c r="G227" s="1" t="s">
        <v>638</v>
      </c>
      <c r="H227" s="1" t="s">
        <v>639</v>
      </c>
      <c r="I227" s="3">
        <v>1</v>
      </c>
      <c r="J227" s="3">
        <v>140.5</v>
      </c>
      <c r="K227" s="4">
        <f t="shared" si="21"/>
        <v>170.005</v>
      </c>
      <c r="L227" s="24" t="s">
        <v>1921</v>
      </c>
      <c r="M227" s="24" t="s">
        <v>1921</v>
      </c>
      <c r="N227" s="24" t="s">
        <v>1921</v>
      </c>
      <c r="O227" s="24">
        <f t="shared" ref="O227:O234" si="22">+K227</f>
        <v>170.005</v>
      </c>
      <c r="P227" s="24"/>
      <c r="Q227" s="3">
        <v>363.62975010000002</v>
      </c>
      <c r="R227" s="4">
        <f t="shared" si="18"/>
        <v>439.991997621</v>
      </c>
      <c r="S227" s="24"/>
      <c r="T227" s="4"/>
      <c r="U227" s="4"/>
      <c r="V227" s="4"/>
      <c r="W227" s="4"/>
      <c r="X227" s="4"/>
      <c r="Y227" s="4"/>
      <c r="Z227" s="4"/>
      <c r="AA227" s="4"/>
      <c r="AB227" s="4"/>
      <c r="AC227" s="1"/>
      <c r="AD227" s="22" t="s">
        <v>1949</v>
      </c>
    </row>
    <row r="228" spans="1:30" customFormat="1" x14ac:dyDescent="0.25">
      <c r="A228" s="1" t="s">
        <v>912</v>
      </c>
      <c r="B228" s="1" t="s">
        <v>913</v>
      </c>
      <c r="C228" s="2">
        <v>44592</v>
      </c>
      <c r="D228" s="1" t="s">
        <v>914</v>
      </c>
      <c r="E228" s="34"/>
      <c r="F228" s="1" t="s">
        <v>915</v>
      </c>
      <c r="G228" s="1" t="s">
        <v>916</v>
      </c>
      <c r="H228" s="1" t="s">
        <v>917</v>
      </c>
      <c r="I228" s="3">
        <v>1</v>
      </c>
      <c r="J228" s="3">
        <v>314.07</v>
      </c>
      <c r="K228" s="4">
        <f t="shared" si="21"/>
        <v>380.0247</v>
      </c>
      <c r="L228" s="24" t="s">
        <v>1921</v>
      </c>
      <c r="M228" s="24" t="s">
        <v>1921</v>
      </c>
      <c r="N228" s="24" t="s">
        <v>1921</v>
      </c>
      <c r="O228" s="24">
        <f t="shared" si="22"/>
        <v>380.0247</v>
      </c>
      <c r="P228" s="24"/>
      <c r="Q228" s="3">
        <v>690.91003020000005</v>
      </c>
      <c r="R228" s="4">
        <f t="shared" si="18"/>
        <v>836.00113654200004</v>
      </c>
      <c r="S228" s="24"/>
      <c r="T228" s="4"/>
      <c r="U228" s="4"/>
      <c r="V228" s="4"/>
      <c r="W228" s="4"/>
      <c r="X228" s="4"/>
      <c r="Y228" s="4"/>
      <c r="Z228" s="4"/>
      <c r="AA228" s="4"/>
      <c r="AB228" s="4"/>
      <c r="AC228" s="1"/>
      <c r="AD228" s="22" t="s">
        <v>1949</v>
      </c>
    </row>
    <row r="229" spans="1:30" customFormat="1" x14ac:dyDescent="0.25">
      <c r="A229" s="1" t="s">
        <v>1242</v>
      </c>
      <c r="B229" s="1" t="s">
        <v>1243</v>
      </c>
      <c r="C229" s="2">
        <v>44592</v>
      </c>
      <c r="D229" s="1" t="s">
        <v>1244</v>
      </c>
      <c r="E229" s="34"/>
      <c r="F229" s="1" t="s">
        <v>1245</v>
      </c>
      <c r="G229" s="1" t="s">
        <v>1246</v>
      </c>
      <c r="H229" s="1" t="s">
        <v>1247</v>
      </c>
      <c r="I229" s="3">
        <v>2</v>
      </c>
      <c r="J229" s="3">
        <v>142.57</v>
      </c>
      <c r="K229" s="4">
        <f t="shared" si="21"/>
        <v>345.01939999999996</v>
      </c>
      <c r="L229" s="24" t="s">
        <v>1921</v>
      </c>
      <c r="M229" s="24" t="s">
        <v>1921</v>
      </c>
      <c r="N229" s="24" t="s">
        <v>1921</v>
      </c>
      <c r="O229" s="24">
        <f t="shared" si="22"/>
        <v>345.01939999999996</v>
      </c>
      <c r="P229" s="24"/>
      <c r="Q229" s="3">
        <v>472.722249580165</v>
      </c>
      <c r="R229" s="4">
        <f t="shared" si="18"/>
        <v>571.99392199199963</v>
      </c>
      <c r="S229" s="24"/>
      <c r="T229" s="4"/>
      <c r="U229" s="4"/>
      <c r="V229" s="4"/>
      <c r="W229" s="4"/>
      <c r="X229" s="4"/>
      <c r="Y229" s="4"/>
      <c r="Z229" s="4"/>
      <c r="AA229" s="4"/>
      <c r="AB229" s="4"/>
      <c r="AC229" s="1"/>
      <c r="AD229" s="22" t="s">
        <v>1949</v>
      </c>
    </row>
    <row r="230" spans="1:30" customFormat="1" x14ac:dyDescent="0.25">
      <c r="A230" s="1" t="s">
        <v>1248</v>
      </c>
      <c r="B230" s="1" t="s">
        <v>1249</v>
      </c>
      <c r="C230" s="2">
        <v>44592</v>
      </c>
      <c r="D230" s="1" t="s">
        <v>1250</v>
      </c>
      <c r="E230" s="34"/>
      <c r="F230" s="1" t="s">
        <v>1251</v>
      </c>
      <c r="G230" s="1" t="s">
        <v>1252</v>
      </c>
      <c r="H230" s="1" t="s">
        <v>1253</v>
      </c>
      <c r="I230" s="3">
        <v>2</v>
      </c>
      <c r="J230" s="3">
        <v>142.57</v>
      </c>
      <c r="K230" s="4">
        <f t="shared" si="21"/>
        <v>345.01939999999996</v>
      </c>
      <c r="L230" s="24" t="s">
        <v>1921</v>
      </c>
      <c r="M230" s="24" t="s">
        <v>1921</v>
      </c>
      <c r="N230" s="24" t="s">
        <v>1921</v>
      </c>
      <c r="O230" s="24">
        <f t="shared" si="22"/>
        <v>345.01939999999996</v>
      </c>
      <c r="P230" s="24"/>
      <c r="Q230" s="3">
        <v>472.722249580165</v>
      </c>
      <c r="R230" s="4">
        <f t="shared" si="18"/>
        <v>571.99392199199963</v>
      </c>
      <c r="S230" s="24"/>
      <c r="T230" s="4"/>
      <c r="U230" s="4"/>
      <c r="V230" s="4"/>
      <c r="W230" s="4"/>
      <c r="X230" s="4"/>
      <c r="Y230" s="4"/>
      <c r="Z230" s="4"/>
      <c r="AA230" s="4"/>
      <c r="AB230" s="4"/>
      <c r="AC230" s="1"/>
      <c r="AD230" s="22" t="s">
        <v>1949</v>
      </c>
    </row>
    <row r="231" spans="1:30" customFormat="1" x14ac:dyDescent="0.25">
      <c r="A231" s="1" t="s">
        <v>1377</v>
      </c>
      <c r="B231" s="1" t="s">
        <v>1378</v>
      </c>
      <c r="C231" s="2">
        <v>44592</v>
      </c>
      <c r="D231" s="1" t="s">
        <v>1379</v>
      </c>
      <c r="E231" s="34"/>
      <c r="F231" s="1" t="s">
        <v>1380</v>
      </c>
      <c r="G231" s="1" t="s">
        <v>1381</v>
      </c>
      <c r="H231" s="1" t="s">
        <v>1382</v>
      </c>
      <c r="I231" s="3">
        <v>1</v>
      </c>
      <c r="J231" s="3">
        <v>272.74</v>
      </c>
      <c r="K231" s="4">
        <f t="shared" si="21"/>
        <v>330.0154</v>
      </c>
      <c r="L231" s="24" t="s">
        <v>1921</v>
      </c>
      <c r="M231" s="24" t="s">
        <v>1921</v>
      </c>
      <c r="N231" s="24" t="s">
        <v>1921</v>
      </c>
      <c r="O231" s="24">
        <f t="shared" si="22"/>
        <v>330.0154</v>
      </c>
      <c r="P231" s="24"/>
      <c r="Q231" s="3">
        <v>495.86131979999999</v>
      </c>
      <c r="R231" s="4">
        <f t="shared" si="18"/>
        <v>599.99219695800002</v>
      </c>
      <c r="S231" s="24"/>
      <c r="T231" s="4"/>
      <c r="U231" s="4"/>
      <c r="V231" s="4"/>
      <c r="W231" s="4"/>
      <c r="X231" s="4"/>
      <c r="Y231" s="4"/>
      <c r="Z231" s="4"/>
      <c r="AA231" s="4"/>
      <c r="AB231" s="4"/>
      <c r="AC231" s="1"/>
      <c r="AD231" s="22" t="s">
        <v>1949</v>
      </c>
    </row>
    <row r="232" spans="1:30" customFormat="1" x14ac:dyDescent="0.25">
      <c r="A232" s="1" t="s">
        <v>1889</v>
      </c>
      <c r="B232" s="1" t="s">
        <v>1890</v>
      </c>
      <c r="C232" s="2">
        <v>44592</v>
      </c>
      <c r="D232" s="1" t="s">
        <v>1891</v>
      </c>
      <c r="E232" s="34">
        <v>4046</v>
      </c>
      <c r="F232" s="1" t="s">
        <v>1892</v>
      </c>
      <c r="G232" s="1" t="s">
        <v>1893</v>
      </c>
      <c r="H232" s="1" t="s">
        <v>1894</v>
      </c>
      <c r="I232" s="3">
        <v>1</v>
      </c>
      <c r="J232" s="3">
        <v>272.74</v>
      </c>
      <c r="K232" s="4">
        <f t="shared" si="21"/>
        <v>330.0154</v>
      </c>
      <c r="L232" s="24" t="s">
        <v>1921</v>
      </c>
      <c r="M232" s="24" t="s">
        <v>1921</v>
      </c>
      <c r="N232" s="24" t="s">
        <v>1921</v>
      </c>
      <c r="O232" s="24">
        <f t="shared" si="22"/>
        <v>330.0154</v>
      </c>
      <c r="P232" s="24">
        <f>+SUM(O227:O232)</f>
        <v>1900.0992999999999</v>
      </c>
      <c r="Q232" s="3">
        <v>495.86131979999999</v>
      </c>
      <c r="R232" s="4">
        <f t="shared" si="18"/>
        <v>599.99219695800002</v>
      </c>
      <c r="S232" s="24">
        <f>+SUM(R227:R232)</f>
        <v>3619.9653720629994</v>
      </c>
      <c r="T232" s="4">
        <v>4107.59</v>
      </c>
      <c r="U232" s="4">
        <f t="shared" si="19"/>
        <v>487.6246279370007</v>
      </c>
      <c r="V232" s="4" t="s">
        <v>1975</v>
      </c>
      <c r="W232" s="4"/>
      <c r="X232" s="4">
        <v>19704936058</v>
      </c>
      <c r="Y232" s="4"/>
      <c r="Z232" s="4"/>
      <c r="AA232" s="4"/>
      <c r="AB232" s="4"/>
      <c r="AC232" s="1"/>
      <c r="AD232" s="22" t="s">
        <v>1949</v>
      </c>
    </row>
    <row r="233" spans="1:30" customFormat="1" x14ac:dyDescent="0.25">
      <c r="A233" s="1" t="s">
        <v>1254</v>
      </c>
      <c r="B233" s="1" t="s">
        <v>1255</v>
      </c>
      <c r="C233" s="2">
        <v>44592</v>
      </c>
      <c r="D233" s="1" t="s">
        <v>1256</v>
      </c>
      <c r="E233" s="34"/>
      <c r="F233" s="1" t="s">
        <v>1257</v>
      </c>
      <c r="G233" s="1" t="s">
        <v>1258</v>
      </c>
      <c r="H233" s="1" t="s">
        <v>1259</v>
      </c>
      <c r="I233" s="3">
        <v>1</v>
      </c>
      <c r="J233" s="3">
        <v>142.57</v>
      </c>
      <c r="K233" s="4">
        <f t="shared" si="21"/>
        <v>172.50969999999998</v>
      </c>
      <c r="L233" s="24" t="s">
        <v>1921</v>
      </c>
      <c r="M233" s="24" t="s">
        <v>1921</v>
      </c>
      <c r="N233" s="24" t="s">
        <v>1921</v>
      </c>
      <c r="O233" s="24">
        <f t="shared" si="22"/>
        <v>172.50969999999998</v>
      </c>
      <c r="P233" s="24"/>
      <c r="Q233" s="3">
        <v>236.36112479008199</v>
      </c>
      <c r="R233" s="4">
        <f t="shared" si="18"/>
        <v>285.99696099599919</v>
      </c>
      <c r="S233" s="24"/>
      <c r="T233" s="4"/>
      <c r="U233" s="4"/>
      <c r="V233" s="4"/>
      <c r="W233" s="4"/>
      <c r="X233" s="4"/>
      <c r="Y233" s="4"/>
      <c r="Z233" s="4"/>
      <c r="AA233" s="4"/>
      <c r="AB233" s="4"/>
      <c r="AC233" s="1"/>
      <c r="AD233" s="22">
        <v>4047</v>
      </c>
    </row>
    <row r="234" spans="1:30" customFormat="1" x14ac:dyDescent="0.25">
      <c r="A234" s="1" t="s">
        <v>1647</v>
      </c>
      <c r="B234" s="1" t="s">
        <v>1648</v>
      </c>
      <c r="C234" s="2">
        <v>44592</v>
      </c>
      <c r="D234" s="1" t="s">
        <v>1649</v>
      </c>
      <c r="E234" s="34">
        <v>4047</v>
      </c>
      <c r="F234" s="1" t="s">
        <v>1650</v>
      </c>
      <c r="G234" s="1" t="s">
        <v>1651</v>
      </c>
      <c r="H234" s="1" t="s">
        <v>1652</v>
      </c>
      <c r="I234" s="3">
        <v>1</v>
      </c>
      <c r="J234" s="3">
        <v>111.57</v>
      </c>
      <c r="K234" s="4">
        <f t="shared" si="21"/>
        <v>134.99969999999999</v>
      </c>
      <c r="L234" s="24" t="s">
        <v>1921</v>
      </c>
      <c r="M234" s="24" t="s">
        <v>1921</v>
      </c>
      <c r="N234" s="24" t="s">
        <v>1921</v>
      </c>
      <c r="O234" s="24">
        <f t="shared" si="22"/>
        <v>134.99969999999999</v>
      </c>
      <c r="P234" s="24">
        <f>+O234+O233</f>
        <v>307.50939999999997</v>
      </c>
      <c r="Q234" s="3">
        <v>481.80500156280903</v>
      </c>
      <c r="R234" s="4">
        <f t="shared" si="18"/>
        <v>582.9840518909989</v>
      </c>
      <c r="S234" s="24">
        <f>+R234+R233</f>
        <v>868.98101288699809</v>
      </c>
      <c r="T234" s="4">
        <v>868.99</v>
      </c>
      <c r="U234" s="4">
        <f t="shared" si="19"/>
        <v>8.9871130019218981E-3</v>
      </c>
      <c r="V234" s="4"/>
      <c r="W234" s="4"/>
      <c r="X234" s="4">
        <v>4016730598</v>
      </c>
      <c r="Y234" s="4"/>
      <c r="Z234" s="4"/>
      <c r="AA234" s="4"/>
      <c r="AB234" s="4"/>
      <c r="AC234" s="1"/>
      <c r="AD234" s="22">
        <v>4047</v>
      </c>
    </row>
    <row r="235" spans="1:30" customFormat="1" x14ac:dyDescent="0.25">
      <c r="A235" s="1" t="s">
        <v>993</v>
      </c>
      <c r="B235" s="1" t="s">
        <v>994</v>
      </c>
      <c r="C235" s="2">
        <v>44592</v>
      </c>
      <c r="D235" s="1" t="s">
        <v>995</v>
      </c>
      <c r="E235" s="34"/>
      <c r="F235" s="1" t="s">
        <v>996</v>
      </c>
      <c r="G235" s="1" t="s">
        <v>997</v>
      </c>
      <c r="H235" s="1" t="s">
        <v>998</v>
      </c>
      <c r="I235" s="3">
        <v>1</v>
      </c>
      <c r="J235" s="3">
        <v>169</v>
      </c>
      <c r="K235" s="4">
        <f t="shared" si="21"/>
        <v>204.48999999999998</v>
      </c>
      <c r="L235" s="24" t="s">
        <v>1921</v>
      </c>
      <c r="M235" s="24" t="s">
        <v>1921</v>
      </c>
      <c r="N235" s="24">
        <f>+K235*0.95</f>
        <v>194.26549999999997</v>
      </c>
      <c r="O235" s="24">
        <f>+N235-(N235*9.09/100)</f>
        <v>176.60676604999998</v>
      </c>
      <c r="P235" s="24"/>
      <c r="Q235" s="3">
        <v>299.99189999999999</v>
      </c>
      <c r="R235" s="4">
        <f t="shared" si="18"/>
        <v>362.99019899999996</v>
      </c>
      <c r="S235" s="24"/>
      <c r="T235" s="4"/>
      <c r="U235" s="4"/>
      <c r="V235" s="4"/>
      <c r="W235" s="4"/>
      <c r="X235" s="4"/>
      <c r="Y235" s="4"/>
      <c r="Z235" s="4"/>
      <c r="AA235" s="4"/>
      <c r="AB235" s="4"/>
      <c r="AC235" s="1"/>
      <c r="AD235" s="22">
        <v>4048</v>
      </c>
    </row>
    <row r="236" spans="1:30" customFormat="1" x14ac:dyDescent="0.25">
      <c r="A236" s="1" t="s">
        <v>1260</v>
      </c>
      <c r="B236" s="1" t="s">
        <v>1261</v>
      </c>
      <c r="C236" s="2">
        <v>44592</v>
      </c>
      <c r="D236" s="1" t="s">
        <v>1262</v>
      </c>
      <c r="E236" s="34">
        <v>4048</v>
      </c>
      <c r="F236" s="1" t="s">
        <v>1263</v>
      </c>
      <c r="G236" s="1" t="s">
        <v>1264</v>
      </c>
      <c r="H236" s="1" t="s">
        <v>1265</v>
      </c>
      <c r="I236" s="3">
        <v>2</v>
      </c>
      <c r="J236" s="3">
        <v>142.57</v>
      </c>
      <c r="K236" s="4">
        <f t="shared" si="21"/>
        <v>345.01939999999996</v>
      </c>
      <c r="L236" s="24" t="s">
        <v>1921</v>
      </c>
      <c r="M236" s="24" t="s">
        <v>1921</v>
      </c>
      <c r="N236" s="24" t="s">
        <v>1921</v>
      </c>
      <c r="O236" s="24">
        <f>+K236</f>
        <v>345.01939999999996</v>
      </c>
      <c r="P236" s="24">
        <f>+O236+O235</f>
        <v>521.62616604999994</v>
      </c>
      <c r="Q236" s="3">
        <v>472.722249580165</v>
      </c>
      <c r="R236" s="4">
        <f t="shared" si="18"/>
        <v>571.99392199199963</v>
      </c>
      <c r="S236" s="24">
        <f>+R236+R235</f>
        <v>934.98412099199959</v>
      </c>
      <c r="T236" s="4">
        <v>934.99</v>
      </c>
      <c r="U236" s="4">
        <f t="shared" si="19"/>
        <v>5.8790080004200718E-3</v>
      </c>
      <c r="V236" s="4"/>
      <c r="W236" s="4"/>
      <c r="X236" s="4">
        <v>4017307741</v>
      </c>
      <c r="Y236" s="4"/>
      <c r="Z236" s="4"/>
      <c r="AA236" s="4"/>
      <c r="AB236" s="4"/>
      <c r="AC236" s="1"/>
      <c r="AD236" s="22">
        <v>4048</v>
      </c>
    </row>
    <row r="237" spans="1:30" customFormat="1" x14ac:dyDescent="0.25">
      <c r="A237" s="1" t="s">
        <v>930</v>
      </c>
      <c r="B237" s="1" t="s">
        <v>931</v>
      </c>
      <c r="C237" s="2">
        <v>44592</v>
      </c>
      <c r="D237" s="1" t="s">
        <v>932</v>
      </c>
      <c r="E237" s="34"/>
      <c r="F237" s="1" t="s">
        <v>933</v>
      </c>
      <c r="G237" s="1" t="s">
        <v>934</v>
      </c>
      <c r="H237" s="1" t="s">
        <v>935</v>
      </c>
      <c r="I237" s="3">
        <v>2</v>
      </c>
      <c r="J237" s="3">
        <v>145.48148760330599</v>
      </c>
      <c r="K237" s="4">
        <f t="shared" si="21"/>
        <v>352.06520000000052</v>
      </c>
      <c r="L237" s="24" t="s">
        <v>1921</v>
      </c>
      <c r="M237" s="24">
        <f>+K237*0.85</f>
        <v>299.25542000000041</v>
      </c>
      <c r="N237" s="24">
        <f>+M237*0.95</f>
        <v>284.29264900000038</v>
      </c>
      <c r="O237" s="24">
        <f>+N237-(N237*9.09/100)</f>
        <v>258.45044720590033</v>
      </c>
      <c r="P237" s="24"/>
      <c r="Q237" s="3">
        <v>420.00505471074399</v>
      </c>
      <c r="R237" s="4">
        <f t="shared" si="18"/>
        <v>508.20611620000022</v>
      </c>
      <c r="S237" s="24"/>
      <c r="T237" s="4"/>
      <c r="U237" s="4"/>
      <c r="V237" s="4"/>
      <c r="W237" s="4"/>
      <c r="X237" s="4"/>
      <c r="Y237" s="4"/>
      <c r="Z237" s="4"/>
      <c r="AA237" s="4"/>
      <c r="AB237" s="4"/>
      <c r="AC237" s="1"/>
      <c r="AD237" s="22">
        <v>4049</v>
      </c>
    </row>
    <row r="238" spans="1:30" customFormat="1" x14ac:dyDescent="0.25">
      <c r="A238" s="1" t="s">
        <v>1135</v>
      </c>
      <c r="B238" s="1" t="s">
        <v>1136</v>
      </c>
      <c r="C238" s="2">
        <v>44592</v>
      </c>
      <c r="D238" s="1" t="s">
        <v>1137</v>
      </c>
      <c r="E238" s="34">
        <v>4049</v>
      </c>
      <c r="F238" s="1" t="s">
        <v>1138</v>
      </c>
      <c r="G238" s="1" t="s">
        <v>1139</v>
      </c>
      <c r="H238" s="1" t="s">
        <v>1140</v>
      </c>
      <c r="I238" s="3">
        <v>1</v>
      </c>
      <c r="J238" s="3">
        <v>250.856694214876</v>
      </c>
      <c r="K238" s="4">
        <f t="shared" si="21"/>
        <v>303.53659999999996</v>
      </c>
      <c r="L238" s="24" t="s">
        <v>1921</v>
      </c>
      <c r="M238" s="24" t="s">
        <v>1921</v>
      </c>
      <c r="N238" s="24">
        <f>+K238*0.95</f>
        <v>288.35976999999997</v>
      </c>
      <c r="O238" s="24">
        <f>+N238-(N238*9.09/100)</f>
        <v>262.14786690699998</v>
      </c>
      <c r="P238" s="24">
        <f>+O238+O237</f>
        <v>520.59831411290031</v>
      </c>
      <c r="Q238" s="3">
        <v>362.723728433058</v>
      </c>
      <c r="R238" s="4">
        <f t="shared" si="18"/>
        <v>438.89571140400017</v>
      </c>
      <c r="S238" s="24">
        <f>+R238+R237</f>
        <v>947.10182760400039</v>
      </c>
      <c r="T238" s="4">
        <v>947.1</v>
      </c>
      <c r="U238" s="4">
        <f t="shared" si="19"/>
        <v>-1.8276040003684102E-3</v>
      </c>
      <c r="V238" s="4"/>
      <c r="W238" s="4"/>
      <c r="X238" s="4">
        <v>4017644063</v>
      </c>
      <c r="Y238" s="4"/>
      <c r="Z238" s="4"/>
      <c r="AA238" s="4"/>
      <c r="AB238" s="4"/>
      <c r="AC238" s="1"/>
      <c r="AD238" s="22">
        <v>4049</v>
      </c>
    </row>
    <row r="239" spans="1:30" customFormat="1" x14ac:dyDescent="0.25">
      <c r="A239" s="1" t="s">
        <v>754</v>
      </c>
      <c r="B239" s="1" t="s">
        <v>755</v>
      </c>
      <c r="C239" s="2">
        <v>44592</v>
      </c>
      <c r="D239" s="1" t="s">
        <v>756</v>
      </c>
      <c r="E239" s="34"/>
      <c r="F239" s="1" t="s">
        <v>757</v>
      </c>
      <c r="G239" s="1" t="s">
        <v>758</v>
      </c>
      <c r="H239" s="1" t="s">
        <v>759</v>
      </c>
      <c r="I239" s="3">
        <v>1</v>
      </c>
      <c r="J239" s="3">
        <v>229.05</v>
      </c>
      <c r="K239" s="4">
        <f t="shared" si="21"/>
        <v>277.15050000000002</v>
      </c>
      <c r="L239" s="24" t="s">
        <v>1921</v>
      </c>
      <c r="M239" s="24" t="s">
        <v>1921</v>
      </c>
      <c r="N239" s="24" t="s">
        <v>1921</v>
      </c>
      <c r="O239" s="24">
        <f>+K239</f>
        <v>277.15050000000002</v>
      </c>
      <c r="P239" s="24"/>
      <c r="Q239" s="3">
        <v>472.72173386115702</v>
      </c>
      <c r="R239" s="4">
        <f t="shared" si="18"/>
        <v>571.99329797199994</v>
      </c>
      <c r="S239" s="24"/>
      <c r="T239" s="4"/>
      <c r="U239" s="4"/>
      <c r="V239" s="4"/>
      <c r="W239" s="4"/>
      <c r="X239" s="4"/>
      <c r="Y239" s="4"/>
      <c r="Z239" s="4"/>
      <c r="AA239" s="4"/>
      <c r="AB239" s="4"/>
      <c r="AC239" s="1"/>
      <c r="AD239" s="22">
        <v>4050</v>
      </c>
    </row>
    <row r="240" spans="1:30" customFormat="1" x14ac:dyDescent="0.25">
      <c r="A240" s="1" t="s">
        <v>1810</v>
      </c>
      <c r="B240" s="1" t="s">
        <v>1811</v>
      </c>
      <c r="C240" s="2">
        <v>44592</v>
      </c>
      <c r="D240" s="1" t="s">
        <v>1812</v>
      </c>
      <c r="E240" s="34">
        <v>4050</v>
      </c>
      <c r="F240" s="1" t="s">
        <v>1813</v>
      </c>
      <c r="G240" s="1" t="s">
        <v>1814</v>
      </c>
      <c r="H240" s="1" t="s">
        <v>1815</v>
      </c>
      <c r="I240" s="3">
        <v>2</v>
      </c>
      <c r="J240" s="3">
        <v>458.36239669421502</v>
      </c>
      <c r="K240" s="4">
        <f t="shared" si="21"/>
        <v>1109.2370000000003</v>
      </c>
      <c r="L240" s="24" t="s">
        <v>1921</v>
      </c>
      <c r="M240" s="24" t="s">
        <v>1921</v>
      </c>
      <c r="N240" s="24">
        <f>+K240*0.95</f>
        <v>1053.7751500000002</v>
      </c>
      <c r="O240" s="24">
        <f>+N240-(N240*9.09/100)</f>
        <v>957.98698886500017</v>
      </c>
      <c r="P240" s="24">
        <f>+O240+O239</f>
        <v>1235.1374888650003</v>
      </c>
      <c r="Q240" s="3">
        <v>942.12723741322304</v>
      </c>
      <c r="R240" s="4">
        <f t="shared" si="18"/>
        <v>1139.9739572699998</v>
      </c>
      <c r="S240" s="24">
        <f>+R240+R239</f>
        <v>1711.9672552419997</v>
      </c>
      <c r="T240" s="4">
        <v>1711.97</v>
      </c>
      <c r="U240" s="4">
        <f t="shared" si="19"/>
        <v>2.7447580002899485E-3</v>
      </c>
      <c r="V240" s="4"/>
      <c r="W240" s="4"/>
      <c r="X240" s="4">
        <v>19710716117</v>
      </c>
      <c r="Y240" s="4"/>
      <c r="Z240" s="4"/>
      <c r="AA240" s="4"/>
      <c r="AB240" s="4"/>
      <c r="AC240" s="1"/>
      <c r="AD240" s="22">
        <v>4050</v>
      </c>
    </row>
    <row r="241" spans="1:30" customFormat="1" x14ac:dyDescent="0.25">
      <c r="A241" s="1" t="s">
        <v>394</v>
      </c>
      <c r="B241" s="1" t="s">
        <v>395</v>
      </c>
      <c r="C241" s="2">
        <v>44592</v>
      </c>
      <c r="D241" s="1" t="s">
        <v>396</v>
      </c>
      <c r="E241" s="34"/>
      <c r="F241" s="1" t="s">
        <v>397</v>
      </c>
      <c r="G241" s="1" t="s">
        <v>398</v>
      </c>
      <c r="H241" s="1" t="s">
        <v>399</v>
      </c>
      <c r="I241" s="3">
        <v>1</v>
      </c>
      <c r="J241" s="3">
        <v>161.47008264462801</v>
      </c>
      <c r="K241" s="4">
        <f t="shared" si="21"/>
        <v>195.37879999999987</v>
      </c>
      <c r="L241" s="24" t="s">
        <v>1921</v>
      </c>
      <c r="M241" s="24" t="s">
        <v>1921</v>
      </c>
      <c r="N241" s="24">
        <f>+K241*0.95</f>
        <v>185.60985999999986</v>
      </c>
      <c r="O241" s="24">
        <f>+N241-(N241*9.09/100)</f>
        <v>168.73792372599988</v>
      </c>
      <c r="P241" s="24"/>
      <c r="Q241" s="3">
        <v>232.013132350413</v>
      </c>
      <c r="R241" s="4">
        <f t="shared" si="18"/>
        <v>280.73589014399971</v>
      </c>
      <c r="S241" s="24"/>
      <c r="T241" s="4"/>
      <c r="U241" s="4"/>
      <c r="V241" s="4"/>
      <c r="W241" s="4"/>
      <c r="X241" s="4"/>
      <c r="Y241" s="4"/>
      <c r="Z241" s="4"/>
      <c r="AA241" s="4"/>
      <c r="AB241" s="4"/>
      <c r="AC241" s="1"/>
      <c r="AD241" s="22">
        <v>4051</v>
      </c>
    </row>
    <row r="242" spans="1:30" customFormat="1" x14ac:dyDescent="0.25">
      <c r="A242" s="1" t="s">
        <v>425</v>
      </c>
      <c r="B242" s="1" t="s">
        <v>426</v>
      </c>
      <c r="C242" s="2">
        <v>44592</v>
      </c>
      <c r="D242" s="1" t="s">
        <v>427</v>
      </c>
      <c r="E242" s="34"/>
      <c r="F242" s="1" t="s">
        <v>428</v>
      </c>
      <c r="G242" s="1" t="s">
        <v>429</v>
      </c>
      <c r="H242" s="1" t="s">
        <v>430</v>
      </c>
      <c r="I242" s="3">
        <v>1</v>
      </c>
      <c r="J242" s="3">
        <v>281.16528925619798</v>
      </c>
      <c r="K242" s="4">
        <f t="shared" si="21"/>
        <v>340.20999999999952</v>
      </c>
      <c r="L242" s="24" t="s">
        <v>1921</v>
      </c>
      <c r="M242" s="24" t="s">
        <v>1921</v>
      </c>
      <c r="N242" s="24">
        <f>+K242*0.95</f>
        <v>323.19949999999955</v>
      </c>
      <c r="O242" s="24">
        <f>+N242-(N242*9.09/100)</f>
        <v>293.82066544999958</v>
      </c>
      <c r="P242" s="24"/>
      <c r="Q242" s="3">
        <v>404.00078082644598</v>
      </c>
      <c r="R242" s="4">
        <f t="shared" si="18"/>
        <v>488.84094479999959</v>
      </c>
      <c r="S242" s="24"/>
      <c r="T242" s="4"/>
      <c r="U242" s="4"/>
      <c r="V242" s="4"/>
      <c r="W242" s="4"/>
      <c r="X242" s="4"/>
      <c r="Y242" s="4"/>
      <c r="Z242" s="4"/>
      <c r="AA242" s="4"/>
      <c r="AB242" s="4"/>
      <c r="AC242" s="1"/>
      <c r="AD242" s="22">
        <v>4051</v>
      </c>
    </row>
    <row r="243" spans="1:30" customFormat="1" x14ac:dyDescent="0.25">
      <c r="A243" s="1" t="s">
        <v>470</v>
      </c>
      <c r="B243" s="1" t="s">
        <v>471</v>
      </c>
      <c r="C243" s="2">
        <v>44592</v>
      </c>
      <c r="D243" s="1" t="s">
        <v>472</v>
      </c>
      <c r="E243" s="34"/>
      <c r="F243" s="1" t="s">
        <v>473</v>
      </c>
      <c r="G243" s="1" t="s">
        <v>474</v>
      </c>
      <c r="H243" s="1" t="s">
        <v>475</v>
      </c>
      <c r="I243" s="3">
        <v>1</v>
      </c>
      <c r="J243" s="3">
        <v>232.18603305785101</v>
      </c>
      <c r="K243" s="4">
        <f t="shared" si="21"/>
        <v>280.94509999999968</v>
      </c>
      <c r="L243" s="24" t="s">
        <v>1921</v>
      </c>
      <c r="M243" s="24" t="s">
        <v>1921</v>
      </c>
      <c r="N243" s="24">
        <f>+K243*0.95</f>
        <v>266.89784499999968</v>
      </c>
      <c r="O243" s="24">
        <f>+N243-(N243*9.09/100)</f>
        <v>242.63683088949972</v>
      </c>
      <c r="P243" s="24"/>
      <c r="Q243" s="3">
        <v>333.62346718016499</v>
      </c>
      <c r="R243" s="4">
        <f t="shared" si="18"/>
        <v>403.68439528799962</v>
      </c>
      <c r="S243" s="24"/>
      <c r="T243" s="4"/>
      <c r="U243" s="4"/>
      <c r="V243" s="4"/>
      <c r="W243" s="4"/>
      <c r="X243" s="4"/>
      <c r="Y243" s="4"/>
      <c r="Z243" s="4"/>
      <c r="AA243" s="4"/>
      <c r="AB243" s="4"/>
      <c r="AC243" s="1"/>
      <c r="AD243" s="22">
        <v>4051</v>
      </c>
    </row>
    <row r="244" spans="1:30" customFormat="1" x14ac:dyDescent="0.25">
      <c r="A244" s="1" t="s">
        <v>628</v>
      </c>
      <c r="B244" s="1" t="s">
        <v>629</v>
      </c>
      <c r="C244" s="2">
        <v>44592</v>
      </c>
      <c r="D244" s="1" t="s">
        <v>630</v>
      </c>
      <c r="E244" s="34"/>
      <c r="F244" s="1" t="s">
        <v>631</v>
      </c>
      <c r="G244" s="1" t="s">
        <v>632</v>
      </c>
      <c r="H244" s="1" t="s">
        <v>633</v>
      </c>
      <c r="I244" s="3">
        <v>4</v>
      </c>
      <c r="J244" s="3">
        <v>152.9</v>
      </c>
      <c r="K244" s="4">
        <f t="shared" si="21"/>
        <v>740.03600000000006</v>
      </c>
      <c r="L244" s="24" t="s">
        <v>1921</v>
      </c>
      <c r="M244" s="24" t="s">
        <v>1921</v>
      </c>
      <c r="N244" s="24" t="s">
        <v>1921</v>
      </c>
      <c r="O244" s="24">
        <f>+K244</f>
        <v>740.03600000000006</v>
      </c>
      <c r="P244" s="24"/>
      <c r="Q244" s="3">
        <v>1133.8636257851199</v>
      </c>
      <c r="R244" s="4">
        <f t="shared" si="18"/>
        <v>1371.974987199995</v>
      </c>
      <c r="S244" s="24"/>
      <c r="T244" s="4"/>
      <c r="U244" s="4"/>
      <c r="V244" s="4"/>
      <c r="W244" s="4"/>
      <c r="X244" s="4"/>
      <c r="Y244" s="4"/>
      <c r="Z244" s="4"/>
      <c r="AA244" s="4"/>
      <c r="AB244" s="4"/>
      <c r="AC244" s="1"/>
      <c r="AD244" s="22">
        <v>4051</v>
      </c>
    </row>
    <row r="245" spans="1:30" customFormat="1" x14ac:dyDescent="0.25">
      <c r="A245" s="1" t="s">
        <v>748</v>
      </c>
      <c r="B245" s="1" t="s">
        <v>749</v>
      </c>
      <c r="C245" s="2">
        <v>44592</v>
      </c>
      <c r="D245" s="1" t="s">
        <v>750</v>
      </c>
      <c r="E245" s="34"/>
      <c r="F245" s="1" t="s">
        <v>751</v>
      </c>
      <c r="G245" s="1" t="s">
        <v>752</v>
      </c>
      <c r="H245" s="1" t="s">
        <v>753</v>
      </c>
      <c r="I245" s="3">
        <v>1</v>
      </c>
      <c r="J245" s="3">
        <v>304.89999999999998</v>
      </c>
      <c r="K245" s="4">
        <f t="shared" si="21"/>
        <v>368.92899999999997</v>
      </c>
      <c r="L245" s="24" t="s">
        <v>1921</v>
      </c>
      <c r="M245" s="24" t="s">
        <v>1921</v>
      </c>
      <c r="N245" s="24" t="s">
        <v>1921</v>
      </c>
      <c r="O245" s="24">
        <f>+K245</f>
        <v>368.92899999999997</v>
      </c>
      <c r="P245" s="24"/>
      <c r="Q245" s="3">
        <v>636.35251173223105</v>
      </c>
      <c r="R245" s="4">
        <f t="shared" si="18"/>
        <v>769.98653919599951</v>
      </c>
      <c r="S245" s="24"/>
      <c r="T245" s="4"/>
      <c r="U245" s="4"/>
      <c r="V245" s="4"/>
      <c r="W245" s="4"/>
      <c r="X245" s="4"/>
      <c r="Y245" s="4"/>
      <c r="Z245" s="4"/>
      <c r="AA245" s="4"/>
      <c r="AB245" s="4"/>
      <c r="AC245" s="1"/>
      <c r="AD245" s="22">
        <v>4051</v>
      </c>
    </row>
    <row r="246" spans="1:30" customFormat="1" x14ac:dyDescent="0.25">
      <c r="A246" s="1" t="s">
        <v>807</v>
      </c>
      <c r="B246" s="1" t="s">
        <v>808</v>
      </c>
      <c r="C246" s="2">
        <v>44592</v>
      </c>
      <c r="D246" s="1" t="s">
        <v>809</v>
      </c>
      <c r="E246" s="34"/>
      <c r="F246" s="1" t="s">
        <v>810</v>
      </c>
      <c r="G246" s="1" t="s">
        <v>811</v>
      </c>
      <c r="H246" s="1" t="s">
        <v>812</v>
      </c>
      <c r="I246" s="3">
        <v>1</v>
      </c>
      <c r="J246" s="3">
        <v>323.50036350688902</v>
      </c>
      <c r="K246" s="4">
        <f t="shared" si="21"/>
        <v>391.4354398433357</v>
      </c>
      <c r="L246" s="24" t="s">
        <v>1921</v>
      </c>
      <c r="M246" s="24" t="s">
        <v>1921</v>
      </c>
      <c r="N246" s="24" t="s">
        <v>1921</v>
      </c>
      <c r="O246" s="24">
        <f>+K246</f>
        <v>391.4354398433357</v>
      </c>
      <c r="P246" s="24"/>
      <c r="Q246" s="3">
        <v>517.54735692727297</v>
      </c>
      <c r="R246" s="4">
        <f t="shared" si="18"/>
        <v>626.23230188200023</v>
      </c>
      <c r="S246" s="24"/>
      <c r="T246" s="4"/>
      <c r="U246" s="4"/>
      <c r="V246" s="4"/>
      <c r="W246" s="4"/>
      <c r="X246" s="4"/>
      <c r="Y246" s="4"/>
      <c r="Z246" s="4"/>
      <c r="AA246" s="4"/>
      <c r="AB246" s="4"/>
      <c r="AC246" s="1"/>
      <c r="AD246" s="22">
        <v>4051</v>
      </c>
    </row>
    <row r="247" spans="1:30" customFormat="1" x14ac:dyDescent="0.25">
      <c r="A247" s="25" t="s">
        <v>1160</v>
      </c>
      <c r="B247" s="1" t="s">
        <v>1161</v>
      </c>
      <c r="C247" s="2">
        <v>44592</v>
      </c>
      <c r="D247" s="1" t="s">
        <v>1162</v>
      </c>
      <c r="E247" s="34"/>
      <c r="F247" s="1" t="s">
        <v>1163</v>
      </c>
      <c r="G247" s="1" t="s">
        <v>1164</v>
      </c>
      <c r="H247" s="1" t="s">
        <v>1165</v>
      </c>
      <c r="I247" s="3">
        <v>1</v>
      </c>
      <c r="J247" s="3">
        <v>1328.25842975207</v>
      </c>
      <c r="K247" s="4">
        <f t="shared" si="21"/>
        <v>1607.1927000000046</v>
      </c>
      <c r="L247" s="24" t="s">
        <v>1921</v>
      </c>
      <c r="M247" s="24" t="s">
        <v>1921</v>
      </c>
      <c r="N247" s="24">
        <f>+K247*0.95</f>
        <v>1526.8330650000044</v>
      </c>
      <c r="O247" s="24">
        <f>+N247-(N247*9.09/100)</f>
        <v>1388.043939391504</v>
      </c>
      <c r="P247" s="24"/>
      <c r="Q247" s="3">
        <v>1545.4552481851299</v>
      </c>
      <c r="R247" s="4">
        <f t="shared" si="18"/>
        <v>1870.0008503040071</v>
      </c>
      <c r="S247" s="24"/>
      <c r="T247" s="4"/>
      <c r="U247" s="4"/>
      <c r="V247" s="4"/>
      <c r="W247" s="4"/>
      <c r="X247" s="4"/>
      <c r="Y247" s="4"/>
      <c r="Z247" s="4"/>
      <c r="AA247" s="4"/>
      <c r="AB247" s="4"/>
      <c r="AC247" s="1"/>
      <c r="AD247" s="22">
        <v>4051</v>
      </c>
    </row>
    <row r="248" spans="1:30" customFormat="1" x14ac:dyDescent="0.25">
      <c r="A248" s="1" t="s">
        <v>1577</v>
      </c>
      <c r="B248" s="1" t="s">
        <v>1578</v>
      </c>
      <c r="C248" s="2">
        <v>44592</v>
      </c>
      <c r="D248" s="1" t="s">
        <v>1579</v>
      </c>
      <c r="E248" s="34"/>
      <c r="F248" s="1" t="s">
        <v>1580</v>
      </c>
      <c r="G248" s="1" t="s">
        <v>1581</v>
      </c>
      <c r="H248" s="1" t="s">
        <v>1582</v>
      </c>
      <c r="I248" s="3">
        <v>1</v>
      </c>
      <c r="J248" s="3">
        <v>1354.9919008264501</v>
      </c>
      <c r="K248" s="4">
        <f t="shared" si="21"/>
        <v>1639.5402000000045</v>
      </c>
      <c r="L248" s="24" t="s">
        <v>1921</v>
      </c>
      <c r="M248" s="24" t="s">
        <v>1921</v>
      </c>
      <c r="N248" s="24">
        <f>+K248*0.95</f>
        <v>1557.5631900000042</v>
      </c>
      <c r="O248" s="24">
        <f>+N248-(N248*9.09/100)</f>
        <v>1415.9806960290039</v>
      </c>
      <c r="P248" s="24"/>
      <c r="Q248" s="3">
        <v>1041.31127578513</v>
      </c>
      <c r="R248" s="4">
        <f t="shared" si="18"/>
        <v>1259.9866437000071</v>
      </c>
      <c r="S248" s="24"/>
      <c r="T248" s="4"/>
      <c r="U248" s="4"/>
      <c r="V248" s="4"/>
      <c r="W248" s="4"/>
      <c r="X248" s="4"/>
      <c r="Y248" s="4"/>
      <c r="Z248" s="4"/>
      <c r="AA248" s="4"/>
      <c r="AB248" s="4"/>
      <c r="AC248" s="1"/>
      <c r="AD248" s="22">
        <v>4051</v>
      </c>
    </row>
    <row r="249" spans="1:30" customFormat="1" x14ac:dyDescent="0.25">
      <c r="A249" s="1" t="s">
        <v>1883</v>
      </c>
      <c r="B249" s="1" t="s">
        <v>1884</v>
      </c>
      <c r="C249" s="2">
        <v>44592</v>
      </c>
      <c r="D249" s="1" t="s">
        <v>1885</v>
      </c>
      <c r="E249" s="34"/>
      <c r="F249" s="1" t="s">
        <v>1886</v>
      </c>
      <c r="G249" s="1" t="s">
        <v>1887</v>
      </c>
      <c r="H249" s="1" t="s">
        <v>1888</v>
      </c>
      <c r="I249" s="3">
        <v>1</v>
      </c>
      <c r="J249" s="3">
        <v>297.54000000000002</v>
      </c>
      <c r="K249" s="4">
        <f t="shared" si="21"/>
        <v>360.02340000000004</v>
      </c>
      <c r="L249" s="24" t="s">
        <v>1921</v>
      </c>
      <c r="M249" s="24" t="s">
        <v>1921</v>
      </c>
      <c r="N249" s="24" t="s">
        <v>1921</v>
      </c>
      <c r="O249" s="24">
        <f>+K249</f>
        <v>360.02340000000004</v>
      </c>
      <c r="P249" s="24"/>
      <c r="Q249" s="3">
        <v>495.8563608</v>
      </c>
      <c r="R249" s="4">
        <f t="shared" si="18"/>
        <v>599.98619656799997</v>
      </c>
      <c r="S249" s="24"/>
      <c r="T249" s="4"/>
      <c r="U249" s="4"/>
      <c r="V249" s="4"/>
      <c r="W249" s="4"/>
      <c r="X249" s="4"/>
      <c r="Y249" s="4"/>
      <c r="Z249" s="4"/>
      <c r="AA249" s="4"/>
      <c r="AB249" s="4"/>
      <c r="AC249" s="1"/>
      <c r="AD249" s="22">
        <v>4051</v>
      </c>
    </row>
    <row r="250" spans="1:30" customFormat="1" x14ac:dyDescent="0.25">
      <c r="A250" s="1" t="s">
        <v>1895</v>
      </c>
      <c r="B250" s="1" t="s">
        <v>1896</v>
      </c>
      <c r="C250" s="2">
        <v>44592</v>
      </c>
      <c r="D250" s="1" t="s">
        <v>1897</v>
      </c>
      <c r="E250" s="34">
        <v>4051</v>
      </c>
      <c r="F250" s="1" t="s">
        <v>1898</v>
      </c>
      <c r="G250" s="1" t="s">
        <v>1899</v>
      </c>
      <c r="H250" s="1" t="s">
        <v>1900</v>
      </c>
      <c r="I250" s="3">
        <v>1</v>
      </c>
      <c r="J250" s="3">
        <v>243.81</v>
      </c>
      <c r="K250" s="4">
        <f t="shared" si="21"/>
        <v>295.01009999999997</v>
      </c>
      <c r="L250" s="24" t="s">
        <v>1921</v>
      </c>
      <c r="M250" s="24" t="s">
        <v>1921</v>
      </c>
      <c r="N250" s="24" t="s">
        <v>1921</v>
      </c>
      <c r="O250" s="24">
        <f>+K250</f>
        <v>295.01009999999997</v>
      </c>
      <c r="P250" s="24">
        <f>+SUM(O241:O250)</f>
        <v>5664.6539953293432</v>
      </c>
      <c r="Q250" s="3">
        <v>495.85849764958698</v>
      </c>
      <c r="R250" s="4">
        <f t="shared" si="18"/>
        <v>599.98878215600018</v>
      </c>
      <c r="S250" s="24">
        <f>+SUM(R241:R250)</f>
        <v>8271.4175312380085</v>
      </c>
      <c r="T250" s="4">
        <v>8271.41</v>
      </c>
      <c r="U250" s="4">
        <f t="shared" si="19"/>
        <v>-7.5312380085961195E-3</v>
      </c>
      <c r="V250" s="4"/>
      <c r="W250" s="4"/>
      <c r="X250" s="4">
        <v>19723130735</v>
      </c>
      <c r="Y250" s="4"/>
      <c r="Z250" s="4"/>
      <c r="AA250" s="4"/>
      <c r="AB250" s="4"/>
      <c r="AC250" s="1"/>
      <c r="AD250" s="22">
        <v>4051</v>
      </c>
    </row>
    <row r="251" spans="1:30" customFormat="1" x14ac:dyDescent="0.25">
      <c r="A251" s="1" t="s">
        <v>42</v>
      </c>
      <c r="B251" s="1" t="s">
        <v>43</v>
      </c>
      <c r="C251" s="2">
        <v>44592</v>
      </c>
      <c r="D251" s="1" t="s">
        <v>44</v>
      </c>
      <c r="E251" s="34"/>
      <c r="F251" s="1" t="s">
        <v>45</v>
      </c>
      <c r="G251" s="1" t="s">
        <v>46</v>
      </c>
      <c r="H251" s="1" t="s">
        <v>47</v>
      </c>
      <c r="I251" s="3">
        <v>1</v>
      </c>
      <c r="J251" s="3">
        <v>395.39760330578503</v>
      </c>
      <c r="K251" s="4">
        <f t="shared" si="21"/>
        <v>478.43109999999984</v>
      </c>
      <c r="L251" s="24" t="s">
        <v>1921</v>
      </c>
      <c r="M251" s="24" t="s">
        <v>1921</v>
      </c>
      <c r="N251" s="24">
        <f>+K251*0.95</f>
        <v>454.50954499999983</v>
      </c>
      <c r="O251" s="24">
        <f>+N251-(N251*9.09/100)</f>
        <v>413.19462735949986</v>
      </c>
      <c r="P251" s="24"/>
      <c r="Q251" s="3">
        <v>366.10654885289199</v>
      </c>
      <c r="R251" s="4">
        <f t="shared" si="18"/>
        <v>442.98892411199927</v>
      </c>
      <c r="S251" s="24"/>
      <c r="T251" s="4"/>
      <c r="U251" s="4"/>
      <c r="V251" s="4"/>
      <c r="W251" s="4"/>
      <c r="X251" s="4"/>
      <c r="Y251" s="4"/>
      <c r="Z251" s="4"/>
      <c r="AA251" s="4"/>
      <c r="AB251" s="4"/>
      <c r="AC251" s="1"/>
      <c r="AD251" s="22">
        <v>4052</v>
      </c>
    </row>
    <row r="252" spans="1:30" customFormat="1" x14ac:dyDescent="0.25">
      <c r="A252" s="1" t="s">
        <v>886</v>
      </c>
      <c r="B252" s="1" t="s">
        <v>887</v>
      </c>
      <c r="C252" s="2">
        <v>44592</v>
      </c>
      <c r="D252" s="1" t="s">
        <v>888</v>
      </c>
      <c r="E252" s="34"/>
      <c r="F252" s="1" t="s">
        <v>889</v>
      </c>
      <c r="G252" s="1" t="s">
        <v>890</v>
      </c>
      <c r="H252" s="1" t="s">
        <v>891</v>
      </c>
      <c r="I252" s="3">
        <v>1</v>
      </c>
      <c r="J252" s="3">
        <v>163.57</v>
      </c>
      <c r="K252" s="4">
        <f t="shared" si="21"/>
        <v>197.91969999999998</v>
      </c>
      <c r="L252" s="24" t="s">
        <v>1921</v>
      </c>
      <c r="M252" s="24" t="s">
        <v>1921</v>
      </c>
      <c r="N252" s="24" t="s">
        <v>1921</v>
      </c>
      <c r="O252" s="24">
        <f>+K252</f>
        <v>197.91969999999998</v>
      </c>
      <c r="P252" s="24"/>
      <c r="Q252" s="3">
        <v>332.720526272727</v>
      </c>
      <c r="R252" s="4">
        <f t="shared" si="18"/>
        <v>402.59183678999966</v>
      </c>
      <c r="S252" s="24"/>
      <c r="T252" s="4"/>
      <c r="U252" s="4"/>
      <c r="V252" s="4"/>
      <c r="W252" s="4"/>
      <c r="X252" s="4"/>
      <c r="Y252" s="4"/>
      <c r="Z252" s="4"/>
      <c r="AA252" s="4"/>
      <c r="AB252" s="4"/>
      <c r="AC252" s="1"/>
      <c r="AD252" s="22">
        <v>4052</v>
      </c>
    </row>
    <row r="253" spans="1:30" customFormat="1" x14ac:dyDescent="0.25">
      <c r="A253" s="1" t="s">
        <v>899</v>
      </c>
      <c r="B253" s="1" t="s">
        <v>900</v>
      </c>
      <c r="C253" s="2">
        <v>44592</v>
      </c>
      <c r="D253" s="1" t="s">
        <v>901</v>
      </c>
      <c r="E253" s="34">
        <v>4052</v>
      </c>
      <c r="F253" s="1" t="s">
        <v>902</v>
      </c>
      <c r="G253" s="1" t="s">
        <v>903</v>
      </c>
      <c r="H253" s="1" t="s">
        <v>904</v>
      </c>
      <c r="I253" s="3">
        <v>1</v>
      </c>
      <c r="J253" s="3">
        <v>368.13</v>
      </c>
      <c r="K253" s="4">
        <f t="shared" si="21"/>
        <v>445.43729999999999</v>
      </c>
      <c r="L253" s="24" t="s">
        <v>1921</v>
      </c>
      <c r="M253" s="24" t="s">
        <v>1921</v>
      </c>
      <c r="N253" s="24" t="s">
        <v>1921</v>
      </c>
      <c r="O253" s="24">
        <f>+K253</f>
        <v>445.43729999999999</v>
      </c>
      <c r="P253" s="24">
        <f>+O253+O252+O251</f>
        <v>1056.5516273594999</v>
      </c>
      <c r="Q253" s="3">
        <v>680.98755488429697</v>
      </c>
      <c r="R253" s="4">
        <f t="shared" si="18"/>
        <v>823.99494140999934</v>
      </c>
      <c r="S253" s="24">
        <f>+R253+R252+R251</f>
        <v>1669.5757023119984</v>
      </c>
      <c r="T253" s="4">
        <v>1669.58</v>
      </c>
      <c r="U253" s="4">
        <f t="shared" si="19"/>
        <v>4.2976880015430652E-3</v>
      </c>
      <c r="V253" s="4"/>
      <c r="W253" s="4"/>
      <c r="X253" s="4">
        <v>4024062847</v>
      </c>
      <c r="Y253" s="4"/>
      <c r="Z253" s="4"/>
      <c r="AA253" s="4"/>
      <c r="AB253" s="4"/>
      <c r="AC253" s="1"/>
      <c r="AD253" s="22">
        <v>4052</v>
      </c>
    </row>
    <row r="254" spans="1:30" customFormat="1" x14ac:dyDescent="0.25">
      <c r="A254" s="1" t="s">
        <v>218</v>
      </c>
      <c r="B254" s="1" t="s">
        <v>219</v>
      </c>
      <c r="C254" s="2">
        <v>44592</v>
      </c>
      <c r="D254" s="1" t="s">
        <v>220</v>
      </c>
      <c r="E254" s="34"/>
      <c r="F254" s="1" t="s">
        <v>221</v>
      </c>
      <c r="G254" s="1" t="s">
        <v>222</v>
      </c>
      <c r="H254" s="1" t="s">
        <v>223</v>
      </c>
      <c r="I254" s="3">
        <v>-1</v>
      </c>
      <c r="J254" s="3">
        <v>136.363636363636</v>
      </c>
      <c r="K254" s="4">
        <f t="shared" si="21"/>
        <v>-164.99999999999957</v>
      </c>
      <c r="L254" s="24" t="s">
        <v>1921</v>
      </c>
      <c r="M254" s="24" t="s">
        <v>1921</v>
      </c>
      <c r="N254" s="24" t="s">
        <v>1921</v>
      </c>
      <c r="O254" s="24">
        <v>0</v>
      </c>
      <c r="P254" s="24"/>
      <c r="Q254" s="3">
        <v>-136.363636363636</v>
      </c>
      <c r="R254" s="4">
        <f t="shared" si="18"/>
        <v>-164.99999999999957</v>
      </c>
      <c r="S254" s="24"/>
      <c r="T254" s="4"/>
      <c r="U254" s="4"/>
      <c r="V254" s="4"/>
      <c r="W254" s="4"/>
      <c r="X254" s="4"/>
      <c r="Y254" s="4"/>
      <c r="Z254" s="4"/>
      <c r="AA254" s="4"/>
      <c r="AB254" s="4"/>
      <c r="AC254" s="1" t="s">
        <v>224</v>
      </c>
      <c r="AD254" s="22" t="s">
        <v>1939</v>
      </c>
    </row>
    <row r="255" spans="1:30" customFormat="1" x14ac:dyDescent="0.25">
      <c r="A255" s="1" t="s">
        <v>1690</v>
      </c>
      <c r="B255" s="1" t="s">
        <v>1691</v>
      </c>
      <c r="C255" s="2">
        <v>44592</v>
      </c>
      <c r="D255" s="1" t="s">
        <v>1692</v>
      </c>
      <c r="E255" s="34">
        <v>4053</v>
      </c>
      <c r="F255" s="1" t="s">
        <v>1693</v>
      </c>
      <c r="G255" s="1" t="s">
        <v>1694</v>
      </c>
      <c r="H255" s="1" t="s">
        <v>1695</v>
      </c>
      <c r="I255" s="3">
        <v>1</v>
      </c>
      <c r="J255" s="3">
        <v>636.4</v>
      </c>
      <c r="K255" s="4">
        <f t="shared" si="21"/>
        <v>770.04399999999998</v>
      </c>
      <c r="L255" s="24" t="s">
        <v>1921</v>
      </c>
      <c r="M255" s="24" t="s">
        <v>1921</v>
      </c>
      <c r="N255" s="24" t="s">
        <v>1921</v>
      </c>
      <c r="O255" s="24">
        <f>+K255</f>
        <v>770.04399999999998</v>
      </c>
      <c r="P255" s="24">
        <f>+O255+O254</f>
        <v>770.04399999999998</v>
      </c>
      <c r="Q255" s="3">
        <v>909.07827305950696</v>
      </c>
      <c r="R255" s="4">
        <f t="shared" si="18"/>
        <v>1099.9847104020034</v>
      </c>
      <c r="S255" s="24">
        <f>+R255+R254</f>
        <v>934.98471040200388</v>
      </c>
      <c r="T255" s="4">
        <v>934.99</v>
      </c>
      <c r="U255" s="4">
        <f t="shared" si="19"/>
        <v>5.2895979961249395E-3</v>
      </c>
      <c r="V255" s="4"/>
      <c r="W255" s="4" t="s">
        <v>1979</v>
      </c>
      <c r="X255" s="4">
        <v>0</v>
      </c>
      <c r="Y255" s="4"/>
      <c r="Z255" s="4"/>
      <c r="AA255" s="4"/>
      <c r="AB255" s="4"/>
      <c r="AC255" s="1" t="s">
        <v>1696</v>
      </c>
      <c r="AD255" s="22" t="s">
        <v>1939</v>
      </c>
    </row>
    <row r="256" spans="1:30" customFormat="1" x14ac:dyDescent="0.25">
      <c r="A256" s="1" t="s">
        <v>1058</v>
      </c>
      <c r="B256" s="1" t="s">
        <v>1059</v>
      </c>
      <c r="C256" s="2">
        <v>44592</v>
      </c>
      <c r="D256" s="1" t="s">
        <v>1060</v>
      </c>
      <c r="E256" s="34"/>
      <c r="F256" s="1" t="s">
        <v>1061</v>
      </c>
      <c r="G256" s="1" t="s">
        <v>1062</v>
      </c>
      <c r="H256" s="1" t="s">
        <v>1063</v>
      </c>
      <c r="I256" s="3">
        <v>1</v>
      </c>
      <c r="J256" s="3">
        <v>239.81438016528901</v>
      </c>
      <c r="K256" s="4">
        <f t="shared" si="21"/>
        <v>290.17539999999968</v>
      </c>
      <c r="L256" s="24" t="s">
        <v>1921</v>
      </c>
      <c r="M256" s="24">
        <f>+K256*0.85</f>
        <v>246.64908999999972</v>
      </c>
      <c r="N256" s="24">
        <f>+M256*0.95</f>
        <v>234.31663549999973</v>
      </c>
      <c r="O256" s="24">
        <f>+N256-(N256*9.09/100)</f>
        <v>213.01725333304975</v>
      </c>
      <c r="P256" s="24"/>
      <c r="Q256" s="3">
        <v>415.44004333553698</v>
      </c>
      <c r="R256" s="4">
        <f t="shared" si="18"/>
        <v>502.68245243599972</v>
      </c>
      <c r="S256" s="24"/>
      <c r="T256" s="4"/>
      <c r="U256" s="4"/>
      <c r="V256" s="4"/>
      <c r="W256" s="4"/>
      <c r="X256" s="4"/>
      <c r="Y256" s="4"/>
      <c r="Z256" s="4"/>
      <c r="AA256" s="4"/>
      <c r="AB256" s="4"/>
      <c r="AC256" s="1"/>
      <c r="AD256" s="22">
        <v>4054</v>
      </c>
    </row>
    <row r="257" spans="1:30" customFormat="1" x14ac:dyDescent="0.25">
      <c r="A257" s="1" t="s">
        <v>1507</v>
      </c>
      <c r="B257" s="1" t="s">
        <v>1508</v>
      </c>
      <c r="C257" s="2">
        <v>44592</v>
      </c>
      <c r="D257" s="1" t="s">
        <v>1509</v>
      </c>
      <c r="E257" s="34"/>
      <c r="F257" s="1" t="s">
        <v>1510</v>
      </c>
      <c r="G257" s="1" t="s">
        <v>1511</v>
      </c>
      <c r="H257" s="1" t="s">
        <v>1512</v>
      </c>
      <c r="I257" s="3">
        <v>1</v>
      </c>
      <c r="J257" s="3">
        <v>43.398264462809898</v>
      </c>
      <c r="K257" s="4">
        <f t="shared" si="21"/>
        <v>52.511899999999976</v>
      </c>
      <c r="L257" s="24" t="s">
        <v>1921</v>
      </c>
      <c r="M257" s="24" t="s">
        <v>1921</v>
      </c>
      <c r="N257" s="24">
        <f>+K257*0.95</f>
        <v>49.886304999999972</v>
      </c>
      <c r="O257" s="24">
        <f>+N257-(N257*9.09/100)</f>
        <v>45.351639875499977</v>
      </c>
      <c r="P257" s="24"/>
      <c r="Q257" s="3">
        <v>81.812672234710703</v>
      </c>
      <c r="R257" s="4">
        <f t="shared" si="18"/>
        <v>98.993333403999955</v>
      </c>
      <c r="S257" s="24"/>
      <c r="T257" s="4"/>
      <c r="U257" s="4"/>
      <c r="V257" s="4"/>
      <c r="W257" s="4"/>
      <c r="X257" s="4"/>
      <c r="Y257" s="4"/>
      <c r="Z257" s="4"/>
      <c r="AA257" s="4"/>
      <c r="AB257" s="4"/>
      <c r="AC257" s="1"/>
      <c r="AD257" s="22">
        <v>4054</v>
      </c>
    </row>
    <row r="258" spans="1:30" customFormat="1" x14ac:dyDescent="0.25">
      <c r="A258" s="1" t="s">
        <v>1533</v>
      </c>
      <c r="B258" s="1" t="s">
        <v>1534</v>
      </c>
      <c r="C258" s="2">
        <v>44592</v>
      </c>
      <c r="D258" s="1" t="s">
        <v>1535</v>
      </c>
      <c r="E258" s="34"/>
      <c r="F258" s="1" t="s">
        <v>1536</v>
      </c>
      <c r="G258" s="1" t="s">
        <v>1537</v>
      </c>
      <c r="H258" s="1" t="s">
        <v>1538</v>
      </c>
      <c r="I258" s="3">
        <v>1</v>
      </c>
      <c r="J258" s="3">
        <v>527.86239669421502</v>
      </c>
      <c r="K258" s="4">
        <f t="shared" si="21"/>
        <v>638.71350000000018</v>
      </c>
      <c r="L258" s="24" t="s">
        <v>1921</v>
      </c>
      <c r="M258" s="24" t="s">
        <v>1921</v>
      </c>
      <c r="N258" s="24">
        <f>+K258*0.95</f>
        <v>606.77782500000012</v>
      </c>
      <c r="O258" s="24">
        <f>+N258-(N258*9.09/100)</f>
        <v>551.62172070750012</v>
      </c>
      <c r="P258" s="24"/>
      <c r="Q258" s="3">
        <v>520.65707497933897</v>
      </c>
      <c r="R258" s="4">
        <f t="shared" ref="R258:R295" si="23">+Q258*1.21</f>
        <v>629.99506072500014</v>
      </c>
      <c r="S258" s="24"/>
      <c r="T258" s="4"/>
      <c r="U258" s="4"/>
      <c r="V258" s="4"/>
      <c r="W258" s="4"/>
      <c r="X258" s="4"/>
      <c r="Y258" s="4"/>
      <c r="Z258" s="4"/>
      <c r="AA258" s="4"/>
      <c r="AB258" s="4"/>
      <c r="AC258" s="1"/>
      <c r="AD258" s="22">
        <v>4054</v>
      </c>
    </row>
    <row r="259" spans="1:30" customFormat="1" x14ac:dyDescent="0.25">
      <c r="A259" s="1" t="s">
        <v>1583</v>
      </c>
      <c r="B259" s="1" t="s">
        <v>1584</v>
      </c>
      <c r="C259" s="2">
        <v>44592</v>
      </c>
      <c r="D259" s="1" t="s">
        <v>1585</v>
      </c>
      <c r="E259" s="34">
        <v>4054</v>
      </c>
      <c r="F259" s="1" t="s">
        <v>1586</v>
      </c>
      <c r="G259" s="1" t="s">
        <v>1587</v>
      </c>
      <c r="H259" s="1" t="s">
        <v>1588</v>
      </c>
      <c r="I259" s="3">
        <v>1</v>
      </c>
      <c r="J259" s="3">
        <v>433.03859504132203</v>
      </c>
      <c r="K259" s="4">
        <f t="shared" si="21"/>
        <v>523.9766999999996</v>
      </c>
      <c r="L259" s="24" t="s">
        <v>1921</v>
      </c>
      <c r="M259" s="24" t="s">
        <v>1921</v>
      </c>
      <c r="N259" s="24">
        <f>+K259*0.95</f>
        <v>497.77786499999957</v>
      </c>
      <c r="O259" s="24">
        <f>+N259-(N259*9.09/100)</f>
        <v>452.52985707149958</v>
      </c>
      <c r="P259" s="24">
        <f>+O259+O258+O257+O256</f>
        <v>1262.5204709875493</v>
      </c>
      <c r="Q259" s="3">
        <v>413.21408816032999</v>
      </c>
      <c r="R259" s="4">
        <f t="shared" si="23"/>
        <v>499.98904667399927</v>
      </c>
      <c r="S259" s="24">
        <f>+R259+R258+R257+R256</f>
        <v>1731.6598932389991</v>
      </c>
      <c r="T259" s="4">
        <v>1731.66</v>
      </c>
      <c r="U259" s="4">
        <f t="shared" ref="U259:U295" si="24">+T259-S259</f>
        <v>1.0676100100681651E-4</v>
      </c>
      <c r="V259" s="4"/>
      <c r="W259" s="4"/>
      <c r="X259" s="4">
        <v>19740564079</v>
      </c>
      <c r="Y259" s="4"/>
      <c r="Z259" s="4"/>
      <c r="AA259" s="4"/>
      <c r="AB259" s="4"/>
      <c r="AC259" s="1"/>
      <c r="AD259" s="22">
        <v>4054</v>
      </c>
    </row>
    <row r="260" spans="1:30" customFormat="1" x14ac:dyDescent="0.25">
      <c r="A260" s="1" t="s">
        <v>1773</v>
      </c>
      <c r="B260" s="1" t="s">
        <v>1774</v>
      </c>
      <c r="C260" s="2">
        <v>44592</v>
      </c>
      <c r="D260" s="1" t="s">
        <v>1775</v>
      </c>
      <c r="E260" s="34">
        <v>4055</v>
      </c>
      <c r="F260" s="1" t="s">
        <v>1776</v>
      </c>
      <c r="G260" s="1" t="s">
        <v>1777</v>
      </c>
      <c r="H260" s="1" t="s">
        <v>1778</v>
      </c>
      <c r="I260" s="3">
        <v>1</v>
      </c>
      <c r="J260" s="3">
        <v>636.4</v>
      </c>
      <c r="K260" s="4">
        <f t="shared" si="21"/>
        <v>770.04399999999998</v>
      </c>
      <c r="L260" s="24" t="s">
        <v>1921</v>
      </c>
      <c r="M260" s="24" t="s">
        <v>1921</v>
      </c>
      <c r="N260" s="24" t="s">
        <v>1921</v>
      </c>
      <c r="O260" s="24">
        <f>+K260</f>
        <v>770.04399999999998</v>
      </c>
      <c r="P260" s="24">
        <f>+O260</f>
        <v>770.04399999999998</v>
      </c>
      <c r="Q260" s="3">
        <v>909.07827305950696</v>
      </c>
      <c r="R260" s="4">
        <f t="shared" si="23"/>
        <v>1099.9847104020034</v>
      </c>
      <c r="S260" s="24">
        <f>+R260</f>
        <v>1099.9847104020034</v>
      </c>
      <c r="T260" s="4">
        <v>1099.99</v>
      </c>
      <c r="U260" s="4">
        <f t="shared" si="24"/>
        <v>5.2895979965796869E-3</v>
      </c>
      <c r="V260" s="4"/>
      <c r="W260" s="4"/>
      <c r="X260" s="4">
        <v>19750181516</v>
      </c>
      <c r="Y260" s="4"/>
      <c r="Z260" s="4"/>
      <c r="AA260" s="4"/>
      <c r="AB260" s="4"/>
      <c r="AC260" s="1"/>
      <c r="AD260" s="22">
        <v>4055</v>
      </c>
    </row>
    <row r="261" spans="1:30" customFormat="1" x14ac:dyDescent="0.25">
      <c r="A261" s="1" t="s">
        <v>232</v>
      </c>
      <c r="B261" s="1" t="s">
        <v>233</v>
      </c>
      <c r="C261" s="2">
        <v>44592</v>
      </c>
      <c r="D261" s="1" t="s">
        <v>234</v>
      </c>
      <c r="E261" s="34"/>
      <c r="F261" s="1" t="s">
        <v>235</v>
      </c>
      <c r="G261" s="1" t="s">
        <v>236</v>
      </c>
      <c r="H261" s="1" t="s">
        <v>237</v>
      </c>
      <c r="I261" s="3">
        <v>-1</v>
      </c>
      <c r="J261" s="3">
        <v>475.63636363636402</v>
      </c>
      <c r="K261" s="4">
        <f t="shared" si="21"/>
        <v>-575.52000000000044</v>
      </c>
      <c r="L261" s="24" t="s">
        <v>1921</v>
      </c>
      <c r="M261" s="24" t="s">
        <v>1921</v>
      </c>
      <c r="N261" s="24" t="s">
        <v>1921</v>
      </c>
      <c r="O261" s="24">
        <v>0</v>
      </c>
      <c r="P261" s="24"/>
      <c r="Q261" s="3">
        <v>-475.63636363636402</v>
      </c>
      <c r="R261" s="4">
        <f t="shared" si="23"/>
        <v>-575.52000000000044</v>
      </c>
      <c r="S261" s="24"/>
      <c r="T261" s="4"/>
      <c r="U261" s="4"/>
      <c r="V261" s="4"/>
      <c r="W261" s="4"/>
      <c r="X261" s="4"/>
      <c r="Y261" s="4"/>
      <c r="Z261" s="4"/>
      <c r="AA261" s="4"/>
      <c r="AB261" s="4"/>
      <c r="AC261" s="1" t="s">
        <v>238</v>
      </c>
      <c r="AD261" s="22" t="s">
        <v>1941</v>
      </c>
    </row>
    <row r="262" spans="1:30" customFormat="1" x14ac:dyDescent="0.25">
      <c r="A262" s="1" t="s">
        <v>1285</v>
      </c>
      <c r="B262" s="1" t="s">
        <v>1286</v>
      </c>
      <c r="C262" s="2">
        <v>44592</v>
      </c>
      <c r="D262" s="1" t="s">
        <v>1287</v>
      </c>
      <c r="E262" s="34">
        <v>4056</v>
      </c>
      <c r="F262" s="1" t="s">
        <v>1288</v>
      </c>
      <c r="G262" s="1" t="s">
        <v>1289</v>
      </c>
      <c r="H262" s="1" t="s">
        <v>1290</v>
      </c>
      <c r="I262" s="3">
        <v>1</v>
      </c>
      <c r="J262" s="3">
        <v>1981.98570247934</v>
      </c>
      <c r="K262" s="4">
        <f t="shared" si="21"/>
        <v>2398.2027000000012</v>
      </c>
      <c r="L262" s="24" t="s">
        <v>1921</v>
      </c>
      <c r="M262" s="24" t="s">
        <v>1921</v>
      </c>
      <c r="N262" s="24">
        <f>+K262*0.95</f>
        <v>2278.2925650000011</v>
      </c>
      <c r="O262" s="24">
        <f>+N262-(N262*9.09/100)</f>
        <v>2071.1957708415011</v>
      </c>
      <c r="P262" s="24">
        <f>+O262+O261</f>
        <v>2071.1957708415011</v>
      </c>
      <c r="Q262" s="3">
        <v>3170.9194658256201</v>
      </c>
      <c r="R262" s="4">
        <f t="shared" si="23"/>
        <v>3836.8125536490002</v>
      </c>
      <c r="S262" s="24">
        <f>+R262+R261</f>
        <v>3261.2925536489997</v>
      </c>
      <c r="T262" s="4">
        <v>3261.28</v>
      </c>
      <c r="U262" s="4">
        <f t="shared" si="24"/>
        <v>-1.2553648999528377E-2</v>
      </c>
      <c r="V262" s="4"/>
      <c r="W262" s="4"/>
      <c r="X262" s="4">
        <v>19753132053</v>
      </c>
      <c r="Y262" s="4"/>
      <c r="Z262" s="4"/>
      <c r="AA262" s="4"/>
      <c r="AB262" s="4"/>
      <c r="AC262" s="1" t="s">
        <v>1291</v>
      </c>
      <c r="AD262" s="22" t="s">
        <v>1941</v>
      </c>
    </row>
    <row r="263" spans="1:30" customFormat="1" x14ac:dyDescent="0.25">
      <c r="A263" s="1" t="s">
        <v>225</v>
      </c>
      <c r="B263" s="1" t="s">
        <v>226</v>
      </c>
      <c r="C263" s="2">
        <v>44592</v>
      </c>
      <c r="D263" s="1" t="s">
        <v>227</v>
      </c>
      <c r="E263" s="34"/>
      <c r="F263" s="1" t="s">
        <v>228</v>
      </c>
      <c r="G263" s="1" t="s">
        <v>229</v>
      </c>
      <c r="H263" s="1" t="s">
        <v>230</v>
      </c>
      <c r="I263" s="3">
        <v>-1</v>
      </c>
      <c r="J263" s="3">
        <v>2479.33876033058</v>
      </c>
      <c r="K263" s="4">
        <f t="shared" si="21"/>
        <v>-2999.9999000000016</v>
      </c>
      <c r="L263" s="24" t="s">
        <v>1921</v>
      </c>
      <c r="M263" s="24" t="s">
        <v>1921</v>
      </c>
      <c r="N263" s="24" t="s">
        <v>1921</v>
      </c>
      <c r="O263" s="24">
        <v>0</v>
      </c>
      <c r="P263" s="24"/>
      <c r="Q263" s="3">
        <v>-2479.33876033058</v>
      </c>
      <c r="R263" s="4">
        <f t="shared" si="23"/>
        <v>-2999.9999000000016</v>
      </c>
      <c r="S263" s="24"/>
      <c r="T263" s="4"/>
      <c r="U263" s="4"/>
      <c r="V263" s="4"/>
      <c r="W263" s="4"/>
      <c r="X263" s="4"/>
      <c r="Y263" s="4"/>
      <c r="Z263" s="4"/>
      <c r="AA263" s="4"/>
      <c r="AB263" s="4"/>
      <c r="AC263" s="1" t="s">
        <v>231</v>
      </c>
      <c r="AD263" s="22" t="s">
        <v>1940</v>
      </c>
    </row>
    <row r="264" spans="1:30" customFormat="1" x14ac:dyDescent="0.25">
      <c r="A264" s="1" t="s">
        <v>412</v>
      </c>
      <c r="B264" s="1" t="s">
        <v>413</v>
      </c>
      <c r="C264" s="2">
        <v>44592</v>
      </c>
      <c r="D264" s="1" t="s">
        <v>414</v>
      </c>
      <c r="E264" s="34"/>
      <c r="F264" s="1" t="s">
        <v>415</v>
      </c>
      <c r="G264" s="1" t="s">
        <v>416</v>
      </c>
      <c r="H264" s="1" t="s">
        <v>417</v>
      </c>
      <c r="I264" s="3">
        <v>1</v>
      </c>
      <c r="J264" s="3">
        <v>161.47008264462801</v>
      </c>
      <c r="K264" s="4">
        <f t="shared" si="21"/>
        <v>195.37879999999987</v>
      </c>
      <c r="L264" s="24" t="s">
        <v>1921</v>
      </c>
      <c r="M264" s="24" t="s">
        <v>1921</v>
      </c>
      <c r="N264" s="24">
        <f>+K264*0.95</f>
        <v>185.60985999999986</v>
      </c>
      <c r="O264" s="24">
        <f>+N264-(N264*9.09/100)</f>
        <v>168.73792372599988</v>
      </c>
      <c r="P264" s="24"/>
      <c r="Q264" s="3">
        <v>232.013132350413</v>
      </c>
      <c r="R264" s="4">
        <f t="shared" si="23"/>
        <v>280.73589014399971</v>
      </c>
      <c r="S264" s="24"/>
      <c r="T264" s="4"/>
      <c r="U264" s="4"/>
      <c r="V264" s="4"/>
      <c r="W264" s="4"/>
      <c r="X264" s="4"/>
      <c r="Y264" s="4"/>
      <c r="Z264" s="4"/>
      <c r="AA264" s="4"/>
      <c r="AB264" s="4"/>
      <c r="AC264" s="1" t="s">
        <v>418</v>
      </c>
      <c r="AD264" s="22" t="s">
        <v>1940</v>
      </c>
    </row>
    <row r="265" spans="1:30" customFormat="1" x14ac:dyDescent="0.25">
      <c r="A265" s="1" t="s">
        <v>443</v>
      </c>
      <c r="B265" s="1" t="s">
        <v>444</v>
      </c>
      <c r="C265" s="2">
        <v>44592</v>
      </c>
      <c r="D265" s="1" t="s">
        <v>445</v>
      </c>
      <c r="E265" s="34"/>
      <c r="F265" s="1" t="s">
        <v>446</v>
      </c>
      <c r="G265" s="1" t="s">
        <v>447</v>
      </c>
      <c r="H265" s="1" t="s">
        <v>448</v>
      </c>
      <c r="I265" s="3">
        <v>1</v>
      </c>
      <c r="J265" s="3">
        <v>281.16528925619798</v>
      </c>
      <c r="K265" s="4">
        <f t="shared" si="21"/>
        <v>340.20999999999952</v>
      </c>
      <c r="L265" s="24" t="s">
        <v>1921</v>
      </c>
      <c r="M265" s="24" t="s">
        <v>1921</v>
      </c>
      <c r="N265" s="24">
        <f>+K265*0.95</f>
        <v>323.19949999999955</v>
      </c>
      <c r="O265" s="24">
        <f>+N265-(N265*9.09/100)</f>
        <v>293.82066544999958</v>
      </c>
      <c r="P265" s="24"/>
      <c r="Q265" s="3">
        <v>404.00078082644598</v>
      </c>
      <c r="R265" s="4">
        <f t="shared" si="23"/>
        <v>488.84094479999959</v>
      </c>
      <c r="S265" s="24"/>
      <c r="T265" s="4"/>
      <c r="U265" s="4"/>
      <c r="V265" s="4"/>
      <c r="W265" s="4"/>
      <c r="X265" s="4"/>
      <c r="Y265" s="4"/>
      <c r="Z265" s="4"/>
      <c r="AA265" s="4"/>
      <c r="AB265" s="4"/>
      <c r="AC265" s="1" t="s">
        <v>449</v>
      </c>
      <c r="AD265" s="22" t="s">
        <v>1940</v>
      </c>
    </row>
    <row r="266" spans="1:30" customFormat="1" x14ac:dyDescent="0.25">
      <c r="A266" s="1" t="s">
        <v>488</v>
      </c>
      <c r="B266" s="1" t="s">
        <v>489</v>
      </c>
      <c r="C266" s="2">
        <v>44592</v>
      </c>
      <c r="D266" s="1" t="s">
        <v>490</v>
      </c>
      <c r="E266" s="34"/>
      <c r="F266" s="1" t="s">
        <v>491</v>
      </c>
      <c r="G266" s="1" t="s">
        <v>492</v>
      </c>
      <c r="H266" s="1" t="s">
        <v>493</v>
      </c>
      <c r="I266" s="3">
        <v>1</v>
      </c>
      <c r="J266" s="3">
        <v>232.18619834710699</v>
      </c>
      <c r="K266" s="4">
        <f t="shared" si="21"/>
        <v>280.94529999999946</v>
      </c>
      <c r="L266" s="24" t="s">
        <v>1921</v>
      </c>
      <c r="M266" s="24" t="s">
        <v>1921</v>
      </c>
      <c r="N266" s="24">
        <f>+K266*0.95</f>
        <v>266.89803499999948</v>
      </c>
      <c r="O266" s="24">
        <f>+N266-(N266*9.09/100)</f>
        <v>242.63700361849953</v>
      </c>
      <c r="P266" s="24"/>
      <c r="Q266" s="3">
        <v>333.62370468099101</v>
      </c>
      <c r="R266" s="4">
        <f t="shared" si="23"/>
        <v>403.68468266399913</v>
      </c>
      <c r="S266" s="24"/>
      <c r="T266" s="4"/>
      <c r="U266" s="4"/>
      <c r="V266" s="4"/>
      <c r="W266" s="4"/>
      <c r="X266" s="4"/>
      <c r="Y266" s="4"/>
      <c r="Z266" s="4"/>
      <c r="AA266" s="4"/>
      <c r="AB266" s="4"/>
      <c r="AC266" s="1" t="s">
        <v>494</v>
      </c>
      <c r="AD266" s="22" t="s">
        <v>1940</v>
      </c>
    </row>
    <row r="267" spans="1:30" customFormat="1" x14ac:dyDescent="0.25">
      <c r="A267" s="1" t="s">
        <v>508</v>
      </c>
      <c r="B267" s="1" t="s">
        <v>509</v>
      </c>
      <c r="C267" s="2">
        <v>44592</v>
      </c>
      <c r="D267" s="1" t="s">
        <v>510</v>
      </c>
      <c r="E267" s="34"/>
      <c r="F267" s="1" t="s">
        <v>511</v>
      </c>
      <c r="G267" s="1" t="s">
        <v>512</v>
      </c>
      <c r="H267" s="1" t="s">
        <v>513</v>
      </c>
      <c r="I267" s="3">
        <v>1</v>
      </c>
      <c r="J267" s="3">
        <v>510.89090909090902</v>
      </c>
      <c r="K267" s="4">
        <f t="shared" si="21"/>
        <v>618.17799999999988</v>
      </c>
      <c r="L267" s="24" t="s">
        <v>1921</v>
      </c>
      <c r="M267" s="24" t="s">
        <v>1921</v>
      </c>
      <c r="N267" s="24">
        <f>+K267*0.95</f>
        <v>587.26909999999987</v>
      </c>
      <c r="O267" s="24">
        <f>+N267-(N267*9.09/100)</f>
        <v>533.88633880999987</v>
      </c>
      <c r="P267" s="24"/>
      <c r="Q267" s="3">
        <v>843.62394036363605</v>
      </c>
      <c r="R267" s="4">
        <f t="shared" si="23"/>
        <v>1020.7849678399996</v>
      </c>
      <c r="S267" s="24"/>
      <c r="T267" s="4"/>
      <c r="U267" s="4"/>
      <c r="V267" s="4"/>
      <c r="W267" s="4"/>
      <c r="X267" s="4"/>
      <c r="Y267" s="4"/>
      <c r="Z267" s="4"/>
      <c r="AA267" s="4"/>
      <c r="AB267" s="4"/>
      <c r="AC267" s="1" t="s">
        <v>514</v>
      </c>
      <c r="AD267" s="22" t="s">
        <v>1940</v>
      </c>
    </row>
    <row r="268" spans="1:30" customFormat="1" x14ac:dyDescent="0.25">
      <c r="A268" s="1" t="s">
        <v>553</v>
      </c>
      <c r="B268" s="1" t="s">
        <v>554</v>
      </c>
      <c r="C268" s="2">
        <v>44592</v>
      </c>
      <c r="D268" s="1" t="s">
        <v>555</v>
      </c>
      <c r="E268" s="34"/>
      <c r="F268" s="1" t="s">
        <v>556</v>
      </c>
      <c r="G268" s="1" t="s">
        <v>557</v>
      </c>
      <c r="H268" s="1" t="s">
        <v>558</v>
      </c>
      <c r="I268" s="3">
        <v>1</v>
      </c>
      <c r="J268" s="3">
        <v>447.03</v>
      </c>
      <c r="K268" s="4">
        <f t="shared" si="21"/>
        <v>540.90629999999999</v>
      </c>
      <c r="L268" s="24" t="s">
        <v>1921</v>
      </c>
      <c r="M268" s="24" t="s">
        <v>1921</v>
      </c>
      <c r="N268" s="24" t="s">
        <v>1921</v>
      </c>
      <c r="O268" s="24">
        <f>+K268</f>
        <v>540.90629999999999</v>
      </c>
      <c r="P268" s="24"/>
      <c r="Q268" s="3">
        <v>809.08846120165299</v>
      </c>
      <c r="R268" s="4">
        <f t="shared" si="23"/>
        <v>978.99703805400009</v>
      </c>
      <c r="S268" s="24"/>
      <c r="T268" s="4"/>
      <c r="U268" s="4"/>
      <c r="V268" s="4"/>
      <c r="W268" s="4"/>
      <c r="X268" s="4"/>
      <c r="Y268" s="4"/>
      <c r="Z268" s="4"/>
      <c r="AA268" s="4"/>
      <c r="AB268" s="4"/>
      <c r="AC268" s="1" t="s">
        <v>559</v>
      </c>
      <c r="AD268" s="22" t="s">
        <v>1940</v>
      </c>
    </row>
    <row r="269" spans="1:30" customFormat="1" x14ac:dyDescent="0.25">
      <c r="A269" s="1" t="s">
        <v>1025</v>
      </c>
      <c r="B269" s="1" t="s">
        <v>1026</v>
      </c>
      <c r="C269" s="2">
        <v>44592</v>
      </c>
      <c r="D269" s="1" t="s">
        <v>1027</v>
      </c>
      <c r="E269" s="34"/>
      <c r="F269" s="1" t="s">
        <v>1028</v>
      </c>
      <c r="G269" s="1" t="s">
        <v>1029</v>
      </c>
      <c r="H269" s="1" t="s">
        <v>1030</v>
      </c>
      <c r="I269" s="3">
        <v>1</v>
      </c>
      <c r="J269" s="3">
        <v>560.62016528925597</v>
      </c>
      <c r="K269" s="4">
        <f t="shared" si="21"/>
        <v>678.35039999999969</v>
      </c>
      <c r="L269" s="24" t="s">
        <v>1921</v>
      </c>
      <c r="M269" s="24">
        <f>+K269*0.85</f>
        <v>576.59783999999968</v>
      </c>
      <c r="N269" s="24">
        <f>+M269*0.95</f>
        <v>547.76794799999971</v>
      </c>
      <c r="O269" s="24">
        <f>+N269-(N269*9.09/100)</f>
        <v>497.97584152679974</v>
      </c>
      <c r="P269" s="24"/>
      <c r="Q269" s="3">
        <v>747.27136126016501</v>
      </c>
      <c r="R269" s="4">
        <f t="shared" si="23"/>
        <v>904.19834712479962</v>
      </c>
      <c r="S269" s="24"/>
      <c r="T269" s="4"/>
      <c r="U269" s="4"/>
      <c r="V269" s="4"/>
      <c r="W269" s="4"/>
      <c r="X269" s="4"/>
      <c r="Y269" s="4"/>
      <c r="Z269" s="4"/>
      <c r="AA269" s="4"/>
      <c r="AB269" s="4"/>
      <c r="AC269" s="1" t="s">
        <v>1031</v>
      </c>
      <c r="AD269" s="22" t="s">
        <v>1940</v>
      </c>
    </row>
    <row r="270" spans="1:30" customFormat="1" x14ac:dyDescent="0.25">
      <c r="A270" s="25" t="s">
        <v>1038</v>
      </c>
      <c r="B270" s="1" t="s">
        <v>1039</v>
      </c>
      <c r="C270" s="2">
        <v>44592</v>
      </c>
      <c r="D270" s="1" t="s">
        <v>1040</v>
      </c>
      <c r="E270" s="34"/>
      <c r="F270" s="1" t="s">
        <v>1041</v>
      </c>
      <c r="G270" s="1" t="s">
        <v>1042</v>
      </c>
      <c r="H270" s="1" t="s">
        <v>1043</v>
      </c>
      <c r="I270" s="3">
        <v>1</v>
      </c>
      <c r="J270" s="3">
        <v>358.42520661156999</v>
      </c>
      <c r="K270" s="4">
        <f t="shared" si="21"/>
        <v>433.69449999999966</v>
      </c>
      <c r="L270" s="24" t="s">
        <v>1921</v>
      </c>
      <c r="M270" s="24">
        <f>+K270*0.85</f>
        <v>368.64032499999968</v>
      </c>
      <c r="N270" s="24">
        <f>+M270*0.95</f>
        <v>350.20830874999967</v>
      </c>
      <c r="O270" s="24">
        <f>+N270-(N270*9.09/100)</f>
        <v>318.3743734846247</v>
      </c>
      <c r="P270" s="24"/>
      <c r="Q270" s="3">
        <v>413.21766794628098</v>
      </c>
      <c r="R270" s="4">
        <f t="shared" si="23"/>
        <v>499.99337821499995</v>
      </c>
      <c r="S270" s="24"/>
      <c r="T270" s="4"/>
      <c r="U270" s="4"/>
      <c r="V270" s="4"/>
      <c r="W270" s="4"/>
      <c r="X270" s="4"/>
      <c r="Y270" s="4"/>
      <c r="Z270" s="4"/>
      <c r="AA270" s="4"/>
      <c r="AB270" s="4"/>
      <c r="AC270" s="1"/>
      <c r="AD270" s="22">
        <v>4057</v>
      </c>
    </row>
    <row r="271" spans="1:30" customFormat="1" x14ac:dyDescent="0.25">
      <c r="A271" s="1" t="s">
        <v>1051</v>
      </c>
      <c r="B271" s="1" t="s">
        <v>1052</v>
      </c>
      <c r="C271" s="2">
        <v>44592</v>
      </c>
      <c r="D271" s="1" t="s">
        <v>1053</v>
      </c>
      <c r="E271" s="34">
        <v>4057</v>
      </c>
      <c r="F271" s="1" t="s">
        <v>1054</v>
      </c>
      <c r="G271" s="1" t="s">
        <v>1055</v>
      </c>
      <c r="H271" s="1" t="s">
        <v>1056</v>
      </c>
      <c r="I271" s="3">
        <v>1</v>
      </c>
      <c r="J271" s="3">
        <v>239.81438016528901</v>
      </c>
      <c r="K271" s="4">
        <f t="shared" si="21"/>
        <v>290.17539999999968</v>
      </c>
      <c r="L271" s="24" t="s">
        <v>1921</v>
      </c>
      <c r="M271" s="24">
        <f>+K271*0.85</f>
        <v>246.64908999999972</v>
      </c>
      <c r="N271" s="24">
        <f>+M271*0.95</f>
        <v>234.31663549999973</v>
      </c>
      <c r="O271" s="24">
        <f>+N271-(N271*9.09/100)</f>
        <v>213.01725333304975</v>
      </c>
      <c r="P271" s="24">
        <f>+SUM(O263:O271)</f>
        <v>2809.3556999489733</v>
      </c>
      <c r="Q271" s="3">
        <v>415.44004333553698</v>
      </c>
      <c r="R271" s="4">
        <f t="shared" si="23"/>
        <v>502.68245243599972</v>
      </c>
      <c r="S271" s="24">
        <f>+SUM(R263:R271)</f>
        <v>2079.9178012777961</v>
      </c>
      <c r="T271" s="4">
        <v>2079.9299999999998</v>
      </c>
      <c r="U271" s="4">
        <f t="shared" si="24"/>
        <v>1.2198722203720536E-2</v>
      </c>
      <c r="V271" s="4"/>
      <c r="W271" s="4"/>
      <c r="X271" s="4">
        <v>19757998497</v>
      </c>
      <c r="Y271" s="4"/>
      <c r="Z271" s="4"/>
      <c r="AA271" s="4"/>
      <c r="AB271" s="4"/>
      <c r="AC271" s="1" t="s">
        <v>1057</v>
      </c>
      <c r="AD271" s="22" t="s">
        <v>1940</v>
      </c>
    </row>
    <row r="272" spans="1:30" customFormat="1" x14ac:dyDescent="0.25">
      <c r="A272" s="1" t="s">
        <v>239</v>
      </c>
      <c r="B272" s="1" t="s">
        <v>240</v>
      </c>
      <c r="C272" s="2">
        <v>44592</v>
      </c>
      <c r="D272" s="1" t="s">
        <v>241</v>
      </c>
      <c r="E272" s="34"/>
      <c r="F272" s="1" t="s">
        <v>242</v>
      </c>
      <c r="G272" s="1" t="s">
        <v>243</v>
      </c>
      <c r="H272" s="1" t="s">
        <v>244</v>
      </c>
      <c r="I272" s="3">
        <v>-1</v>
      </c>
      <c r="J272" s="3">
        <v>309.91743801652899</v>
      </c>
      <c r="K272" s="4">
        <f t="shared" si="21"/>
        <v>-375.00010000000009</v>
      </c>
      <c r="L272" s="24" t="s">
        <v>1921</v>
      </c>
      <c r="M272" s="24" t="s">
        <v>1921</v>
      </c>
      <c r="N272" s="24" t="s">
        <v>1921</v>
      </c>
      <c r="O272" s="24">
        <v>0</v>
      </c>
      <c r="P272" s="24"/>
      <c r="Q272" s="3">
        <v>-309.91743801652899</v>
      </c>
      <c r="R272" s="4">
        <f t="shared" si="23"/>
        <v>-375.00010000000009</v>
      </c>
      <c r="S272" s="24"/>
      <c r="T272" s="4"/>
      <c r="U272" s="4"/>
      <c r="V272" s="4"/>
      <c r="W272" s="4"/>
      <c r="X272" s="4"/>
      <c r="Y272" s="4"/>
      <c r="Z272" s="4"/>
      <c r="AA272" s="4"/>
      <c r="AB272" s="4"/>
      <c r="AC272" s="1" t="s">
        <v>245</v>
      </c>
      <c r="AD272" s="22" t="s">
        <v>1942</v>
      </c>
    </row>
    <row r="273" spans="1:30" customFormat="1" x14ac:dyDescent="0.25">
      <c r="A273" s="1" t="s">
        <v>597</v>
      </c>
      <c r="B273" s="1" t="s">
        <v>598</v>
      </c>
      <c r="C273" s="2">
        <v>44592</v>
      </c>
      <c r="D273" s="1" t="s">
        <v>599</v>
      </c>
      <c r="E273" s="34">
        <v>4059</v>
      </c>
      <c r="F273" s="1" t="s">
        <v>600</v>
      </c>
      <c r="G273" s="1" t="s">
        <v>601</v>
      </c>
      <c r="H273" s="1" t="s">
        <v>602</v>
      </c>
      <c r="I273" s="3">
        <v>1</v>
      </c>
      <c r="J273" s="3">
        <v>1115.77</v>
      </c>
      <c r="K273" s="4">
        <f t="shared" si="21"/>
        <v>1350.0817</v>
      </c>
      <c r="L273" s="24" t="s">
        <v>1921</v>
      </c>
      <c r="M273" s="24" t="s">
        <v>1921</v>
      </c>
      <c r="N273" s="24" t="s">
        <v>1921</v>
      </c>
      <c r="O273" s="24">
        <f>+K273</f>
        <v>1350.0817</v>
      </c>
      <c r="P273" s="24">
        <f>+O273+O272</f>
        <v>1350.0817</v>
      </c>
      <c r="Q273" s="3">
        <v>2066.10122696281</v>
      </c>
      <c r="R273" s="4">
        <f t="shared" si="23"/>
        <v>2499.9824846249999</v>
      </c>
      <c r="S273" s="24">
        <f>+R273+R272</f>
        <v>2124.9823846249997</v>
      </c>
      <c r="T273" s="4">
        <v>2124.9899999999998</v>
      </c>
      <c r="U273" s="4">
        <f t="shared" si="24"/>
        <v>7.6153750001139997E-3</v>
      </c>
      <c r="V273" s="4"/>
      <c r="W273" s="4"/>
      <c r="X273" s="4">
        <v>19764493849</v>
      </c>
      <c r="Y273" s="4"/>
      <c r="Z273" s="4"/>
      <c r="AA273" s="4"/>
      <c r="AB273" s="4"/>
      <c r="AC273" s="1" t="s">
        <v>603</v>
      </c>
      <c r="AD273" s="22" t="s">
        <v>1942</v>
      </c>
    </row>
    <row r="274" spans="1:30" customFormat="1" x14ac:dyDescent="0.25">
      <c r="A274" s="1" t="s">
        <v>246</v>
      </c>
      <c r="B274" s="1" t="s">
        <v>247</v>
      </c>
      <c r="C274" s="2">
        <v>44592</v>
      </c>
      <c r="D274" s="1" t="s">
        <v>248</v>
      </c>
      <c r="E274" s="34"/>
      <c r="F274" s="1" t="s">
        <v>249</v>
      </c>
      <c r="G274" s="1" t="s">
        <v>250</v>
      </c>
      <c r="H274" s="1" t="s">
        <v>251</v>
      </c>
      <c r="I274" s="3">
        <v>-1</v>
      </c>
      <c r="J274" s="3">
        <v>90</v>
      </c>
      <c r="K274" s="4">
        <f t="shared" si="21"/>
        <v>-108.89999999999999</v>
      </c>
      <c r="L274" s="24" t="s">
        <v>1921</v>
      </c>
      <c r="M274" s="24" t="s">
        <v>1921</v>
      </c>
      <c r="N274" s="24" t="s">
        <v>1921</v>
      </c>
      <c r="O274" s="24">
        <v>0</v>
      </c>
      <c r="P274" s="24"/>
      <c r="Q274" s="3">
        <v>-90</v>
      </c>
      <c r="R274" s="4">
        <f t="shared" si="23"/>
        <v>-108.89999999999999</v>
      </c>
      <c r="S274" s="24"/>
      <c r="T274" s="4"/>
      <c r="U274" s="4"/>
      <c r="V274" s="4"/>
      <c r="W274" s="4"/>
      <c r="X274" s="4"/>
      <c r="Y274" s="4"/>
      <c r="Z274" s="4"/>
      <c r="AA274" s="4"/>
      <c r="AB274" s="4"/>
      <c r="AC274" s="1" t="s">
        <v>252</v>
      </c>
      <c r="AD274" s="22">
        <v>4061</v>
      </c>
    </row>
    <row r="275" spans="1:30" customFormat="1" x14ac:dyDescent="0.25">
      <c r="A275" s="1" t="s">
        <v>356</v>
      </c>
      <c r="B275" s="1" t="s">
        <v>357</v>
      </c>
      <c r="C275" s="2">
        <v>44592</v>
      </c>
      <c r="D275" s="1" t="s">
        <v>358</v>
      </c>
      <c r="E275" s="34">
        <v>4061</v>
      </c>
      <c r="F275" s="1" t="s">
        <v>359</v>
      </c>
      <c r="G275" s="1" t="s">
        <v>360</v>
      </c>
      <c r="H275" s="1" t="s">
        <v>361</v>
      </c>
      <c r="I275" s="3">
        <v>1</v>
      </c>
      <c r="J275" s="3">
        <v>617.323223140496</v>
      </c>
      <c r="K275" s="4">
        <f t="shared" si="21"/>
        <v>746.9611000000001</v>
      </c>
      <c r="L275" s="24" t="s">
        <v>1921</v>
      </c>
      <c r="M275" s="24" t="s">
        <v>1921</v>
      </c>
      <c r="N275" s="24">
        <f>+K275*0.95</f>
        <v>709.61304500000006</v>
      </c>
      <c r="O275" s="24">
        <f>+N275-(N275*9.09/100)</f>
        <v>645.1092192095</v>
      </c>
      <c r="P275" s="24">
        <f>+O275+O274</f>
        <v>645.1092192095</v>
      </c>
      <c r="Q275" s="3">
        <v>599.99496026694203</v>
      </c>
      <c r="R275" s="4">
        <f t="shared" si="23"/>
        <v>725.99390192299984</v>
      </c>
      <c r="S275" s="24">
        <f>+R275+R274</f>
        <v>617.09390192299986</v>
      </c>
      <c r="T275" s="4">
        <v>617.09</v>
      </c>
      <c r="U275" s="4">
        <f t="shared" si="24"/>
        <v>-3.9019229998302762E-3</v>
      </c>
      <c r="V275" s="4"/>
      <c r="W275" s="4"/>
      <c r="X275" s="4">
        <v>4036630736</v>
      </c>
      <c r="Y275" s="4"/>
      <c r="Z275" s="4"/>
      <c r="AA275" s="4"/>
      <c r="AB275" s="4"/>
      <c r="AC275" s="1" t="s">
        <v>362</v>
      </c>
      <c r="AD275" s="22">
        <v>4061</v>
      </c>
    </row>
    <row r="276" spans="1:30" customFormat="1" x14ac:dyDescent="0.25">
      <c r="A276" s="1" t="s">
        <v>253</v>
      </c>
      <c r="B276" s="1" t="s">
        <v>254</v>
      </c>
      <c r="C276" s="2">
        <v>44592</v>
      </c>
      <c r="D276" s="1" t="s">
        <v>255</v>
      </c>
      <c r="E276" s="34"/>
      <c r="F276" s="1" t="s">
        <v>256</v>
      </c>
      <c r="G276" s="1" t="s">
        <v>257</v>
      </c>
      <c r="H276" s="1" t="s">
        <v>258</v>
      </c>
      <c r="I276" s="3">
        <v>-1</v>
      </c>
      <c r="J276" s="3">
        <v>586.29752066115702</v>
      </c>
      <c r="K276" s="4">
        <f t="shared" si="21"/>
        <v>-709.42</v>
      </c>
      <c r="L276" s="24" t="s">
        <v>1921</v>
      </c>
      <c r="M276" s="24" t="s">
        <v>1921</v>
      </c>
      <c r="N276" s="24" t="s">
        <v>1921</v>
      </c>
      <c r="O276" s="24">
        <v>0</v>
      </c>
      <c r="P276" s="24"/>
      <c r="Q276" s="3">
        <v>-586.29752066115702</v>
      </c>
      <c r="R276" s="4">
        <f t="shared" si="23"/>
        <v>-709.42</v>
      </c>
      <c r="S276" s="24"/>
      <c r="T276" s="4"/>
      <c r="U276" s="4"/>
      <c r="V276" s="4"/>
      <c r="W276" s="4"/>
      <c r="X276" s="4"/>
      <c r="Y276" s="4"/>
      <c r="Z276" s="4"/>
      <c r="AA276" s="4"/>
      <c r="AB276" s="4"/>
      <c r="AC276" s="1" t="s">
        <v>259</v>
      </c>
      <c r="AD276" s="22" t="s">
        <v>1943</v>
      </c>
    </row>
    <row r="277" spans="1:30" customFormat="1" x14ac:dyDescent="0.25">
      <c r="A277" s="1" t="s">
        <v>328</v>
      </c>
      <c r="B277" s="1" t="s">
        <v>329</v>
      </c>
      <c r="C277" s="2">
        <v>44592</v>
      </c>
      <c r="D277" s="1" t="s">
        <v>330</v>
      </c>
      <c r="E277" s="34"/>
      <c r="F277" s="1" t="s">
        <v>331</v>
      </c>
      <c r="G277" s="1" t="s">
        <v>332</v>
      </c>
      <c r="H277" s="1" t="s">
        <v>333</v>
      </c>
      <c r="I277" s="3">
        <v>1</v>
      </c>
      <c r="J277" s="3">
        <v>950.47</v>
      </c>
      <c r="K277" s="4">
        <f t="shared" si="21"/>
        <v>1150.0687</v>
      </c>
      <c r="L277" s="24" t="s">
        <v>1921</v>
      </c>
      <c r="M277" s="24" t="s">
        <v>1921</v>
      </c>
      <c r="N277" s="24" t="s">
        <v>1921</v>
      </c>
      <c r="O277" s="24">
        <f>+K277</f>
        <v>1150.0687</v>
      </c>
      <c r="P277" s="24"/>
      <c r="Q277" s="3">
        <v>1757.84505163223</v>
      </c>
      <c r="R277" s="4">
        <f t="shared" si="23"/>
        <v>2126.9925124749984</v>
      </c>
      <c r="S277" s="24"/>
      <c r="T277" s="4"/>
      <c r="U277" s="4"/>
      <c r="V277" s="4"/>
      <c r="W277" s="4"/>
      <c r="X277" s="4"/>
      <c r="Y277" s="4"/>
      <c r="Z277" s="4"/>
      <c r="AA277" s="4"/>
      <c r="AB277" s="4"/>
      <c r="AC277" s="1" t="s">
        <v>334</v>
      </c>
      <c r="AD277" s="22" t="s">
        <v>1943</v>
      </c>
    </row>
    <row r="278" spans="1:30" customFormat="1" x14ac:dyDescent="0.25">
      <c r="A278" s="1" t="s">
        <v>349</v>
      </c>
      <c r="B278" s="1" t="s">
        <v>350</v>
      </c>
      <c r="C278" s="2">
        <v>44592</v>
      </c>
      <c r="D278" s="1" t="s">
        <v>351</v>
      </c>
      <c r="E278" s="34"/>
      <c r="F278" s="1" t="s">
        <v>352</v>
      </c>
      <c r="G278" s="1" t="s">
        <v>353</v>
      </c>
      <c r="H278" s="1" t="s">
        <v>354</v>
      </c>
      <c r="I278" s="3">
        <v>1</v>
      </c>
      <c r="J278" s="3">
        <v>737.07256198347102</v>
      </c>
      <c r="K278" s="4">
        <f t="shared" si="21"/>
        <v>891.85779999999988</v>
      </c>
      <c r="L278" s="24" t="s">
        <v>1921</v>
      </c>
      <c r="M278" s="24" t="s">
        <v>1921</v>
      </c>
      <c r="N278" s="24">
        <f>+K278*0.95</f>
        <v>847.26490999999987</v>
      </c>
      <c r="O278" s="24">
        <f>+N278-(N278*9.09/100)</f>
        <v>770.24852968099992</v>
      </c>
      <c r="P278" s="24"/>
      <c r="Q278" s="3">
        <v>645.041681894215</v>
      </c>
      <c r="R278" s="4">
        <f t="shared" si="23"/>
        <v>780.50043509200009</v>
      </c>
      <c r="S278" s="24"/>
      <c r="T278" s="4"/>
      <c r="U278" s="4"/>
      <c r="V278" s="4"/>
      <c r="W278" s="4"/>
      <c r="X278" s="4"/>
      <c r="Y278" s="4"/>
      <c r="Z278" s="4"/>
      <c r="AA278" s="4"/>
      <c r="AB278" s="4"/>
      <c r="AC278" s="1" t="s">
        <v>355</v>
      </c>
      <c r="AD278" s="22" t="s">
        <v>1943</v>
      </c>
    </row>
    <row r="279" spans="1:30" customFormat="1" x14ac:dyDescent="0.25">
      <c r="A279" s="1" t="s">
        <v>892</v>
      </c>
      <c r="B279" s="1" t="s">
        <v>893</v>
      </c>
      <c r="C279" s="2">
        <v>44592</v>
      </c>
      <c r="D279" s="1" t="s">
        <v>894</v>
      </c>
      <c r="E279" s="34"/>
      <c r="F279" s="1" t="s">
        <v>895</v>
      </c>
      <c r="G279" s="1" t="s">
        <v>896</v>
      </c>
      <c r="H279" s="1" t="s">
        <v>897</v>
      </c>
      <c r="I279" s="3">
        <v>1</v>
      </c>
      <c r="J279" s="3">
        <v>446.23561294040701</v>
      </c>
      <c r="K279" s="4">
        <f t="shared" si="21"/>
        <v>539.94509165789248</v>
      </c>
      <c r="L279" s="24" t="s">
        <v>1921</v>
      </c>
      <c r="M279" s="24" t="s">
        <v>1921</v>
      </c>
      <c r="N279" s="24" t="s">
        <v>1921</v>
      </c>
      <c r="O279" s="24">
        <f>+K279</f>
        <v>539.94509165789248</v>
      </c>
      <c r="P279" s="24"/>
      <c r="Q279" s="3">
        <v>909.07864240495906</v>
      </c>
      <c r="R279" s="4">
        <f t="shared" si="23"/>
        <v>1099.9851573100004</v>
      </c>
      <c r="S279" s="24"/>
      <c r="T279" s="4"/>
      <c r="U279" s="4"/>
      <c r="V279" s="4"/>
      <c r="W279" s="4"/>
      <c r="X279" s="4"/>
      <c r="Y279" s="4"/>
      <c r="Z279" s="4"/>
      <c r="AA279" s="4"/>
      <c r="AB279" s="4"/>
      <c r="AC279" s="1" t="s">
        <v>898</v>
      </c>
      <c r="AD279" s="22" t="s">
        <v>1943</v>
      </c>
    </row>
    <row r="280" spans="1:30" customFormat="1" x14ac:dyDescent="0.25">
      <c r="A280" s="1" t="s">
        <v>1345</v>
      </c>
      <c r="B280" s="1" t="s">
        <v>1346</v>
      </c>
      <c r="C280" s="2">
        <v>44592</v>
      </c>
      <c r="D280" s="1" t="s">
        <v>1347</v>
      </c>
      <c r="E280" s="34">
        <v>4062</v>
      </c>
      <c r="F280" s="1" t="s">
        <v>1348</v>
      </c>
      <c r="G280" s="1" t="s">
        <v>1349</v>
      </c>
      <c r="H280" s="1" t="s">
        <v>1350</v>
      </c>
      <c r="I280" s="3">
        <v>1</v>
      </c>
      <c r="J280" s="3">
        <v>326.45999999999998</v>
      </c>
      <c r="K280" s="4">
        <f t="shared" si="21"/>
        <v>395.01659999999998</v>
      </c>
      <c r="L280" s="24" t="s">
        <v>1921</v>
      </c>
      <c r="M280" s="24" t="s">
        <v>1921</v>
      </c>
      <c r="N280" s="24" t="s">
        <v>1921</v>
      </c>
      <c r="O280" s="24">
        <f>+K280</f>
        <v>395.01659999999998</v>
      </c>
      <c r="P280" s="24">
        <f>+O280+O279+O278+O277+O276</f>
        <v>2855.2789213388924</v>
      </c>
      <c r="Q280" s="3">
        <v>596.68461198760303</v>
      </c>
      <c r="R280" s="4">
        <f t="shared" si="23"/>
        <v>721.98838050499967</v>
      </c>
      <c r="S280" s="24">
        <f>+R280+R279+R278+R277+R276</f>
        <v>4020.0464853819985</v>
      </c>
      <c r="T280" s="4">
        <v>4020.05</v>
      </c>
      <c r="U280" s="4">
        <f t="shared" si="24"/>
        <v>3.5146180016454309E-3</v>
      </c>
      <c r="V280" s="4"/>
      <c r="W280" s="4"/>
      <c r="X280" s="4">
        <v>19778906862</v>
      </c>
      <c r="Y280" s="4"/>
      <c r="Z280" s="4"/>
      <c r="AA280" s="4"/>
      <c r="AB280" s="4"/>
      <c r="AC280" s="1" t="s">
        <v>1351</v>
      </c>
      <c r="AD280" s="22" t="s">
        <v>1943</v>
      </c>
    </row>
    <row r="281" spans="1:30" customFormat="1" x14ac:dyDescent="0.25">
      <c r="A281" s="1" t="s">
        <v>1710</v>
      </c>
      <c r="B281" s="1" t="s">
        <v>1711</v>
      </c>
      <c r="C281" s="2">
        <v>44592</v>
      </c>
      <c r="D281" s="1" t="s">
        <v>1712</v>
      </c>
      <c r="E281" s="34">
        <v>4063</v>
      </c>
      <c r="F281" s="1" t="s">
        <v>1713</v>
      </c>
      <c r="G281" s="1" t="s">
        <v>1714</v>
      </c>
      <c r="H281" s="1" t="s">
        <v>1715</v>
      </c>
      <c r="I281" s="3">
        <v>1</v>
      </c>
      <c r="J281" s="3">
        <v>636.4</v>
      </c>
      <c r="K281" s="4">
        <f t="shared" si="21"/>
        <v>770.04399999999998</v>
      </c>
      <c r="L281" s="24" t="s">
        <v>1921</v>
      </c>
      <c r="M281" s="24" t="s">
        <v>1921</v>
      </c>
      <c r="N281" s="24" t="s">
        <v>1921</v>
      </c>
      <c r="O281" s="24">
        <f>+K281</f>
        <v>770.04399999999998</v>
      </c>
      <c r="P281" s="24">
        <f>+O281</f>
        <v>770.04399999999998</v>
      </c>
      <c r="Q281" s="3">
        <v>909.07834045371499</v>
      </c>
      <c r="R281" s="4">
        <f t="shared" si="23"/>
        <v>1099.9847919489951</v>
      </c>
      <c r="S281" s="24">
        <f>+R281</f>
        <v>1099.9847919489951</v>
      </c>
      <c r="T281" s="4">
        <v>1099.99</v>
      </c>
      <c r="U281" s="4">
        <f t="shared" si="24"/>
        <v>5.20805100495636E-3</v>
      </c>
      <c r="V281" s="4"/>
      <c r="W281" s="4"/>
      <c r="X281" s="4">
        <v>19800127293</v>
      </c>
      <c r="Y281" s="4"/>
      <c r="Z281" s="4"/>
      <c r="AA281" s="4"/>
      <c r="AB281" s="4"/>
      <c r="AC281" s="1"/>
      <c r="AD281" s="22">
        <v>4063</v>
      </c>
    </row>
    <row r="282" spans="1:30" customFormat="1" x14ac:dyDescent="0.25">
      <c r="A282" s="1" t="s">
        <v>260</v>
      </c>
      <c r="B282" s="1" t="s">
        <v>261</v>
      </c>
      <c r="C282" s="2">
        <v>44592</v>
      </c>
      <c r="D282" s="1" t="s">
        <v>262</v>
      </c>
      <c r="E282" s="34"/>
      <c r="F282" s="1" t="s">
        <v>263</v>
      </c>
      <c r="G282" s="1" t="s">
        <v>264</v>
      </c>
      <c r="H282" s="1" t="s">
        <v>265</v>
      </c>
      <c r="I282" s="3">
        <v>-1</v>
      </c>
      <c r="J282" s="3">
        <v>189.31396694214899</v>
      </c>
      <c r="K282" s="4">
        <f t="shared" si="21"/>
        <v>-229.06990000000027</v>
      </c>
      <c r="L282" s="24" t="s">
        <v>1921</v>
      </c>
      <c r="M282" s="24" t="s">
        <v>1921</v>
      </c>
      <c r="N282" s="24" t="s">
        <v>1921</v>
      </c>
      <c r="O282" s="24">
        <v>0</v>
      </c>
      <c r="P282" s="24"/>
      <c r="Q282" s="3">
        <v>-189.31396694214899</v>
      </c>
      <c r="R282" s="4">
        <f t="shared" si="23"/>
        <v>-229.06990000000027</v>
      </c>
      <c r="S282" s="24"/>
      <c r="T282" s="4"/>
      <c r="U282" s="4"/>
      <c r="V282" s="4"/>
      <c r="W282" s="4"/>
      <c r="X282" s="4"/>
      <c r="Y282" s="4"/>
      <c r="Z282" s="4"/>
      <c r="AA282" s="4"/>
      <c r="AB282" s="4"/>
      <c r="AC282" s="1" t="s">
        <v>266</v>
      </c>
      <c r="AD282" s="22" t="s">
        <v>1944</v>
      </c>
    </row>
    <row r="283" spans="1:30" customFormat="1" x14ac:dyDescent="0.25">
      <c r="A283" s="1" t="s">
        <v>1852</v>
      </c>
      <c r="B283" s="1" t="s">
        <v>1853</v>
      </c>
      <c r="C283" s="2">
        <v>44592</v>
      </c>
      <c r="D283" s="1" t="s">
        <v>1854</v>
      </c>
      <c r="E283" s="34">
        <v>4064</v>
      </c>
      <c r="F283" s="1" t="s">
        <v>1855</v>
      </c>
      <c r="G283" s="1" t="s">
        <v>1856</v>
      </c>
      <c r="H283" s="1" t="s">
        <v>1857</v>
      </c>
      <c r="I283" s="3">
        <v>1</v>
      </c>
      <c r="J283" s="3">
        <v>652.92999999999995</v>
      </c>
      <c r="K283" s="4">
        <f t="shared" si="21"/>
        <v>790.04529999999988</v>
      </c>
      <c r="L283" s="24" t="s">
        <v>1921</v>
      </c>
      <c r="M283" s="24" t="s">
        <v>1921</v>
      </c>
      <c r="N283" s="24" t="s">
        <v>1921</v>
      </c>
      <c r="O283" s="24">
        <f>+K283</f>
        <v>790.04529999999988</v>
      </c>
      <c r="P283" s="24">
        <f>+O283+O282</f>
        <v>790.04529999999988</v>
      </c>
      <c r="Q283" s="3">
        <v>1262.0841789000001</v>
      </c>
      <c r="R283" s="4">
        <f t="shared" si="23"/>
        <v>1527.121856469</v>
      </c>
      <c r="S283" s="24">
        <f>+R283+R282</f>
        <v>1298.0519564689998</v>
      </c>
      <c r="T283" s="4">
        <v>1298.05</v>
      </c>
      <c r="U283" s="4">
        <f t="shared" si="24"/>
        <v>-1.9564689998787799E-3</v>
      </c>
      <c r="V283" s="4"/>
      <c r="W283" s="4"/>
      <c r="X283" s="4">
        <v>4043338907</v>
      </c>
      <c r="Y283" s="4"/>
      <c r="Z283" s="4"/>
      <c r="AA283" s="4"/>
      <c r="AB283" s="4"/>
      <c r="AC283" s="1" t="s">
        <v>1858</v>
      </c>
      <c r="AD283" s="22" t="s">
        <v>1944</v>
      </c>
    </row>
    <row r="284" spans="1:30" customFormat="1" x14ac:dyDescent="0.25">
      <c r="A284" s="1" t="s">
        <v>267</v>
      </c>
      <c r="B284" s="1" t="s">
        <v>268</v>
      </c>
      <c r="C284" s="2">
        <v>44592</v>
      </c>
      <c r="D284" s="1" t="s">
        <v>269</v>
      </c>
      <c r="E284" s="34"/>
      <c r="F284" s="1" t="s">
        <v>270</v>
      </c>
      <c r="G284" s="1" t="s">
        <v>271</v>
      </c>
      <c r="H284" s="1" t="s">
        <v>272</v>
      </c>
      <c r="I284" s="3">
        <v>-1</v>
      </c>
      <c r="J284" s="3">
        <v>400.04132231404998</v>
      </c>
      <c r="K284" s="4">
        <f t="shared" si="21"/>
        <v>-484.05000000000047</v>
      </c>
      <c r="L284" s="24" t="s">
        <v>1921</v>
      </c>
      <c r="M284" s="24" t="s">
        <v>1921</v>
      </c>
      <c r="N284" s="24" t="s">
        <v>1921</v>
      </c>
      <c r="O284" s="24">
        <v>0</v>
      </c>
      <c r="P284" s="24"/>
      <c r="Q284" s="3">
        <v>-400.04132231404998</v>
      </c>
      <c r="R284" s="4">
        <f t="shared" si="23"/>
        <v>-484.05000000000047</v>
      </c>
      <c r="S284" s="24"/>
      <c r="T284" s="4"/>
      <c r="U284" s="4"/>
      <c r="V284" s="4"/>
      <c r="W284" s="4"/>
      <c r="X284" s="4"/>
      <c r="Y284" s="4"/>
      <c r="Z284" s="4"/>
      <c r="AA284" s="4"/>
      <c r="AB284" s="4"/>
      <c r="AC284" s="1" t="s">
        <v>273</v>
      </c>
      <c r="AD284" s="22" t="s">
        <v>1945</v>
      </c>
    </row>
    <row r="285" spans="1:30" customFormat="1" x14ac:dyDescent="0.25">
      <c r="A285" s="1" t="s">
        <v>315</v>
      </c>
      <c r="B285" s="1" t="s">
        <v>316</v>
      </c>
      <c r="C285" s="2">
        <v>44592</v>
      </c>
      <c r="D285" s="1" t="s">
        <v>317</v>
      </c>
      <c r="E285" s="34"/>
      <c r="F285" s="1" t="s">
        <v>318</v>
      </c>
      <c r="G285" s="1" t="s">
        <v>319</v>
      </c>
      <c r="H285" s="1" t="s">
        <v>320</v>
      </c>
      <c r="I285" s="3">
        <v>1</v>
      </c>
      <c r="J285" s="3">
        <v>950.47</v>
      </c>
      <c r="K285" s="4">
        <f t="shared" si="21"/>
        <v>1150.0687</v>
      </c>
      <c r="L285" s="24" t="s">
        <v>1921</v>
      </c>
      <c r="M285" s="24" t="s">
        <v>1921</v>
      </c>
      <c r="N285" s="24" t="s">
        <v>1921</v>
      </c>
      <c r="O285" s="24">
        <f>+K285</f>
        <v>1150.0687</v>
      </c>
      <c r="P285" s="24"/>
      <c r="Q285" s="3">
        <v>1757.84505163223</v>
      </c>
      <c r="R285" s="4">
        <f t="shared" si="23"/>
        <v>2126.9925124749984</v>
      </c>
      <c r="S285" s="24"/>
      <c r="T285" s="4"/>
      <c r="U285" s="4"/>
      <c r="V285" s="4"/>
      <c r="W285" s="4"/>
      <c r="X285" s="4"/>
      <c r="Y285" s="4"/>
      <c r="Z285" s="4"/>
      <c r="AA285" s="4"/>
      <c r="AB285" s="4"/>
      <c r="AC285" s="1" t="s">
        <v>321</v>
      </c>
      <c r="AD285" s="22" t="s">
        <v>1945</v>
      </c>
    </row>
    <row r="286" spans="1:30" customFormat="1" x14ac:dyDescent="0.25">
      <c r="A286" s="1" t="s">
        <v>1766</v>
      </c>
      <c r="B286" s="1" t="s">
        <v>1767</v>
      </c>
      <c r="C286" s="2">
        <v>44592</v>
      </c>
      <c r="D286" s="1" t="s">
        <v>1768</v>
      </c>
      <c r="E286" s="34">
        <v>4066</v>
      </c>
      <c r="F286" s="1" t="s">
        <v>1769</v>
      </c>
      <c r="G286" s="1" t="s">
        <v>1770</v>
      </c>
      <c r="H286" s="1" t="s">
        <v>1771</v>
      </c>
      <c r="I286" s="3">
        <v>1</v>
      </c>
      <c r="J286" s="3">
        <v>636.4</v>
      </c>
      <c r="K286" s="4">
        <f t="shared" ref="K286:K295" si="25">+J286*1.21*I286</f>
        <v>770.04399999999998</v>
      </c>
      <c r="L286" s="24" t="s">
        <v>1921</v>
      </c>
      <c r="M286" s="24" t="s">
        <v>1921</v>
      </c>
      <c r="N286" s="24" t="s">
        <v>1921</v>
      </c>
      <c r="O286" s="24">
        <f>+K286</f>
        <v>770.04399999999998</v>
      </c>
      <c r="P286" s="24">
        <f>+O286+O285+O284</f>
        <v>1920.1127000000001</v>
      </c>
      <c r="Q286" s="3">
        <v>909.07827305950696</v>
      </c>
      <c r="R286" s="4">
        <f t="shared" si="23"/>
        <v>1099.9847104020034</v>
      </c>
      <c r="S286" s="24">
        <f>+R286+R285+R284</f>
        <v>2742.927222877001</v>
      </c>
      <c r="T286" s="4">
        <v>2742.93</v>
      </c>
      <c r="U286" s="4">
        <f t="shared" si="24"/>
        <v>2.7771229988502455E-3</v>
      </c>
      <c r="V286" s="4"/>
      <c r="W286" s="4" t="s">
        <v>1979</v>
      </c>
      <c r="X286" s="4">
        <v>0</v>
      </c>
      <c r="Y286" s="4"/>
      <c r="Z286" s="4"/>
      <c r="AA286" s="4"/>
      <c r="AB286" s="4"/>
      <c r="AC286" s="1" t="s">
        <v>1772</v>
      </c>
      <c r="AD286" s="22" t="s">
        <v>1945</v>
      </c>
    </row>
    <row r="287" spans="1:30" customFormat="1" x14ac:dyDescent="0.25">
      <c r="A287" s="1" t="s">
        <v>274</v>
      </c>
      <c r="B287" s="1" t="s">
        <v>275</v>
      </c>
      <c r="C287" s="2">
        <v>44592</v>
      </c>
      <c r="D287" s="1" t="s">
        <v>276</v>
      </c>
      <c r="E287" s="34"/>
      <c r="F287" s="1" t="s">
        <v>277</v>
      </c>
      <c r="G287" s="1" t="s">
        <v>278</v>
      </c>
      <c r="H287" s="1" t="s">
        <v>279</v>
      </c>
      <c r="I287" s="3">
        <v>-1</v>
      </c>
      <c r="J287" s="3">
        <v>713.31396694214902</v>
      </c>
      <c r="K287" s="4">
        <f t="shared" si="25"/>
        <v>-863.10990000000027</v>
      </c>
      <c r="L287" s="24" t="s">
        <v>1921</v>
      </c>
      <c r="M287" s="24" t="s">
        <v>1921</v>
      </c>
      <c r="N287" s="24" t="s">
        <v>1921</v>
      </c>
      <c r="O287" s="24">
        <v>0</v>
      </c>
      <c r="P287" s="24"/>
      <c r="Q287" s="3">
        <v>-713.31396694214902</v>
      </c>
      <c r="R287" s="4">
        <f t="shared" si="23"/>
        <v>-863.10990000000027</v>
      </c>
      <c r="S287" s="24"/>
      <c r="T287" s="4"/>
      <c r="U287" s="4"/>
      <c r="V287" s="4"/>
      <c r="W287" s="4"/>
      <c r="X287" s="4"/>
      <c r="Y287" s="4"/>
      <c r="Z287" s="4"/>
      <c r="AA287" s="4"/>
      <c r="AB287" s="4"/>
      <c r="AC287" s="1" t="s">
        <v>280</v>
      </c>
      <c r="AD287" s="22" t="s">
        <v>1946</v>
      </c>
    </row>
    <row r="288" spans="1:30" customFormat="1" x14ac:dyDescent="0.25">
      <c r="A288" s="1" t="s">
        <v>1076</v>
      </c>
      <c r="B288" s="1" t="s">
        <v>1077</v>
      </c>
      <c r="C288" s="2">
        <v>44592</v>
      </c>
      <c r="D288" s="1" t="s">
        <v>1078</v>
      </c>
      <c r="E288" s="34"/>
      <c r="F288" s="1" t="s">
        <v>1079</v>
      </c>
      <c r="G288" s="1" t="s">
        <v>1080</v>
      </c>
      <c r="H288" s="1" t="s">
        <v>1081</v>
      </c>
      <c r="I288" s="3">
        <v>1</v>
      </c>
      <c r="J288" s="3">
        <v>688.98479338843003</v>
      </c>
      <c r="K288" s="4">
        <f t="shared" si="25"/>
        <v>833.67160000000035</v>
      </c>
      <c r="L288" s="24" t="s">
        <v>1921</v>
      </c>
      <c r="M288" s="24">
        <f>+K288*0.85</f>
        <v>708.62086000000033</v>
      </c>
      <c r="N288" s="24">
        <f>+M288*0.95</f>
        <v>673.18981700000029</v>
      </c>
      <c r="O288" s="24">
        <f>+N288-(N288*9.09/100)</f>
        <v>611.99686263470028</v>
      </c>
      <c r="P288" s="24"/>
      <c r="Q288" s="3">
        <v>1191.81278545124</v>
      </c>
      <c r="R288" s="4">
        <f t="shared" si="23"/>
        <v>1442.0934703960004</v>
      </c>
      <c r="S288" s="24"/>
      <c r="T288" s="4"/>
      <c r="U288" s="4"/>
      <c r="V288" s="4"/>
      <c r="W288" s="4"/>
      <c r="X288" s="4"/>
      <c r="Y288" s="4"/>
      <c r="Z288" s="4"/>
      <c r="AA288" s="4"/>
      <c r="AB288" s="4"/>
      <c r="AC288" s="1" t="s">
        <v>1082</v>
      </c>
      <c r="AD288" s="22" t="s">
        <v>1946</v>
      </c>
    </row>
    <row r="289" spans="1:30" customFormat="1" x14ac:dyDescent="0.25">
      <c r="A289" s="25" t="s">
        <v>1117</v>
      </c>
      <c r="B289" s="1" t="s">
        <v>1118</v>
      </c>
      <c r="C289" s="2">
        <v>44592</v>
      </c>
      <c r="D289" s="1" t="s">
        <v>1119</v>
      </c>
      <c r="E289" s="34"/>
      <c r="F289" s="1" t="s">
        <v>1120</v>
      </c>
      <c r="G289" s="1" t="s">
        <v>1121</v>
      </c>
      <c r="H289" s="1" t="s">
        <v>1122</v>
      </c>
      <c r="I289" s="3">
        <v>1</v>
      </c>
      <c r="J289" s="3">
        <v>330.39578512396702</v>
      </c>
      <c r="K289" s="4">
        <f t="shared" si="25"/>
        <v>399.77890000000008</v>
      </c>
      <c r="L289" s="24" t="s">
        <v>1921</v>
      </c>
      <c r="M289" s="24" t="s">
        <v>1921</v>
      </c>
      <c r="N289" s="24">
        <f>+K289*0.95</f>
        <v>379.78995500000008</v>
      </c>
      <c r="O289" s="24">
        <f>+N289-(N289*9.09/100)</f>
        <v>345.26704809050005</v>
      </c>
      <c r="P289" s="24"/>
      <c r="Q289" s="3">
        <v>381.808673247108</v>
      </c>
      <c r="R289" s="4">
        <f t="shared" si="23"/>
        <v>461.98849462900068</v>
      </c>
      <c r="S289" s="24"/>
      <c r="T289" s="4"/>
      <c r="U289" s="4"/>
      <c r="V289" s="4"/>
      <c r="W289" s="4"/>
      <c r="X289" s="4"/>
      <c r="Y289" s="4"/>
      <c r="Z289" s="4"/>
      <c r="AA289" s="4"/>
      <c r="AB289" s="4"/>
      <c r="AC289" s="1"/>
      <c r="AD289" s="22">
        <v>4068</v>
      </c>
    </row>
    <row r="290" spans="1:30" customFormat="1" x14ac:dyDescent="0.25">
      <c r="A290" s="1" t="s">
        <v>1229</v>
      </c>
      <c r="B290" s="1" t="s">
        <v>1230</v>
      </c>
      <c r="C290" s="2">
        <v>44592</v>
      </c>
      <c r="D290" s="1" t="s">
        <v>1231</v>
      </c>
      <c r="E290" s="34"/>
      <c r="F290" s="1" t="s">
        <v>1232</v>
      </c>
      <c r="G290" s="1" t="s">
        <v>1233</v>
      </c>
      <c r="H290" s="1" t="s">
        <v>1234</v>
      </c>
      <c r="I290" s="3">
        <v>1</v>
      </c>
      <c r="J290" s="3">
        <v>3794.7257851239701</v>
      </c>
      <c r="K290" s="4">
        <f t="shared" si="25"/>
        <v>4591.6182000000035</v>
      </c>
      <c r="L290" s="24" t="s">
        <v>1921</v>
      </c>
      <c r="M290" s="24" t="s">
        <v>1921</v>
      </c>
      <c r="N290" s="24">
        <f>+K290*0.95</f>
        <v>4362.0372900000029</v>
      </c>
      <c r="O290" s="24">
        <f>+N290-(N290*9.09/100)</f>
        <v>3965.5281003390028</v>
      </c>
      <c r="P290" s="24"/>
      <c r="Q290" s="3">
        <v>3181.8016763107498</v>
      </c>
      <c r="R290" s="4">
        <f t="shared" si="23"/>
        <v>3849.9800283360073</v>
      </c>
      <c r="S290" s="24"/>
      <c r="T290" s="4"/>
      <c r="U290" s="4"/>
      <c r="V290" s="4"/>
      <c r="W290" s="4"/>
      <c r="X290" s="4"/>
      <c r="Y290" s="4"/>
      <c r="Z290" s="4"/>
      <c r="AA290" s="4"/>
      <c r="AB290" s="4"/>
      <c r="AC290" s="1" t="s">
        <v>1235</v>
      </c>
      <c r="AD290" s="22" t="s">
        <v>1946</v>
      </c>
    </row>
    <row r="291" spans="1:30" customFormat="1" x14ac:dyDescent="0.25">
      <c r="A291" s="1" t="s">
        <v>1640</v>
      </c>
      <c r="B291" s="1" t="s">
        <v>1641</v>
      </c>
      <c r="C291" s="2">
        <v>44592</v>
      </c>
      <c r="D291" s="1" t="s">
        <v>1642</v>
      </c>
      <c r="E291" s="34">
        <v>4068</v>
      </c>
      <c r="F291" s="1" t="s">
        <v>1643</v>
      </c>
      <c r="G291" s="1" t="s">
        <v>1644</v>
      </c>
      <c r="H291" s="1" t="s">
        <v>1645</v>
      </c>
      <c r="I291" s="3">
        <v>1</v>
      </c>
      <c r="J291" s="3">
        <v>111.57</v>
      </c>
      <c r="K291" s="4">
        <f t="shared" si="25"/>
        <v>134.99969999999999</v>
      </c>
      <c r="L291" s="24" t="s">
        <v>1921</v>
      </c>
      <c r="M291" s="24" t="s">
        <v>1921</v>
      </c>
      <c r="N291" s="24" t="s">
        <v>1921</v>
      </c>
      <c r="O291" s="24">
        <f>+K291</f>
        <v>134.99969999999999</v>
      </c>
      <c r="P291" s="24">
        <f>+O291+O290+O289+O288</f>
        <v>5057.7917110642029</v>
      </c>
      <c r="Q291" s="3">
        <v>481.80500156280903</v>
      </c>
      <c r="R291" s="4">
        <f t="shared" si="23"/>
        <v>582.9840518909989</v>
      </c>
      <c r="S291" s="24">
        <f>+R291+R290+R289+R288+R287</f>
        <v>5473.9361452520061</v>
      </c>
      <c r="T291" s="4">
        <v>5473.95</v>
      </c>
      <c r="U291" s="4">
        <f t="shared" si="24"/>
        <v>1.3854747993718775E-2</v>
      </c>
      <c r="V291" s="4"/>
      <c r="W291" s="4"/>
      <c r="X291" s="4">
        <v>19818723261</v>
      </c>
      <c r="Y291" s="4"/>
      <c r="Z291" s="4"/>
      <c r="AA291" s="4"/>
      <c r="AB291" s="4"/>
      <c r="AC291" s="1" t="s">
        <v>1646</v>
      </c>
      <c r="AD291" s="22" t="s">
        <v>1946</v>
      </c>
    </row>
    <row r="292" spans="1:30" customFormat="1" x14ac:dyDescent="0.25">
      <c r="A292" s="1" t="s">
        <v>1785</v>
      </c>
      <c r="B292" s="1" t="s">
        <v>1786</v>
      </c>
      <c r="C292" s="2">
        <v>44592</v>
      </c>
      <c r="D292" s="1" t="s">
        <v>1787</v>
      </c>
      <c r="E292" s="34">
        <v>4069</v>
      </c>
      <c r="F292" s="1" t="s">
        <v>1788</v>
      </c>
      <c r="G292" s="1" t="s">
        <v>1789</v>
      </c>
      <c r="H292" s="1" t="s">
        <v>1790</v>
      </c>
      <c r="I292" s="3">
        <v>1</v>
      </c>
      <c r="J292" s="3">
        <v>636.4</v>
      </c>
      <c r="K292" s="4">
        <f t="shared" si="25"/>
        <v>770.04399999999998</v>
      </c>
      <c r="L292" s="24" t="s">
        <v>1921</v>
      </c>
      <c r="M292" s="24" t="s">
        <v>1921</v>
      </c>
      <c r="N292" s="24" t="s">
        <v>1921</v>
      </c>
      <c r="O292" s="24">
        <f>+K292</f>
        <v>770.04399999999998</v>
      </c>
      <c r="P292" s="24">
        <f>+O292</f>
        <v>770.04399999999998</v>
      </c>
      <c r="Q292" s="3">
        <v>909.07827305950696</v>
      </c>
      <c r="R292" s="4">
        <f t="shared" si="23"/>
        <v>1099.9847104020034</v>
      </c>
      <c r="S292" s="24">
        <f>+R292</f>
        <v>1099.9847104020034</v>
      </c>
      <c r="T292" s="4">
        <v>1340.64</v>
      </c>
      <c r="U292" s="4">
        <f t="shared" si="24"/>
        <v>240.65528959799667</v>
      </c>
      <c r="V292" s="4" t="s">
        <v>1976</v>
      </c>
      <c r="W292" s="4"/>
      <c r="X292" s="4">
        <v>19846294951</v>
      </c>
      <c r="Y292" s="4"/>
      <c r="Z292" s="4"/>
      <c r="AA292" s="4"/>
      <c r="AB292" s="4"/>
      <c r="AC292" s="1"/>
      <c r="AD292" s="22" t="s">
        <v>1958</v>
      </c>
    </row>
    <row r="293" spans="1:30" customFormat="1" x14ac:dyDescent="0.25">
      <c r="A293" s="1" t="s">
        <v>1804</v>
      </c>
      <c r="B293" s="1" t="s">
        <v>1805</v>
      </c>
      <c r="C293" s="2">
        <v>44592</v>
      </c>
      <c r="D293" s="1" t="s">
        <v>1806</v>
      </c>
      <c r="E293" s="34">
        <v>4070</v>
      </c>
      <c r="F293" s="1" t="s">
        <v>1807</v>
      </c>
      <c r="G293" s="1" t="s">
        <v>1808</v>
      </c>
      <c r="H293" s="1" t="s">
        <v>1809</v>
      </c>
      <c r="I293" s="3">
        <v>1</v>
      </c>
      <c r="J293" s="3">
        <v>547.72198347107405</v>
      </c>
      <c r="K293" s="4">
        <f t="shared" si="25"/>
        <v>662.74359999999956</v>
      </c>
      <c r="L293" s="24" t="s">
        <v>1921</v>
      </c>
      <c r="M293" s="24">
        <f>+K293*0.9</f>
        <v>596.46923999999967</v>
      </c>
      <c r="N293" s="24">
        <f>+M293*0.095</f>
        <v>56.664577799999968</v>
      </c>
      <c r="O293" s="24">
        <f>+N293-(N293*9.09/100)</f>
        <v>51.51376767797997</v>
      </c>
      <c r="P293" s="24">
        <f>+O293</f>
        <v>51.51376767797997</v>
      </c>
      <c r="Q293" s="3">
        <v>1013.23089722314</v>
      </c>
      <c r="R293" s="4">
        <f t="shared" si="23"/>
        <v>1226.0093856399994</v>
      </c>
      <c r="S293" s="24">
        <f>+R293</f>
        <v>1226.0093856399994</v>
      </c>
      <c r="T293" s="4">
        <v>1042.0999999999999</v>
      </c>
      <c r="U293" s="4">
        <f t="shared" si="24"/>
        <v>-183.90938563999953</v>
      </c>
      <c r="V293" s="4">
        <v>0</v>
      </c>
      <c r="W293" s="4" t="s">
        <v>1978</v>
      </c>
      <c r="X293" s="4">
        <v>19849159446</v>
      </c>
      <c r="Y293" s="4"/>
      <c r="Z293" s="4"/>
      <c r="AA293" s="4"/>
      <c r="AB293" s="4"/>
      <c r="AC293" s="1"/>
      <c r="AD293" s="22">
        <v>4070</v>
      </c>
    </row>
    <row r="294" spans="1:30" customFormat="1" x14ac:dyDescent="0.25">
      <c r="A294" s="1" t="s">
        <v>1545</v>
      </c>
      <c r="B294" s="1" t="s">
        <v>1546</v>
      </c>
      <c r="C294" s="2">
        <v>44592</v>
      </c>
      <c r="D294" s="1" t="s">
        <v>1547</v>
      </c>
      <c r="E294" s="34"/>
      <c r="F294" s="1" t="s">
        <v>1548</v>
      </c>
      <c r="G294" s="1" t="s">
        <v>1549</v>
      </c>
      <c r="H294" s="1" t="s">
        <v>1550</v>
      </c>
      <c r="I294" s="3">
        <v>1</v>
      </c>
      <c r="J294" s="3">
        <v>527.86239669421502</v>
      </c>
      <c r="K294" s="4">
        <f t="shared" si="25"/>
        <v>638.71350000000018</v>
      </c>
      <c r="L294" s="24" t="s">
        <v>1921</v>
      </c>
      <c r="M294" s="24" t="s">
        <v>1921</v>
      </c>
      <c r="N294" s="24">
        <f>+K294*0.95</f>
        <v>606.77782500000012</v>
      </c>
      <c r="O294" s="24">
        <f>+N294-(N294*9.09/100)</f>
        <v>551.62172070750012</v>
      </c>
      <c r="P294" s="24"/>
      <c r="Q294" s="3">
        <v>520.65707497933897</v>
      </c>
      <c r="R294" s="4">
        <f t="shared" si="23"/>
        <v>629.99506072500014</v>
      </c>
      <c r="S294" s="24"/>
      <c r="T294" s="4"/>
      <c r="U294" s="4"/>
      <c r="V294" s="4"/>
      <c r="W294" s="4"/>
      <c r="X294" s="4"/>
      <c r="Y294" s="4"/>
      <c r="Z294" s="4"/>
      <c r="AA294" s="4"/>
      <c r="AB294" s="4"/>
      <c r="AC294" s="1"/>
      <c r="AD294" s="22">
        <v>4071</v>
      </c>
    </row>
    <row r="295" spans="1:30" customFormat="1" x14ac:dyDescent="0.25">
      <c r="A295" s="1" t="s">
        <v>1742</v>
      </c>
      <c r="B295" s="36" t="s">
        <v>1743</v>
      </c>
      <c r="C295" s="2">
        <v>44592</v>
      </c>
      <c r="D295" s="1" t="s">
        <v>1744</v>
      </c>
      <c r="E295" s="34">
        <v>4071</v>
      </c>
      <c r="F295" s="10" t="s">
        <v>1745</v>
      </c>
      <c r="G295" s="10" t="s">
        <v>1746</v>
      </c>
      <c r="H295" s="10" t="s">
        <v>1747</v>
      </c>
      <c r="I295" s="11">
        <v>1</v>
      </c>
      <c r="J295" s="3">
        <v>636.4</v>
      </c>
      <c r="K295" s="4">
        <f t="shared" si="25"/>
        <v>770.04399999999998</v>
      </c>
      <c r="L295" s="24" t="s">
        <v>1921</v>
      </c>
      <c r="M295" s="24" t="s">
        <v>1921</v>
      </c>
      <c r="N295" s="24" t="s">
        <v>1921</v>
      </c>
      <c r="O295" s="24">
        <f>+K295</f>
        <v>770.04399999999998</v>
      </c>
      <c r="P295" s="24">
        <f>+O295+O294</f>
        <v>1321.6657207075</v>
      </c>
      <c r="Q295" s="3">
        <v>909.07834045371499</v>
      </c>
      <c r="R295" s="4">
        <f t="shared" si="23"/>
        <v>1099.9847919489951</v>
      </c>
      <c r="S295" s="24">
        <f>+R295+R294</f>
        <v>1729.9798526739951</v>
      </c>
      <c r="T295" s="4">
        <v>1729.98</v>
      </c>
      <c r="U295" s="4">
        <f t="shared" si="24"/>
        <v>1.4732600493516657E-4</v>
      </c>
      <c r="V295" s="4"/>
      <c r="W295" s="4"/>
      <c r="X295" s="4">
        <v>19850684609</v>
      </c>
      <c r="Y295" s="4"/>
      <c r="Z295" s="4"/>
      <c r="AA295" s="4"/>
      <c r="AB295" s="4"/>
      <c r="AC295" s="10"/>
      <c r="AD295" s="22">
        <v>4071</v>
      </c>
    </row>
    <row r="296" spans="1:30" s="12" customFormat="1" x14ac:dyDescent="0.25">
      <c r="C296" s="4"/>
      <c r="D296" s="4"/>
      <c r="E296" s="2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25">
      <c r="C297" s="4"/>
      <c r="D297" s="4"/>
      <c r="E297" s="24"/>
      <c r="F297" s="4"/>
      <c r="G297" s="4"/>
      <c r="H297" s="4"/>
      <c r="I297" s="4"/>
      <c r="J297" s="4"/>
      <c r="K297" s="4"/>
      <c r="L297" s="4"/>
      <c r="M297" s="4"/>
      <c r="N297" s="4"/>
      <c r="O297" s="33" t="s">
        <v>1961</v>
      </c>
      <c r="P297" s="4">
        <f>SUM(P2:P296)</f>
        <v>167680.39123968373</v>
      </c>
      <c r="Q297" s="4" t="s">
        <v>1964</v>
      </c>
      <c r="R297" s="32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25">
      <c r="C298" s="4"/>
      <c r="D298" s="4"/>
      <c r="E298" s="24"/>
      <c r="F298" s="4"/>
      <c r="G298" s="4"/>
      <c r="H298" s="4"/>
      <c r="I298" s="4"/>
      <c r="J298" s="4"/>
      <c r="K298" s="4"/>
      <c r="L298" s="4"/>
      <c r="M298" s="4"/>
      <c r="N298" s="4"/>
      <c r="O298" s="33" t="s">
        <v>1962</v>
      </c>
      <c r="P298" s="4">
        <v>2750</v>
      </c>
      <c r="Q298" s="4"/>
      <c r="R298" s="32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25">
      <c r="C299" s="4"/>
      <c r="D299" s="4"/>
      <c r="E299" s="24"/>
      <c r="F299" s="4"/>
      <c r="G299" s="4"/>
      <c r="H299" s="4"/>
      <c r="I299" s="4"/>
      <c r="J299" s="4"/>
      <c r="K299" s="4"/>
      <c r="L299" s="4"/>
      <c r="M299" s="4"/>
      <c r="N299" s="4"/>
      <c r="O299" s="33" t="s">
        <v>1963</v>
      </c>
      <c r="P299" s="4">
        <f>+P297-P298</f>
        <v>164930.39123968373</v>
      </c>
      <c r="Q299" s="4"/>
      <c r="R299" s="32"/>
      <c r="S299" s="4">
        <f t="shared" ref="S299" si="26">SUM(S4:S298)</f>
        <v>257227.92981480074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</sheetData>
  <autoFilter ref="A1:AD299">
    <sortState ref="A2:AE296">
      <sortCondition ref="E1:E296"/>
    </sortState>
  </autoFilter>
  <sortState ref="A2:AE295">
    <sortCondition ref="C2:C295"/>
  </sortState>
  <pageMargins left="0.7" right="0.7" top="0.75" bottom="0.75" header="0.3" footer="0.3"/>
  <pageSetup paperSize="9" orientation="portrait" r:id="rId1"/>
  <ignoredErrors>
    <ignoredError sqref="O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Muñoz</cp:lastModifiedBy>
  <cp:lastPrinted>2022-05-16T17:37:07Z</cp:lastPrinted>
  <dcterms:created xsi:type="dcterms:W3CDTF">2006-10-02T04:59:59Z</dcterms:created>
  <dcterms:modified xsi:type="dcterms:W3CDTF">2022-05-23T15:21:11Z</dcterms:modified>
</cp:coreProperties>
</file>