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608a61f50d6024/Dokumendid/GIT Andmetarkus/portfolio/Electricity-Consumption-Forecast/scripts/scripts/"/>
    </mc:Choice>
  </mc:AlternateContent>
  <xr:revisionPtr revIDLastSave="24" documentId="8_{C2975E8D-F656-4D37-B214-7D83F47C3191}" xr6:coauthVersionLast="47" xr6:coauthVersionMax="47" xr10:uidLastSave="{076D675E-126B-4C2F-A0E3-BD363217102F}"/>
  <bookViews>
    <workbookView xWindow="-98" yWindow="-98" windowWidth="23236" windowHeight="13875" xr2:uid="{BDE274CF-7222-4FFB-BE90-ABFFAC0C2152}"/>
  </bookViews>
  <sheets>
    <sheet name="forecast_vs_actual_comparison_h" sheetId="1" r:id="rId1"/>
  </sheets>
  <calcPr calcId="0"/>
</workbook>
</file>

<file path=xl/calcChain.xml><?xml version="1.0" encoding="utf-8"?>
<calcChain xmlns="http://schemas.openxmlformats.org/spreadsheetml/2006/main">
  <c r="R2" i="1" l="1"/>
  <c r="R4" i="1"/>
  <c r="R6" i="1"/>
  <c r="R7" i="1"/>
  <c r="R8" i="1"/>
  <c r="R9" i="1"/>
  <c r="R10" i="1"/>
  <c r="R11" i="1"/>
  <c r="R12" i="1"/>
  <c r="R18" i="1"/>
  <c r="R20" i="1"/>
  <c r="R21" i="1"/>
  <c r="R22" i="1"/>
  <c r="R24" i="1"/>
  <c r="R25" i="1"/>
  <c r="R26" i="1"/>
  <c r="R27" i="1"/>
  <c r="R28" i="1"/>
  <c r="R29" i="1"/>
  <c r="R30" i="1"/>
  <c r="R31" i="1"/>
  <c r="R32" i="1"/>
  <c r="R38" i="1"/>
  <c r="R40" i="1"/>
  <c r="R41" i="1"/>
  <c r="R42" i="1"/>
  <c r="R44" i="1"/>
  <c r="R45" i="1"/>
  <c r="R46" i="1"/>
  <c r="R47" i="1"/>
  <c r="R48" i="1"/>
  <c r="R49" i="1"/>
  <c r="R50" i="1"/>
  <c r="R51" i="1"/>
  <c r="R52" i="1"/>
  <c r="R58" i="1"/>
  <c r="R60" i="1"/>
  <c r="R61" i="1"/>
  <c r="R62" i="1"/>
  <c r="R64" i="1"/>
  <c r="R65" i="1"/>
  <c r="R66" i="1"/>
  <c r="R67" i="1"/>
  <c r="R68" i="1"/>
  <c r="R69" i="1"/>
  <c r="R70" i="1"/>
  <c r="R71" i="1"/>
  <c r="R72" i="1"/>
  <c r="R80" i="1"/>
  <c r="R81" i="1"/>
  <c r="R82" i="1"/>
  <c r="R84" i="1"/>
  <c r="R85" i="1"/>
  <c r="R86" i="1"/>
  <c r="R87" i="1"/>
  <c r="R88" i="1"/>
  <c r="R89" i="1"/>
  <c r="R90" i="1"/>
  <c r="R91" i="1"/>
  <c r="R92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20" i="1"/>
  <c r="R121" i="1"/>
  <c r="R122" i="1"/>
  <c r="R124" i="1"/>
  <c r="R125" i="1"/>
  <c r="R126" i="1"/>
  <c r="R127" i="1"/>
  <c r="R128" i="1"/>
  <c r="R129" i="1"/>
  <c r="R130" i="1"/>
  <c r="R131" i="1"/>
  <c r="R132" i="1"/>
  <c r="R140" i="1"/>
  <c r="R141" i="1"/>
  <c r="R142" i="1"/>
  <c r="R144" i="1"/>
  <c r="R145" i="1"/>
  <c r="R147" i="1"/>
  <c r="R148" i="1"/>
  <c r="R149" i="1"/>
  <c r="R150" i="1"/>
  <c r="R151" i="1"/>
  <c r="R152" i="1"/>
  <c r="R160" i="1"/>
  <c r="R161" i="1"/>
  <c r="R162" i="1"/>
  <c r="R164" i="1"/>
  <c r="R165" i="1"/>
  <c r="R166" i="1"/>
  <c r="R167" i="1"/>
  <c r="R168" i="1"/>
  <c r="R169" i="1"/>
  <c r="R170" i="1"/>
  <c r="R171" i="1"/>
  <c r="R172" i="1"/>
  <c r="R180" i="1"/>
  <c r="R181" i="1"/>
  <c r="R182" i="1"/>
  <c r="R184" i="1"/>
  <c r="R185" i="1"/>
  <c r="R186" i="1"/>
  <c r="R187" i="1"/>
  <c r="R188" i="1"/>
  <c r="R189" i="1"/>
  <c r="R190" i="1"/>
  <c r="R191" i="1"/>
  <c r="R192" i="1"/>
  <c r="E46" i="1"/>
  <c r="P46" i="1" s="1"/>
  <c r="Q46" i="1" s="1"/>
  <c r="E71" i="1"/>
  <c r="Q145" i="1"/>
  <c r="Q146" i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P146" i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R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R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R179" i="1" l="1"/>
  <c r="R159" i="1"/>
  <c r="R139" i="1"/>
  <c r="R119" i="1"/>
  <c r="R99" i="1"/>
  <c r="R79" i="1"/>
  <c r="R59" i="1"/>
  <c r="R39" i="1"/>
  <c r="R19" i="1"/>
  <c r="R158" i="1"/>
  <c r="R118" i="1"/>
  <c r="R78" i="1"/>
  <c r="R157" i="1"/>
  <c r="R117" i="1"/>
  <c r="R77" i="1"/>
  <c r="R17" i="1"/>
  <c r="R176" i="1"/>
  <c r="R136" i="1"/>
  <c r="R36" i="1"/>
  <c r="O103" i="1"/>
  <c r="R175" i="1"/>
  <c r="R155" i="1"/>
  <c r="R135" i="1"/>
  <c r="R115" i="1"/>
  <c r="R95" i="1"/>
  <c r="R75" i="1"/>
  <c r="R55" i="1"/>
  <c r="R35" i="1"/>
  <c r="R15" i="1"/>
  <c r="R178" i="1"/>
  <c r="R138" i="1"/>
  <c r="R98" i="1"/>
  <c r="R177" i="1"/>
  <c r="R137" i="1"/>
  <c r="R97" i="1"/>
  <c r="R57" i="1"/>
  <c r="R37" i="1"/>
  <c r="R156" i="1"/>
  <c r="R116" i="1"/>
  <c r="R96" i="1"/>
  <c r="R76" i="1"/>
  <c r="R56" i="1"/>
  <c r="R16" i="1"/>
  <c r="R174" i="1"/>
  <c r="R154" i="1"/>
  <c r="R134" i="1"/>
  <c r="R114" i="1"/>
  <c r="R94" i="1"/>
  <c r="R74" i="1"/>
  <c r="R54" i="1"/>
  <c r="R34" i="1"/>
  <c r="R14" i="1"/>
  <c r="R193" i="1"/>
  <c r="R173" i="1"/>
  <c r="R153" i="1"/>
  <c r="R133" i="1"/>
  <c r="R113" i="1"/>
  <c r="R93" i="1"/>
  <c r="R73" i="1"/>
  <c r="R53" i="1"/>
  <c r="R33" i="1"/>
  <c r="R13" i="1"/>
  <c r="R5" i="1"/>
  <c r="R146" i="1"/>
  <c r="R183" i="1"/>
  <c r="R163" i="1"/>
  <c r="R143" i="1"/>
  <c r="R123" i="1"/>
  <c r="R83" i="1"/>
  <c r="R63" i="1"/>
  <c r="R23" i="1"/>
  <c r="R3" i="1"/>
  <c r="O43" i="1"/>
</calcChain>
</file>

<file path=xl/sharedStrings.xml><?xml version="1.0" encoding="utf-8"?>
<sst xmlns="http://schemas.openxmlformats.org/spreadsheetml/2006/main" count="403" uniqueCount="211">
  <si>
    <t>timestamp</t>
  </si>
  <si>
    <t>date_local</t>
  </si>
  <si>
    <t>consumption</t>
  </si>
  <si>
    <t>plan</t>
  </si>
  <si>
    <t>elering_plan_minus_actual</t>
  </si>
  <si>
    <t>datetime_hour</t>
  </si>
  <si>
    <t>consumption_hourly</t>
  </si>
  <si>
    <t>viga_vs_plan</t>
  </si>
  <si>
    <t>viga_vs_plan_protsent</t>
  </si>
  <si>
    <t>viga_vs_actual</t>
  </si>
  <si>
    <t>viga_vs_actual_protsent</t>
  </si>
  <si>
    <t>2025-09-15 00:00:00+00:00</t>
  </si>
  <si>
    <t>2025-09-15 01:00:00+00:00</t>
  </si>
  <si>
    <t>2025-09-15 02:00:00+00:00</t>
  </si>
  <si>
    <t>2025-09-15 03:00:00+00:00</t>
  </si>
  <si>
    <t>2025-09-15 04:00:00+00:00</t>
  </si>
  <si>
    <t>2025-09-15 05:00:00+00:00</t>
  </si>
  <si>
    <t>2025-09-15 06:00:00+00:00</t>
  </si>
  <si>
    <t>2025-09-15 07:00:00+00:00</t>
  </si>
  <si>
    <t>2025-09-15 08:00:00+00:00</t>
  </si>
  <si>
    <t>2025-09-15 09:00:00+00:00</t>
  </si>
  <si>
    <t>2025-09-15 10:00:00+00:00</t>
  </si>
  <si>
    <t>2025-09-15 11:00:00+00:00</t>
  </si>
  <si>
    <t>2025-09-15 12:00:00+00:00</t>
  </si>
  <si>
    <t>2025-09-15 13:00:00+00:00</t>
  </si>
  <si>
    <t>2025-09-15 14:00:00+00:00</t>
  </si>
  <si>
    <t>2025-09-15 15:00:00+00:00</t>
  </si>
  <si>
    <t>2025-09-15 16:00:00+00:00</t>
  </si>
  <si>
    <t>2025-09-15 17:00:00+00:00</t>
  </si>
  <si>
    <t>2025-09-15 18:00:00+00:00</t>
  </si>
  <si>
    <t>2025-09-15 19:00:00+00:00</t>
  </si>
  <si>
    <t>2025-09-15 20:00:00+00:00</t>
  </si>
  <si>
    <t>2025-09-15 21:00:00+00:00</t>
  </si>
  <si>
    <t>2025-09-15 22:00:00+00:00</t>
  </si>
  <si>
    <t>2025-09-15 23:00:00+00:00</t>
  </si>
  <si>
    <t>2025-09-16 00:00:00+00:00</t>
  </si>
  <si>
    <t>2025-09-16 01:00:00+00:00</t>
  </si>
  <si>
    <t>2025-09-16 02:00:00+00:00</t>
  </si>
  <si>
    <t>2025-09-16 03:00:00+00:00</t>
  </si>
  <si>
    <t>2025-09-16 04:00:00+00:00</t>
  </si>
  <si>
    <t>2025-09-16 05:00:00+00:00</t>
  </si>
  <si>
    <t>2025-09-16 06:00:00+00:00</t>
  </si>
  <si>
    <t>2025-09-16 07:00:00+00:00</t>
  </si>
  <si>
    <t>2025-09-16 08:00:00+00:00</t>
  </si>
  <si>
    <t>2025-09-16 09:00:00+00:00</t>
  </si>
  <si>
    <t>2025-09-16 10:00:00+00:00</t>
  </si>
  <si>
    <t>2025-09-16 11:00:00+00:00</t>
  </si>
  <si>
    <t>2025-09-16 12:00:00+00:00</t>
  </si>
  <si>
    <t>2025-09-16 13:00:00+00:00</t>
  </si>
  <si>
    <t>2025-09-16 14:00:00+00:00</t>
  </si>
  <si>
    <t>2025-09-16 15:00:00+00:00</t>
  </si>
  <si>
    <t>2025-09-16 16:00:00+00:00</t>
  </si>
  <si>
    <t>2025-09-16 17:00:00+00:00</t>
  </si>
  <si>
    <t>2025-09-16 18:00:00+00:00</t>
  </si>
  <si>
    <t>2025-09-16 19:00:00+00:00</t>
  </si>
  <si>
    <t>2025-09-16 20:00:00+00:00</t>
  </si>
  <si>
    <t>2025-09-16 21:00:00+00:00</t>
  </si>
  <si>
    <t>2025-09-16 22:00:00+00:00</t>
  </si>
  <si>
    <t>2025-09-16 23:00:00+00:00</t>
  </si>
  <si>
    <t>2025-09-17 00:00:00+00:00</t>
  </si>
  <si>
    <t>2025-09-17 01:00:00+00:00</t>
  </si>
  <si>
    <t>2025-09-17 02:00:00+00:00</t>
  </si>
  <si>
    <t>2025-09-17 03:00:00+00:00</t>
  </si>
  <si>
    <t>2025-09-17 04:00:00+00:00</t>
  </si>
  <si>
    <t>2025-09-17 05:00:00+00:00</t>
  </si>
  <si>
    <t>2025-09-17 06:00:00+00:00</t>
  </si>
  <si>
    <t>2025-09-17 07:00:00+00:00</t>
  </si>
  <si>
    <t>2025-09-17 08:00:00+00:00</t>
  </si>
  <si>
    <t>2025-09-17 09:00:00+00:00</t>
  </si>
  <si>
    <t>2025-09-17 10:00:00+00:00</t>
  </si>
  <si>
    <t>2025-09-17 11:00:00+00:00</t>
  </si>
  <si>
    <t>2025-09-17 12:00:00+00:00</t>
  </si>
  <si>
    <t>2025-09-17 13:00:00+00:00</t>
  </si>
  <si>
    <t>2025-09-17 14:00:00+00:00</t>
  </si>
  <si>
    <t>2025-09-17 15:00:00+00:00</t>
  </si>
  <si>
    <t>2025-09-17 16:00:00+00:00</t>
  </si>
  <si>
    <t>2025-09-17 17:00:00+00:00</t>
  </si>
  <si>
    <t>2025-09-17 18:00:00+00:00</t>
  </si>
  <si>
    <t>2025-09-17 19:00:00+00:00</t>
  </si>
  <si>
    <t>2025-09-17 20:00:00+00:00</t>
  </si>
  <si>
    <t>2025-09-17 21:00:00+00:00</t>
  </si>
  <si>
    <t>2025-09-17 22:00:00+00:00</t>
  </si>
  <si>
    <t>2025-09-17 23:00:00+00:00</t>
  </si>
  <si>
    <t>2025-09-18 00:00:00+00:00</t>
  </si>
  <si>
    <t>2025-09-18 01:00:00+00:00</t>
  </si>
  <si>
    <t>2025-09-18 02:00:00+00:00</t>
  </si>
  <si>
    <t>2025-09-18 03:00:00+00:00</t>
  </si>
  <si>
    <t>2025-09-18 04:00:00+00:00</t>
  </si>
  <si>
    <t>2025-09-18 05:00:00+00:00</t>
  </si>
  <si>
    <t>2025-09-18 06:00:00+00:00</t>
  </si>
  <si>
    <t>2025-09-18 07:00:00+00:00</t>
  </si>
  <si>
    <t>2025-09-18 08:00:00+00:00</t>
  </si>
  <si>
    <t>2025-09-18 09:00:00+00:00</t>
  </si>
  <si>
    <t>2025-09-18 10:00:00+00:00</t>
  </si>
  <si>
    <t>2025-09-18 11:00:00+00:00</t>
  </si>
  <si>
    <t>2025-09-18 12:00:00+00:00</t>
  </si>
  <si>
    <t>2025-09-18 13:00:00+00:00</t>
  </si>
  <si>
    <t>2025-09-18 14:00:00+00:00</t>
  </si>
  <si>
    <t>2025-09-18 15:00:00+00:00</t>
  </si>
  <si>
    <t>2025-09-18 16:00:00+00:00</t>
  </si>
  <si>
    <t>2025-09-18 17:00:00+00:00</t>
  </si>
  <si>
    <t>2025-09-18 18:00:00+00:00</t>
  </si>
  <si>
    <t>2025-09-18 19:00:00+00:00</t>
  </si>
  <si>
    <t>2025-09-18 20:00:00+00:00</t>
  </si>
  <si>
    <t>2025-09-18 21:00:00+00:00</t>
  </si>
  <si>
    <t>2025-09-18 22:00:00+00:00</t>
  </si>
  <si>
    <t>2025-09-18 23:00:00+00:00</t>
  </si>
  <si>
    <t>2025-09-19 00:00:00+00:00</t>
  </si>
  <si>
    <t>2025-09-19 01:00:00+00:00</t>
  </si>
  <si>
    <t>2025-09-19 02:00:00+00:00</t>
  </si>
  <si>
    <t>2025-09-19 03:00:00+00:00</t>
  </si>
  <si>
    <t>2025-09-19 04:00:00+00:00</t>
  </si>
  <si>
    <t>2025-09-19 05:00:00+00:00</t>
  </si>
  <si>
    <t>2025-09-19 06:00:00+00:00</t>
  </si>
  <si>
    <t>2025-09-19 07:00:00+00:00</t>
  </si>
  <si>
    <t>2025-09-19 08:00:00+00:00</t>
  </si>
  <si>
    <t>2025-09-19 09:00:00+00:00</t>
  </si>
  <si>
    <t>2025-09-19 10:00:00+00:00</t>
  </si>
  <si>
    <t>2025-09-19 11:00:00+00:00</t>
  </si>
  <si>
    <t>2025-09-19 12:00:00+00:00</t>
  </si>
  <si>
    <t>2025-09-19 13:00:00+00:00</t>
  </si>
  <si>
    <t>2025-09-19 14:00:00+00:00</t>
  </si>
  <si>
    <t>2025-09-19 15:00:00+00:00</t>
  </si>
  <si>
    <t>2025-09-19 16:00:00+00:00</t>
  </si>
  <si>
    <t>2025-09-19 17:00:00+00:00</t>
  </si>
  <si>
    <t>2025-09-19 18:00:00+00:00</t>
  </si>
  <si>
    <t>2025-09-19 19:00:00+00:00</t>
  </si>
  <si>
    <t>2025-09-19 20:00:00+00:00</t>
  </si>
  <si>
    <t>2025-09-19 21:00:00+00:00</t>
  </si>
  <si>
    <t>2025-09-19 22:00:00+00:00</t>
  </si>
  <si>
    <t>2025-09-19 23:00:00+00:00</t>
  </si>
  <si>
    <t>2025-09-20 00:00:00+00:00</t>
  </si>
  <si>
    <t>2025-09-20 01:00:00+00:00</t>
  </si>
  <si>
    <t>2025-09-20 02:00:00+00:00</t>
  </si>
  <si>
    <t>2025-09-20 03:00:00+00:00</t>
  </si>
  <si>
    <t>2025-09-20 04:00:00+00:00</t>
  </si>
  <si>
    <t>2025-09-20 05:00:00+00:00</t>
  </si>
  <si>
    <t>2025-09-20 06:00:00+00:00</t>
  </si>
  <si>
    <t>2025-09-20 07:00:00+00:00</t>
  </si>
  <si>
    <t>2025-09-20 08:00:00+00:00</t>
  </si>
  <si>
    <t>2025-09-20 09:00:00+00:00</t>
  </si>
  <si>
    <t>2025-09-20 10:00:00+00:00</t>
  </si>
  <si>
    <t>2025-09-20 11:00:00+00:00</t>
  </si>
  <si>
    <t>2025-09-20 12:00:00+00:00</t>
  </si>
  <si>
    <t>2025-09-20 13:00:00+00:00</t>
  </si>
  <si>
    <t>2025-09-20 14:00:00+00:00</t>
  </si>
  <si>
    <t>2025-09-20 15:00:00+00:00</t>
  </si>
  <si>
    <t>2025-09-20 16:00:00+00:00</t>
  </si>
  <si>
    <t>2025-09-20 17:00:00+00:00</t>
  </si>
  <si>
    <t>2025-09-20 18:00:00+00:00</t>
  </si>
  <si>
    <t>2025-09-20 19:00:00+00:00</t>
  </si>
  <si>
    <t>2025-09-20 20:00:00+00:00</t>
  </si>
  <si>
    <t>2025-09-20 21:00:00+00:00</t>
  </si>
  <si>
    <t>2025-09-20 22:00:00+00:00</t>
  </si>
  <si>
    <t>2025-09-20 23:00:00+00:00</t>
  </si>
  <si>
    <t>2025-09-21 00:00:00+00:00</t>
  </si>
  <si>
    <t>2025-09-21 01:00:00+00:00</t>
  </si>
  <si>
    <t>2025-09-21 02:00:00+00:00</t>
  </si>
  <si>
    <t>2025-09-21 03:00:00+00:00</t>
  </si>
  <si>
    <t>2025-09-21 04:00:00+00:00</t>
  </si>
  <si>
    <t>2025-09-21 05:00:00+00:00</t>
  </si>
  <si>
    <t>2025-09-21 06:00:00+00:00</t>
  </si>
  <si>
    <t>2025-09-21 07:00:00+00:00</t>
  </si>
  <si>
    <t>2025-09-21 08:00:00+00:00</t>
  </si>
  <si>
    <t>2025-09-21 09:00:00+00:00</t>
  </si>
  <si>
    <t>2025-09-21 10:00:00+00:00</t>
  </si>
  <si>
    <t>2025-09-21 11:00:00+00:00</t>
  </si>
  <si>
    <t>2025-09-21 12:00:00+00:00</t>
  </si>
  <si>
    <t>2025-09-21 13:00:00+00:00</t>
  </si>
  <si>
    <t>2025-09-21 14:00:00+00:00</t>
  </si>
  <si>
    <t>2025-09-21 15:00:00+00:00</t>
  </si>
  <si>
    <t>2025-09-21 16:00:00+00:00</t>
  </si>
  <si>
    <t>2025-09-21 17:00:00+00:00</t>
  </si>
  <si>
    <t>2025-09-21 18:00:00+00:00</t>
  </si>
  <si>
    <t>2025-09-21 19:00:00+00:00</t>
  </si>
  <si>
    <t>2025-09-21 20:00:00+00:00</t>
  </si>
  <si>
    <t>2025-09-21 21:00:00+00:00</t>
  </si>
  <si>
    <t>2025-09-21 22:00:00+00:00</t>
  </si>
  <si>
    <t>2025-09-21 23:00:00+00:00</t>
  </si>
  <si>
    <t>2025-09-22 00:00:00+00:00</t>
  </si>
  <si>
    <t>2025-09-22 01:00:00+00:00</t>
  </si>
  <si>
    <t>2025-09-22 02:00:00+00:00</t>
  </si>
  <si>
    <t>2025-09-22 03:00:00+00:00</t>
  </si>
  <si>
    <t>2025-09-22 04:00:00+00:00</t>
  </si>
  <si>
    <t>2025-09-22 05:00:00+00:00</t>
  </si>
  <si>
    <t>2025-09-22 06:00:00+00:00</t>
  </si>
  <si>
    <t>2025-09-22 07:00:00+00:00</t>
  </si>
  <si>
    <t>2025-09-22 08:00:00+00:00</t>
  </si>
  <si>
    <t>2025-09-22 09:00:00+00:00</t>
  </si>
  <si>
    <t>2025-09-22 10:00:00+00:00</t>
  </si>
  <si>
    <t>2025-09-22 11:00:00+00:00</t>
  </si>
  <si>
    <t>2025-09-22 12:00:00+00:00</t>
  </si>
  <si>
    <t>2025-09-22 13:00:00+00:00</t>
  </si>
  <si>
    <t>2025-09-22 14:00:00+00:00</t>
  </si>
  <si>
    <t>2025-09-22 15:00:00+00:00</t>
  </si>
  <si>
    <t>2025-09-22 16:00:00+00:00</t>
  </si>
  <si>
    <t>2025-09-22 17:00:00+00:00</t>
  </si>
  <si>
    <t>2025-09-22 18:00:00+00:00</t>
  </si>
  <si>
    <t>2025-09-22 19:00:00+00:00</t>
  </si>
  <si>
    <t>2025-09-22 20:00:00+00:00</t>
  </si>
  <si>
    <t>2025-09-22 21:00:00+00:00</t>
  </si>
  <si>
    <t>2025-09-22 22:00:00+00:00</t>
  </si>
  <si>
    <t>2025-09-22 23:00:00+00:00</t>
  </si>
  <si>
    <t>01,04,2025</t>
  </si>
  <si>
    <t>Column1</t>
  </si>
  <si>
    <t>Column2</t>
  </si>
  <si>
    <t>Column3</t>
  </si>
  <si>
    <t>ennustus</t>
  </si>
  <si>
    <t>eleringiga erinevus</t>
  </si>
  <si>
    <t>Column22</t>
  </si>
  <si>
    <t>Column23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</si>
</sst>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9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8"/>
      <color theme="3"/>
      <name val="Aptos Display"/>
      <family val="2"/>
      <charset val="186"/>
      <scheme val="major"/>
    </font>
    <font>
      <b/>
      <sz val="15"/>
      <color theme="3"/>
      <name val="Aptos Narrow"/>
      <family val="2"/>
      <charset val="186"/>
      <scheme val="minor"/>
    </font>
    <font>
      <b/>
      <sz val="13"/>
      <color theme="3"/>
      <name val="Aptos Narrow"/>
      <family val="2"/>
      <charset val="186"/>
      <scheme val="minor"/>
    </font>
    <font>
      <b/>
      <sz val="11"/>
      <color theme="3"/>
      <name val="Aptos Narrow"/>
      <family val="2"/>
      <charset val="186"/>
      <scheme val="minor"/>
    </font>
    <font>
      <sz val="11"/>
      <color rgb="FF006100"/>
      <name val="Aptos Narrow"/>
      <family val="2"/>
      <charset val="186"/>
      <scheme val="minor"/>
    </font>
    <font>
      <sz val="11"/>
      <color rgb="FF9C0006"/>
      <name val="Aptos Narrow"/>
      <family val="2"/>
      <charset val="186"/>
      <scheme val="minor"/>
    </font>
    <font>
      <sz val="11"/>
      <color rgb="FF9C5700"/>
      <name val="Aptos Narrow"/>
      <family val="2"/>
      <charset val="186"/>
      <scheme val="minor"/>
    </font>
    <font>
      <sz val="11"/>
      <color rgb="FF3F3F76"/>
      <name val="Aptos Narrow"/>
      <family val="2"/>
      <charset val="186"/>
      <scheme val="minor"/>
    </font>
    <font>
      <b/>
      <sz val="11"/>
      <color rgb="FF3F3F3F"/>
      <name val="Aptos Narrow"/>
      <family val="2"/>
      <charset val="186"/>
      <scheme val="minor"/>
    </font>
    <font>
      <b/>
      <sz val="11"/>
      <color rgb="FFFA7D00"/>
      <name val="Aptos Narrow"/>
      <family val="2"/>
      <charset val="186"/>
      <scheme val="minor"/>
    </font>
    <font>
      <sz val="11"/>
      <color rgb="FFFA7D00"/>
      <name val="Aptos Narrow"/>
      <family val="2"/>
      <charset val="186"/>
      <scheme val="minor"/>
    </font>
    <font>
      <b/>
      <sz val="11"/>
      <color theme="0"/>
      <name val="Aptos Narrow"/>
      <family val="2"/>
      <charset val="186"/>
      <scheme val="minor"/>
    </font>
    <font>
      <sz val="11"/>
      <color rgb="FFFF0000"/>
      <name val="Aptos Narrow"/>
      <family val="2"/>
      <charset val="186"/>
      <scheme val="minor"/>
    </font>
    <font>
      <i/>
      <sz val="11"/>
      <color rgb="FF7F7F7F"/>
      <name val="Aptos Narrow"/>
      <family val="2"/>
      <charset val="186"/>
      <scheme val="minor"/>
    </font>
    <font>
      <b/>
      <sz val="11"/>
      <color theme="1"/>
      <name val="Aptos Narrow"/>
      <family val="2"/>
      <charset val="186"/>
      <scheme val="minor"/>
    </font>
    <font>
      <sz val="11"/>
      <color theme="0"/>
      <name val="Aptos Narrow"/>
      <family val="2"/>
      <charset val="186"/>
      <scheme val="minor"/>
    </font>
    <font>
      <sz val="8"/>
      <name val="Aptos Narrow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7" fontId="0" fillId="0" borderId="0" xfId="0" applyNumberFormat="1"/>
    <xf numFmtId="164" fontId="0" fillId="0" borderId="0" xfId="2" applyNumberFormat="1" applyFont="1"/>
    <xf numFmtId="43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AE8B9-85B4-4301-9C21-5C75A874008A}" name="Table1" displayName="Table1" ref="A1:R193" totalsRowShown="0">
  <autoFilter ref="A1:R193" xr:uid="{9DFAE8B9-85B4-4301-9C21-5C75A874008A}"/>
  <sortState xmlns:xlrd2="http://schemas.microsoft.com/office/spreadsheetml/2017/richdata2" ref="A2:K193">
    <sortCondition descending="1" ref="A1:A193"/>
  </sortState>
  <tableColumns count="18">
    <tableColumn id="1" xr3:uid="{5AEBB8BD-2F7F-4797-BCFC-4BDFDE6976E7}" name="timestamp"/>
    <tableColumn id="2" xr3:uid="{B7DC8A39-84D7-49E2-812C-AB7EB45AB9C5}" name="date_local" dataDxfId="6"/>
    <tableColumn id="3" xr3:uid="{24D5C87F-901D-4BFE-BE48-EEC4B2E85B5D}" name="consumption"/>
    <tableColumn id="4" xr3:uid="{EC236237-EFAA-4D2D-A6C3-461701804D9D}" name="plan"/>
    <tableColumn id="5" xr3:uid="{E8ADD021-0E0A-4F92-B3A2-7F909ACF4B8C}" name="elering_plan_minus_actual"/>
    <tableColumn id="6" xr3:uid="{44D6DDF0-5BDA-4375-A123-EBF9D3744EE6}" name="datetime_hour"/>
    <tableColumn id="7" xr3:uid="{DB4757AF-BC3E-4A40-8D52-0E6B19D2A6E8}" name="consumption_hourly"/>
    <tableColumn id="8" xr3:uid="{B33A39BA-7CCC-4C39-A38C-54956DBCEF55}" name="viga_vs_plan"/>
    <tableColumn id="9" xr3:uid="{31106F7E-3F92-4D80-8AD8-97BB26D2B11C}" name="viga_vs_plan_protsent"/>
    <tableColumn id="10" xr3:uid="{A54CA830-3B09-481B-A089-4E268CE2F6EC}" name="viga_vs_actual"/>
    <tableColumn id="11" xr3:uid="{AF70C657-6405-4802-B240-5D27921A42FE}" name="viga_vs_actual_protsent"/>
    <tableColumn id="12" xr3:uid="{3A5F8685-BEAE-4248-B8CA-4AC74F608636}" name="Column1" dataDxfId="5">
      <calculatedColumnFormula>+Table1[[#This Row],[consumption_hourly]]-Table1[[#This Row],[plan]]</calculatedColumnFormula>
    </tableColumn>
    <tableColumn id="13" xr3:uid="{2713BCDD-E4EA-4D19-9D44-B19EC932506A}" name="eleringiga erinevus" dataDxfId="4" dataCellStyle="Percent">
      <calculatedColumnFormula>+Table1[[#This Row],[Column1]]/Table1[[#This Row],[plan]]</calculatedColumnFormula>
    </tableColumn>
    <tableColumn id="14" xr3:uid="{472E2B27-F566-4C81-B3FA-B24BC98414A5}" name="Column3" dataDxfId="3">
      <calculatedColumnFormula>+Table1[[#This Row],[consumption_hourly]]-Table1[[#This Row],[consumption]]</calculatedColumnFormula>
    </tableColumn>
    <tableColumn id="15" xr3:uid="{EC8DF1E9-B33C-4617-9347-579E80BD5203}" name="ennustus" dataDxfId="2" dataCellStyle="Percent">
      <calculatedColumnFormula>+Table1[[#This Row],[Column3]]/Table1[[#This Row],[consumption]]</calculatedColumnFormula>
    </tableColumn>
    <tableColumn id="16" xr3:uid="{5E4041A7-3D01-4D53-90FE-8998196B25EE}" name="Column2" dataDxfId="1">
      <calculatedColumnFormula>+ABS(Table1[[#This Row],[elering_plan_minus_actual]])</calculatedColumnFormula>
    </tableColumn>
    <tableColumn id="17" xr3:uid="{52E9A25F-0FEF-4C90-9AF6-79C23CCFE858}" name="Column22" dataDxfId="0" dataCellStyle="Percent">
      <calculatedColumnFormula>+Table1[[#This Row],[Column2]]/Table1[[#This Row],[consumption]]</calculatedColumnFormula>
    </tableColumn>
    <tableColumn id="18" xr3:uid="{9F9CCE77-8304-44D0-8AD3-D28F7C6F1C39}" name="Column23" dataCellStyle="Comma">
      <calculatedColumnFormula>+ABS(Table1[[#This Row],[Column3]])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21DE-BF08-49B8-96A4-4DB347EC72B6}">
  <dimension ref="A1:R193"/>
  <sheetViews>
    <sheetView tabSelected="1" topLeftCell="H75" workbookViewId="0">
      <selection activeCell="R20" sqref="R20:R100"/>
    </sheetView>
  </sheetViews>
  <sheetFormatPr defaultRowHeight="14.25" x14ac:dyDescent="0.45"/>
  <cols>
    <col min="1" max="1" width="23.59765625" customWidth="1"/>
    <col min="2" max="2" width="14.73046875" bestFit="1" customWidth="1"/>
    <col min="3" max="3" width="15.3984375" customWidth="1"/>
    <col min="5" max="5" width="11" customWidth="1"/>
    <col min="6" max="6" width="25.73046875" customWidth="1"/>
    <col min="7" max="7" width="13.06640625" customWidth="1"/>
    <col min="8" max="8" width="15.86328125" customWidth="1"/>
    <col min="9" max="9" width="20.53125" bestFit="1" customWidth="1"/>
    <col min="10" max="10" width="16.59765625" customWidth="1"/>
    <col min="11" max="11" width="22" bestFit="1" customWidth="1"/>
    <col min="13" max="13" width="9.06640625" style="3"/>
    <col min="17" max="17" width="9.06640625" style="3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204</v>
      </c>
      <c r="M1" s="3" t="s">
        <v>208</v>
      </c>
      <c r="N1" t="s">
        <v>206</v>
      </c>
      <c r="O1" t="s">
        <v>207</v>
      </c>
      <c r="P1" t="s">
        <v>205</v>
      </c>
      <c r="Q1" s="3" t="s">
        <v>209</v>
      </c>
      <c r="R1" t="s">
        <v>210</v>
      </c>
    </row>
    <row r="2" spans="1:18" x14ac:dyDescent="0.45">
      <c r="A2" t="s">
        <v>202</v>
      </c>
      <c r="B2" s="1">
        <v>45923.083333333336</v>
      </c>
      <c r="F2" t="s">
        <v>202</v>
      </c>
      <c r="G2">
        <v>682.53696785181603</v>
      </c>
      <c r="L2">
        <f>+Table1[[#This Row],[consumption_hourly]]-Table1[[#This Row],[plan]]</f>
        <v>682.53696785181603</v>
      </c>
      <c r="M2" s="3" t="e">
        <f>+Table1[[#This Row],[Column1]]/Table1[[#This Row],[plan]]</f>
        <v>#DIV/0!</v>
      </c>
      <c r="N2">
        <f>+Table1[[#This Row],[consumption_hourly]]-Table1[[#This Row],[consumption]]</f>
        <v>682.53696785181603</v>
      </c>
      <c r="O2" s="3" t="e">
        <f>+Table1[[#This Row],[Column3]]/Table1[[#This Row],[consumption]]</f>
        <v>#DIV/0!</v>
      </c>
      <c r="P2">
        <f>+ABS(Table1[[#This Row],[elering_plan_minus_actual]])</f>
        <v>0</v>
      </c>
      <c r="Q2" s="3" t="e">
        <f>+Table1[[#This Row],[Column2]]/Table1[[#This Row],[consumption]]</f>
        <v>#DIV/0!</v>
      </c>
      <c r="R2" s="4">
        <f>+ABS(Table1[[#This Row],[Column3]])</f>
        <v>682.53696785181603</v>
      </c>
    </row>
    <row r="3" spans="1:18" x14ac:dyDescent="0.45">
      <c r="A3" t="s">
        <v>201</v>
      </c>
      <c r="B3" s="1">
        <v>45923.041666666664</v>
      </c>
      <c r="F3" t="s">
        <v>201</v>
      </c>
      <c r="G3">
        <v>704.00632147102101</v>
      </c>
      <c r="L3">
        <f>+Table1[[#This Row],[consumption_hourly]]-Table1[[#This Row],[plan]]</f>
        <v>704.00632147102101</v>
      </c>
      <c r="M3" s="3" t="e">
        <f>+Table1[[#This Row],[Column1]]/Table1[[#This Row],[plan]]</f>
        <v>#DIV/0!</v>
      </c>
      <c r="N3">
        <f>+Table1[[#This Row],[consumption_hourly]]-Table1[[#This Row],[consumption]]</f>
        <v>704.00632147102101</v>
      </c>
      <c r="O3" s="3" t="e">
        <f>+Table1[[#This Row],[Column3]]/Table1[[#This Row],[consumption]]</f>
        <v>#DIV/0!</v>
      </c>
      <c r="P3">
        <f>+ABS(Table1[[#This Row],[elering_plan_minus_actual]])</f>
        <v>0</v>
      </c>
      <c r="Q3" s="3" t="e">
        <f>+Table1[[#This Row],[Column2]]/Table1[[#This Row],[consumption]]</f>
        <v>#DIV/0!</v>
      </c>
      <c r="R3" s="4">
        <f>+ABS(Table1[[#This Row],[Column3]])</f>
        <v>704.00632147102101</v>
      </c>
    </row>
    <row r="4" spans="1:18" x14ac:dyDescent="0.45">
      <c r="A4" t="s">
        <v>200</v>
      </c>
      <c r="B4" s="1">
        <v>45923</v>
      </c>
      <c r="D4">
        <v>721.625</v>
      </c>
      <c r="F4" t="s">
        <v>200</v>
      </c>
      <c r="G4">
        <v>738.94390864976594</v>
      </c>
      <c r="H4">
        <v>17.318908649765898</v>
      </c>
      <c r="I4">
        <v>2.3999873410380599</v>
      </c>
      <c r="L4">
        <f>+Table1[[#This Row],[consumption_hourly]]-Table1[[#This Row],[plan]]</f>
        <v>17.318908649765945</v>
      </c>
      <c r="M4" s="3">
        <f>+Table1[[#This Row],[Column1]]/Table1[[#This Row],[plan]]</f>
        <v>2.3999873410380661E-2</v>
      </c>
      <c r="N4">
        <f>+Table1[[#This Row],[consumption_hourly]]-Table1[[#This Row],[consumption]]</f>
        <v>738.94390864976594</v>
      </c>
      <c r="O4" s="3" t="e">
        <f>+Table1[[#This Row],[Column3]]/Table1[[#This Row],[consumption]]</f>
        <v>#DIV/0!</v>
      </c>
      <c r="P4">
        <f>+ABS(Table1[[#This Row],[elering_plan_minus_actual]])</f>
        <v>0</v>
      </c>
      <c r="Q4" s="3" t="e">
        <f>+Table1[[#This Row],[Column2]]/Table1[[#This Row],[consumption]]</f>
        <v>#DIV/0!</v>
      </c>
      <c r="R4" s="4">
        <f>+ABS(Table1[[#This Row],[Column3]])</f>
        <v>738.94390864976594</v>
      </c>
    </row>
    <row r="5" spans="1:18" x14ac:dyDescent="0.45">
      <c r="A5" t="s">
        <v>199</v>
      </c>
      <c r="B5" s="1">
        <v>45922.958333333336</v>
      </c>
      <c r="D5">
        <v>726.5</v>
      </c>
      <c r="F5" t="s">
        <v>199</v>
      </c>
      <c r="G5">
        <v>759.48586431512103</v>
      </c>
      <c r="H5">
        <v>32.985864315121802</v>
      </c>
      <c r="I5">
        <v>4.54038049760796</v>
      </c>
      <c r="L5">
        <f>+Table1[[#This Row],[consumption_hourly]]-Table1[[#This Row],[plan]]</f>
        <v>32.985864315121034</v>
      </c>
      <c r="M5" s="3">
        <f>+Table1[[#This Row],[Column1]]/Table1[[#This Row],[plan]]</f>
        <v>4.5403804976078509E-2</v>
      </c>
      <c r="N5">
        <f>+Table1[[#This Row],[consumption_hourly]]-Table1[[#This Row],[consumption]]</f>
        <v>759.48586431512103</v>
      </c>
      <c r="O5" s="3" t="e">
        <f>+Table1[[#This Row],[Column3]]/Table1[[#This Row],[consumption]]</f>
        <v>#DIV/0!</v>
      </c>
      <c r="P5">
        <f>+ABS(Table1[[#This Row],[elering_plan_minus_actual]])</f>
        <v>0</v>
      </c>
      <c r="Q5" s="3" t="e">
        <f>+Table1[[#This Row],[Column2]]/Table1[[#This Row],[consumption]]</f>
        <v>#DIV/0!</v>
      </c>
      <c r="R5" s="4">
        <f>+ABS(Table1[[#This Row],[Column3]])</f>
        <v>759.48586431512103</v>
      </c>
    </row>
    <row r="6" spans="1:18" x14ac:dyDescent="0.45">
      <c r="A6" t="s">
        <v>198</v>
      </c>
      <c r="B6" s="1">
        <v>45922.916666666664</v>
      </c>
      <c r="D6">
        <v>789.67499999999995</v>
      </c>
      <c r="F6" t="s">
        <v>198</v>
      </c>
      <c r="G6">
        <v>827.826848241579</v>
      </c>
      <c r="H6">
        <v>38.1518482415797</v>
      </c>
      <c r="I6">
        <v>4.8313354533928097</v>
      </c>
      <c r="L6">
        <f>+Table1[[#This Row],[consumption_hourly]]-Table1[[#This Row],[plan]]</f>
        <v>38.151848241579046</v>
      </c>
      <c r="M6" s="3">
        <f>+Table1[[#This Row],[Column1]]/Table1[[#This Row],[plan]]</f>
        <v>4.8313354533927308E-2</v>
      </c>
      <c r="N6">
        <f>+Table1[[#This Row],[consumption_hourly]]-Table1[[#This Row],[consumption]]</f>
        <v>827.826848241579</v>
      </c>
      <c r="O6" s="3" t="e">
        <f>+Table1[[#This Row],[Column3]]/Table1[[#This Row],[consumption]]</f>
        <v>#DIV/0!</v>
      </c>
      <c r="P6">
        <f>+ABS(Table1[[#This Row],[elering_plan_minus_actual]])</f>
        <v>0</v>
      </c>
      <c r="Q6" s="3" t="e">
        <f>+Table1[[#This Row],[Column2]]/Table1[[#This Row],[consumption]]</f>
        <v>#DIV/0!</v>
      </c>
      <c r="R6" s="4">
        <f>+ABS(Table1[[#This Row],[Column3]])</f>
        <v>827.826848241579</v>
      </c>
    </row>
    <row r="7" spans="1:18" x14ac:dyDescent="0.45">
      <c r="A7" t="s">
        <v>197</v>
      </c>
      <c r="B7" s="1">
        <v>45922.875</v>
      </c>
      <c r="D7">
        <v>849.15</v>
      </c>
      <c r="F7" t="s">
        <v>197</v>
      </c>
      <c r="G7">
        <v>866.57657085206404</v>
      </c>
      <c r="H7">
        <v>17.4265708520646</v>
      </c>
      <c r="I7">
        <v>2.05223704316841</v>
      </c>
      <c r="L7">
        <f>+Table1[[#This Row],[consumption_hourly]]-Table1[[#This Row],[plan]]</f>
        <v>17.42657085206406</v>
      </c>
      <c r="M7" s="3">
        <f>+Table1[[#This Row],[Column1]]/Table1[[#This Row],[plan]]</f>
        <v>2.052237043168352E-2</v>
      </c>
      <c r="N7">
        <f>+Table1[[#This Row],[consumption_hourly]]-Table1[[#This Row],[consumption]]</f>
        <v>866.57657085206404</v>
      </c>
      <c r="O7" s="3" t="e">
        <f>+Table1[[#This Row],[Column3]]/Table1[[#This Row],[consumption]]</f>
        <v>#DIV/0!</v>
      </c>
      <c r="P7">
        <f>+ABS(Table1[[#This Row],[elering_plan_minus_actual]])</f>
        <v>0</v>
      </c>
      <c r="Q7" s="3" t="e">
        <f>+Table1[[#This Row],[Column2]]/Table1[[#This Row],[consumption]]</f>
        <v>#DIV/0!</v>
      </c>
      <c r="R7" s="4">
        <f>+ABS(Table1[[#This Row],[Column3]])</f>
        <v>866.57657085206404</v>
      </c>
    </row>
    <row r="8" spans="1:18" x14ac:dyDescent="0.45">
      <c r="A8" t="s">
        <v>196</v>
      </c>
      <c r="B8" s="1">
        <v>45922.833333333336</v>
      </c>
      <c r="D8">
        <v>904.65</v>
      </c>
      <c r="F8" t="s">
        <v>196</v>
      </c>
      <c r="G8">
        <v>878.20820510276701</v>
      </c>
      <c r="H8">
        <v>-26.441794897232</v>
      </c>
      <c r="I8">
        <v>-2.9228756864237</v>
      </c>
      <c r="L8">
        <f>+Table1[[#This Row],[consumption_hourly]]-Table1[[#This Row],[plan]]</f>
        <v>-26.441794897232967</v>
      </c>
      <c r="M8" s="3">
        <f>+Table1[[#This Row],[Column1]]/Table1[[#This Row],[plan]]</f>
        <v>-2.9228756864238068E-2</v>
      </c>
      <c r="N8">
        <f>+Table1[[#This Row],[consumption_hourly]]-Table1[[#This Row],[consumption]]</f>
        <v>878.20820510276701</v>
      </c>
      <c r="O8" s="3" t="e">
        <f>+Table1[[#This Row],[Column3]]/Table1[[#This Row],[consumption]]</f>
        <v>#DIV/0!</v>
      </c>
      <c r="P8">
        <f>+ABS(Table1[[#This Row],[elering_plan_minus_actual]])</f>
        <v>0</v>
      </c>
      <c r="Q8" s="3" t="e">
        <f>+Table1[[#This Row],[Column2]]/Table1[[#This Row],[consumption]]</f>
        <v>#DIV/0!</v>
      </c>
      <c r="R8" s="4">
        <f>+ABS(Table1[[#This Row],[Column3]])</f>
        <v>878.20820510276701</v>
      </c>
    </row>
    <row r="9" spans="1:18" x14ac:dyDescent="0.45">
      <c r="A9" t="s">
        <v>195</v>
      </c>
      <c r="B9" s="1">
        <v>45922.791666666664</v>
      </c>
      <c r="D9">
        <v>906.7</v>
      </c>
      <c r="F9" t="s">
        <v>195</v>
      </c>
      <c r="G9">
        <v>898.00968918439003</v>
      </c>
      <c r="H9">
        <v>-8.69031081561001</v>
      </c>
      <c r="I9">
        <v>-0.95845492617293604</v>
      </c>
      <c r="L9">
        <f>+Table1[[#This Row],[consumption_hourly]]-Table1[[#This Row],[plan]]</f>
        <v>-8.6903108156100188</v>
      </c>
      <c r="M9" s="3">
        <f>+Table1[[#This Row],[Column1]]/Table1[[#This Row],[plan]]</f>
        <v>-9.5845492617293686E-3</v>
      </c>
      <c r="N9">
        <f>+Table1[[#This Row],[consumption_hourly]]-Table1[[#This Row],[consumption]]</f>
        <v>898.00968918439003</v>
      </c>
      <c r="O9" s="3" t="e">
        <f>+Table1[[#This Row],[Column3]]/Table1[[#This Row],[consumption]]</f>
        <v>#DIV/0!</v>
      </c>
      <c r="P9">
        <f>+ABS(Table1[[#This Row],[elering_plan_minus_actual]])</f>
        <v>0</v>
      </c>
      <c r="Q9" s="3" t="e">
        <f>+Table1[[#This Row],[Column2]]/Table1[[#This Row],[consumption]]</f>
        <v>#DIV/0!</v>
      </c>
      <c r="R9" s="4">
        <f>+ABS(Table1[[#This Row],[Column3]])</f>
        <v>898.00968918439003</v>
      </c>
    </row>
    <row r="10" spans="1:18" x14ac:dyDescent="0.45">
      <c r="A10" t="s">
        <v>194</v>
      </c>
      <c r="B10" s="1">
        <v>45922.75</v>
      </c>
      <c r="D10">
        <v>935.82500000000005</v>
      </c>
      <c r="F10" t="s">
        <v>194</v>
      </c>
      <c r="G10">
        <v>894.85691127670304</v>
      </c>
      <c r="H10">
        <v>-40.968088723296702</v>
      </c>
      <c r="I10">
        <v>-4.37775104568661</v>
      </c>
      <c r="L10">
        <f>+Table1[[#This Row],[consumption_hourly]]-Table1[[#This Row],[plan]]</f>
        <v>-40.968088723297001</v>
      </c>
      <c r="M10" s="3">
        <f>+Table1[[#This Row],[Column1]]/Table1[[#This Row],[plan]]</f>
        <v>-4.3777510456866398E-2</v>
      </c>
      <c r="N10">
        <f>+Table1[[#This Row],[consumption_hourly]]-Table1[[#This Row],[consumption]]</f>
        <v>894.85691127670304</v>
      </c>
      <c r="O10" s="3" t="e">
        <f>+Table1[[#This Row],[Column3]]/Table1[[#This Row],[consumption]]</f>
        <v>#DIV/0!</v>
      </c>
      <c r="P10">
        <f>+ABS(Table1[[#This Row],[elering_plan_minus_actual]])</f>
        <v>0</v>
      </c>
      <c r="Q10" s="3" t="e">
        <f>+Table1[[#This Row],[Column2]]/Table1[[#This Row],[consumption]]</f>
        <v>#DIV/0!</v>
      </c>
      <c r="R10" s="4">
        <f>+ABS(Table1[[#This Row],[Column3]])</f>
        <v>894.85691127670304</v>
      </c>
    </row>
    <row r="11" spans="1:18" x14ac:dyDescent="0.45">
      <c r="A11" t="s">
        <v>193</v>
      </c>
      <c r="B11" s="1">
        <v>45922.708333333336</v>
      </c>
      <c r="D11">
        <v>955.9</v>
      </c>
      <c r="F11" t="s">
        <v>193</v>
      </c>
      <c r="G11">
        <v>888.84232546315695</v>
      </c>
      <c r="H11">
        <v>-67.057674536842796</v>
      </c>
      <c r="I11">
        <v>-7.01513490290227</v>
      </c>
      <c r="L11">
        <f>+Table1[[#This Row],[consumption_hourly]]-Table1[[#This Row],[plan]]</f>
        <v>-67.057674536843024</v>
      </c>
      <c r="M11" s="3">
        <f>+Table1[[#This Row],[Column1]]/Table1[[#This Row],[plan]]</f>
        <v>-7.0151349029022939E-2</v>
      </c>
      <c r="N11">
        <f>+Table1[[#This Row],[consumption_hourly]]-Table1[[#This Row],[consumption]]</f>
        <v>888.84232546315695</v>
      </c>
      <c r="O11" s="3" t="e">
        <f>+Table1[[#This Row],[Column3]]/Table1[[#This Row],[consumption]]</f>
        <v>#DIV/0!</v>
      </c>
      <c r="P11">
        <f>+ABS(Table1[[#This Row],[elering_plan_minus_actual]])</f>
        <v>0</v>
      </c>
      <c r="Q11" s="3" t="e">
        <f>+Table1[[#This Row],[Column2]]/Table1[[#This Row],[consumption]]</f>
        <v>#DIV/0!</v>
      </c>
      <c r="R11" s="4">
        <f>+ABS(Table1[[#This Row],[Column3]])</f>
        <v>888.84232546315695</v>
      </c>
    </row>
    <row r="12" spans="1:18" x14ac:dyDescent="0.45">
      <c r="A12" t="s">
        <v>192</v>
      </c>
      <c r="B12" s="1">
        <v>45922.666666666664</v>
      </c>
      <c r="D12">
        <v>967.77499999999998</v>
      </c>
      <c r="F12" t="s">
        <v>192</v>
      </c>
      <c r="G12">
        <v>913.97823058840697</v>
      </c>
      <c r="H12">
        <v>-53.7967694115925</v>
      </c>
      <c r="I12">
        <v>-5.5588095798705801</v>
      </c>
      <c r="L12">
        <f>+Table1[[#This Row],[consumption_hourly]]-Table1[[#This Row],[plan]]</f>
        <v>-53.796769411593004</v>
      </c>
      <c r="M12" s="3">
        <f>+Table1[[#This Row],[Column1]]/Table1[[#This Row],[plan]]</f>
        <v>-5.5588095798706313E-2</v>
      </c>
      <c r="N12">
        <f>+Table1[[#This Row],[consumption_hourly]]-Table1[[#This Row],[consumption]]</f>
        <v>913.97823058840697</v>
      </c>
      <c r="O12" s="3" t="e">
        <f>+Table1[[#This Row],[Column3]]/Table1[[#This Row],[consumption]]</f>
        <v>#DIV/0!</v>
      </c>
      <c r="P12">
        <f>+ABS(Table1[[#This Row],[elering_plan_minus_actual]])</f>
        <v>0</v>
      </c>
      <c r="Q12" s="3" t="e">
        <f>+Table1[[#This Row],[Column2]]/Table1[[#This Row],[consumption]]</f>
        <v>#DIV/0!</v>
      </c>
      <c r="R12" s="4">
        <f>+ABS(Table1[[#This Row],[Column3]])</f>
        <v>913.97823058840697</v>
      </c>
    </row>
    <row r="13" spans="1:18" x14ac:dyDescent="0.45">
      <c r="A13" t="s">
        <v>191</v>
      </c>
      <c r="B13" s="1">
        <v>45922.625</v>
      </c>
      <c r="D13">
        <v>985.32500000000005</v>
      </c>
      <c r="F13" t="s">
        <v>191</v>
      </c>
      <c r="G13">
        <v>960.08144546652295</v>
      </c>
      <c r="H13">
        <v>-25.2435545334768</v>
      </c>
      <c r="I13">
        <v>-2.5619521004213701</v>
      </c>
      <c r="L13">
        <f>+Table1[[#This Row],[consumption_hourly]]-Table1[[#This Row],[plan]]</f>
        <v>-25.243554533477095</v>
      </c>
      <c r="M13" s="3">
        <f>+Table1[[#This Row],[Column1]]/Table1[[#This Row],[plan]]</f>
        <v>-2.5619521004213934E-2</v>
      </c>
      <c r="N13">
        <f>+Table1[[#This Row],[consumption_hourly]]-Table1[[#This Row],[consumption]]</f>
        <v>960.08144546652295</v>
      </c>
      <c r="O13" s="3" t="e">
        <f>+Table1[[#This Row],[Column3]]/Table1[[#This Row],[consumption]]</f>
        <v>#DIV/0!</v>
      </c>
      <c r="P13">
        <f>+ABS(Table1[[#This Row],[elering_plan_minus_actual]])</f>
        <v>0</v>
      </c>
      <c r="Q13" s="3" t="e">
        <f>+Table1[[#This Row],[Column2]]/Table1[[#This Row],[consumption]]</f>
        <v>#DIV/0!</v>
      </c>
      <c r="R13" s="4">
        <f>+ABS(Table1[[#This Row],[Column3]])</f>
        <v>960.08144546652295</v>
      </c>
    </row>
    <row r="14" spans="1:18" x14ac:dyDescent="0.45">
      <c r="A14" t="s">
        <v>190</v>
      </c>
      <c r="B14" s="1">
        <v>45922.583333333336</v>
      </c>
      <c r="D14">
        <v>995.25</v>
      </c>
      <c r="F14" t="s">
        <v>190</v>
      </c>
      <c r="G14">
        <v>991.493554371698</v>
      </c>
      <c r="H14">
        <v>-3.7564456283014298</v>
      </c>
      <c r="I14">
        <v>-0.37743739043470798</v>
      </c>
      <c r="L14">
        <f>+Table1[[#This Row],[consumption_hourly]]-Table1[[#This Row],[plan]]</f>
        <v>-3.7564456283020036</v>
      </c>
      <c r="M14" s="3">
        <f>+Table1[[#This Row],[Column1]]/Table1[[#This Row],[plan]]</f>
        <v>-3.7743739043476551E-3</v>
      </c>
      <c r="N14">
        <f>+Table1[[#This Row],[consumption_hourly]]-Table1[[#This Row],[consumption]]</f>
        <v>991.493554371698</v>
      </c>
      <c r="O14" s="3" t="e">
        <f>+Table1[[#This Row],[Column3]]/Table1[[#This Row],[consumption]]</f>
        <v>#DIV/0!</v>
      </c>
      <c r="P14">
        <f>+ABS(Table1[[#This Row],[elering_plan_minus_actual]])</f>
        <v>0</v>
      </c>
      <c r="Q14" s="3" t="e">
        <f>+Table1[[#This Row],[Column2]]/Table1[[#This Row],[consumption]]</f>
        <v>#DIV/0!</v>
      </c>
      <c r="R14" s="4">
        <f>+ABS(Table1[[#This Row],[Column3]])</f>
        <v>991.493554371698</v>
      </c>
    </row>
    <row r="15" spans="1:18" x14ac:dyDescent="0.45">
      <c r="A15" t="s">
        <v>189</v>
      </c>
      <c r="B15" s="1">
        <v>45922.541666666664</v>
      </c>
      <c r="D15">
        <v>1019.8</v>
      </c>
      <c r="F15" t="s">
        <v>189</v>
      </c>
      <c r="G15">
        <v>1007.8107661899199</v>
      </c>
      <c r="H15">
        <v>-11.9892338100763</v>
      </c>
      <c r="I15">
        <v>-1.1756455981639899</v>
      </c>
      <c r="L15">
        <f>+Table1[[#This Row],[consumption_hourly]]-Table1[[#This Row],[plan]]</f>
        <v>-11.989233810080009</v>
      </c>
      <c r="M15" s="3">
        <f>+Table1[[#This Row],[Column1]]/Table1[[#This Row],[plan]]</f>
        <v>-1.1756455981643469E-2</v>
      </c>
      <c r="N15">
        <f>+Table1[[#This Row],[consumption_hourly]]-Table1[[#This Row],[consumption]]</f>
        <v>1007.8107661899199</v>
      </c>
      <c r="O15" s="3" t="e">
        <f>+Table1[[#This Row],[Column3]]/Table1[[#This Row],[consumption]]</f>
        <v>#DIV/0!</v>
      </c>
      <c r="P15">
        <f>+ABS(Table1[[#This Row],[elering_plan_minus_actual]])</f>
        <v>0</v>
      </c>
      <c r="Q15" s="3" t="e">
        <f>+Table1[[#This Row],[Column2]]/Table1[[#This Row],[consumption]]</f>
        <v>#DIV/0!</v>
      </c>
      <c r="R15" s="4">
        <f>+ABS(Table1[[#This Row],[Column3]])</f>
        <v>1007.8107661899199</v>
      </c>
    </row>
    <row r="16" spans="1:18" x14ac:dyDescent="0.45">
      <c r="A16" t="s">
        <v>188</v>
      </c>
      <c r="B16" s="1">
        <v>45922.5</v>
      </c>
      <c r="D16">
        <v>1033.6500000000001</v>
      </c>
      <c r="F16" t="s">
        <v>188</v>
      </c>
      <c r="G16">
        <v>1008.19356445202</v>
      </c>
      <c r="H16">
        <v>-25.456435547971001</v>
      </c>
      <c r="I16">
        <v>-2.4627713005341301</v>
      </c>
      <c r="L16">
        <f>+Table1[[#This Row],[consumption_hourly]]-Table1[[#This Row],[plan]]</f>
        <v>-25.45643554798005</v>
      </c>
      <c r="M16" s="3">
        <f>+Table1[[#This Row],[Column1]]/Table1[[#This Row],[plan]]</f>
        <v>-2.4627713005350018E-2</v>
      </c>
      <c r="N16">
        <f>+Table1[[#This Row],[consumption_hourly]]-Table1[[#This Row],[consumption]]</f>
        <v>1008.19356445202</v>
      </c>
      <c r="O16" s="3" t="e">
        <f>+Table1[[#This Row],[Column3]]/Table1[[#This Row],[consumption]]</f>
        <v>#DIV/0!</v>
      </c>
      <c r="P16">
        <f>+ABS(Table1[[#This Row],[elering_plan_minus_actual]])</f>
        <v>0</v>
      </c>
      <c r="Q16" s="3" t="e">
        <f>+Table1[[#This Row],[Column2]]/Table1[[#This Row],[consumption]]</f>
        <v>#DIV/0!</v>
      </c>
      <c r="R16" s="4">
        <f>+ABS(Table1[[#This Row],[Column3]])</f>
        <v>1008.19356445202</v>
      </c>
    </row>
    <row r="17" spans="1:18" x14ac:dyDescent="0.45">
      <c r="A17" t="s">
        <v>187</v>
      </c>
      <c r="B17" s="1">
        <v>45922.458333333336</v>
      </c>
      <c r="D17">
        <v>1052.6500000000001</v>
      </c>
      <c r="F17" t="s">
        <v>187</v>
      </c>
      <c r="G17">
        <v>1000.32294809436</v>
      </c>
      <c r="H17">
        <v>-52.327051905636203</v>
      </c>
      <c r="I17">
        <v>-4.9709829388340099</v>
      </c>
      <c r="L17">
        <f>+Table1[[#This Row],[consumption_hourly]]-Table1[[#This Row],[plan]]</f>
        <v>-52.327051905640133</v>
      </c>
      <c r="M17" s="3">
        <f>+Table1[[#This Row],[Column1]]/Table1[[#This Row],[plan]]</f>
        <v>-4.9709829388343826E-2</v>
      </c>
      <c r="N17">
        <f>+Table1[[#This Row],[consumption_hourly]]-Table1[[#This Row],[consumption]]</f>
        <v>1000.32294809436</v>
      </c>
      <c r="O17" s="3" t="e">
        <f>+Table1[[#This Row],[Column3]]/Table1[[#This Row],[consumption]]</f>
        <v>#DIV/0!</v>
      </c>
      <c r="P17">
        <f>+ABS(Table1[[#This Row],[elering_plan_minus_actual]])</f>
        <v>0</v>
      </c>
      <c r="Q17" s="3" t="e">
        <f>+Table1[[#This Row],[Column2]]/Table1[[#This Row],[consumption]]</f>
        <v>#DIV/0!</v>
      </c>
      <c r="R17" s="4">
        <f>+ABS(Table1[[#This Row],[Column3]])</f>
        <v>1000.32294809436</v>
      </c>
    </row>
    <row r="18" spans="1:18" x14ac:dyDescent="0.45">
      <c r="A18" t="s">
        <v>186</v>
      </c>
      <c r="B18" s="1">
        <v>45922.416666666664</v>
      </c>
      <c r="D18">
        <v>1046.125</v>
      </c>
      <c r="F18" t="s">
        <v>186</v>
      </c>
      <c r="G18">
        <v>1009.74909051477</v>
      </c>
      <c r="H18">
        <v>-36.3759094852225</v>
      </c>
      <c r="I18">
        <v>-3.47720487372183</v>
      </c>
      <c r="L18">
        <f>+Table1[[#This Row],[consumption_hourly]]-Table1[[#This Row],[plan]]</f>
        <v>-36.375909485229954</v>
      </c>
      <c r="M18" s="3">
        <f>+Table1[[#This Row],[Column1]]/Table1[[#This Row],[plan]]</f>
        <v>-3.4772048737225433E-2</v>
      </c>
      <c r="N18">
        <f>+Table1[[#This Row],[consumption_hourly]]-Table1[[#This Row],[consumption]]</f>
        <v>1009.74909051477</v>
      </c>
      <c r="O18" s="3" t="e">
        <f>+Table1[[#This Row],[Column3]]/Table1[[#This Row],[consumption]]</f>
        <v>#DIV/0!</v>
      </c>
      <c r="P18">
        <f>+ABS(Table1[[#This Row],[elering_plan_minus_actual]])</f>
        <v>0</v>
      </c>
      <c r="Q18" s="3" t="e">
        <f>+Table1[[#This Row],[Column2]]/Table1[[#This Row],[consumption]]</f>
        <v>#DIV/0!</v>
      </c>
      <c r="R18" s="4">
        <f>+ABS(Table1[[#This Row],[Column3]])</f>
        <v>1009.74909051477</v>
      </c>
    </row>
    <row r="19" spans="1:18" x14ac:dyDescent="0.45">
      <c r="A19" t="s">
        <v>185</v>
      </c>
      <c r="B19" s="1">
        <v>45922.375</v>
      </c>
      <c r="D19">
        <v>986.4</v>
      </c>
      <c r="F19" t="s">
        <v>185</v>
      </c>
      <c r="G19">
        <v>1002.4604246530899</v>
      </c>
      <c r="H19">
        <v>16.060424653090401</v>
      </c>
      <c r="I19">
        <v>1.6281857920813401</v>
      </c>
      <c r="L19">
        <f>+Table1[[#This Row],[consumption_hourly]]-Table1[[#This Row],[plan]]</f>
        <v>16.060424653089967</v>
      </c>
      <c r="M19" s="3">
        <f>+Table1[[#This Row],[Column1]]/Table1[[#This Row],[plan]]</f>
        <v>1.6281857920813023E-2</v>
      </c>
      <c r="N19">
        <f>+Table1[[#This Row],[consumption_hourly]]-Table1[[#This Row],[consumption]]</f>
        <v>1002.4604246530899</v>
      </c>
      <c r="O19" s="3" t="e">
        <f>+Table1[[#This Row],[Column3]]/Table1[[#This Row],[consumption]]</f>
        <v>#DIV/0!</v>
      </c>
      <c r="P19">
        <f>+ABS(Table1[[#This Row],[elering_plan_minus_actual]])</f>
        <v>0</v>
      </c>
      <c r="Q19" s="3" t="e">
        <f>+Table1[[#This Row],[Column2]]/Table1[[#This Row],[consumption]]</f>
        <v>#DIV/0!</v>
      </c>
      <c r="R19" s="4">
        <f>+ABS(Table1[[#This Row],[Column3]])</f>
        <v>1002.4604246530899</v>
      </c>
    </row>
    <row r="20" spans="1:18" x14ac:dyDescent="0.45">
      <c r="A20" t="s">
        <v>184</v>
      </c>
      <c r="B20" s="1">
        <v>45922.333333333336</v>
      </c>
      <c r="C20">
        <v>1057</v>
      </c>
      <c r="D20">
        <v>985.15</v>
      </c>
      <c r="E20">
        <v>-71.849999999999994</v>
      </c>
      <c r="F20" t="s">
        <v>184</v>
      </c>
      <c r="G20">
        <v>954.84933339516999</v>
      </c>
      <c r="H20">
        <v>-30.3006666048299</v>
      </c>
      <c r="I20">
        <v>-3.07574142057859</v>
      </c>
      <c r="J20">
        <v>-102.15066660482999</v>
      </c>
      <c r="K20">
        <v>-9.6642068689526894</v>
      </c>
      <c r="L20">
        <f>+Table1[[#This Row],[consumption_hourly]]-Table1[[#This Row],[plan]]</f>
        <v>-30.300666604829985</v>
      </c>
      <c r="M20" s="3">
        <f>+Table1[[#This Row],[Column1]]/Table1[[#This Row],[plan]]</f>
        <v>-3.0757414205785906E-2</v>
      </c>
      <c r="N20">
        <f>+Table1[[#This Row],[consumption_hourly]]-Table1[[#This Row],[consumption]]</f>
        <v>-102.15066660483001</v>
      </c>
      <c r="O20" s="3">
        <f>+Table1[[#This Row],[Column3]]/Table1[[#This Row],[consumption]]</f>
        <v>-9.6642068689526975E-2</v>
      </c>
      <c r="P20">
        <f>+ABS(Table1[[#This Row],[elering_plan_minus_actual]])</f>
        <v>71.849999999999994</v>
      </c>
      <c r="Q20" s="3">
        <f>+Table1[[#This Row],[Column2]]/Table1[[#This Row],[consumption]]</f>
        <v>6.7975402081362338E-2</v>
      </c>
      <c r="R20" s="4">
        <f>+ABS(Table1[[#This Row],[Column3]])</f>
        <v>102.15066660483001</v>
      </c>
    </row>
    <row r="21" spans="1:18" x14ac:dyDescent="0.45">
      <c r="A21" t="s">
        <v>183</v>
      </c>
      <c r="B21" s="1">
        <v>45922.291666666664</v>
      </c>
      <c r="C21">
        <v>973.7</v>
      </c>
      <c r="D21">
        <v>908.92499999999995</v>
      </c>
      <c r="E21">
        <v>-64.775000000000006</v>
      </c>
      <c r="F21" t="s">
        <v>183</v>
      </c>
      <c r="G21">
        <v>869.83479654883297</v>
      </c>
      <c r="H21">
        <v>-39.090203451166502</v>
      </c>
      <c r="I21">
        <v>-4.3007072587030297</v>
      </c>
      <c r="J21">
        <v>-103.865203451166</v>
      </c>
      <c r="K21">
        <v>-10.667064131782499</v>
      </c>
      <c r="L21">
        <f>+Table1[[#This Row],[consumption_hourly]]-Table1[[#This Row],[plan]]</f>
        <v>-39.090203451166985</v>
      </c>
      <c r="M21" s="3">
        <f>+Table1[[#This Row],[Column1]]/Table1[[#This Row],[plan]]</f>
        <v>-4.300707258703082E-2</v>
      </c>
      <c r="N21">
        <f>+Table1[[#This Row],[consumption_hourly]]-Table1[[#This Row],[consumption]]</f>
        <v>-103.86520345116708</v>
      </c>
      <c r="O21" s="3">
        <f>+Table1[[#This Row],[Column3]]/Table1[[#This Row],[consumption]]</f>
        <v>-0.10667064131782589</v>
      </c>
      <c r="P21">
        <f>+ABS(Table1[[#This Row],[elering_plan_minus_actual]])</f>
        <v>64.775000000000006</v>
      </c>
      <c r="Q21" s="3">
        <f>+Table1[[#This Row],[Column2]]/Table1[[#This Row],[consumption]]</f>
        <v>6.652459689842867E-2</v>
      </c>
      <c r="R21" s="4">
        <f>+ABS(Table1[[#This Row],[Column3]])</f>
        <v>103.86520345116708</v>
      </c>
    </row>
    <row r="22" spans="1:18" x14ac:dyDescent="0.45">
      <c r="A22" t="s">
        <v>182</v>
      </c>
      <c r="B22" s="1">
        <v>45922.25</v>
      </c>
      <c r="C22">
        <v>788.7</v>
      </c>
      <c r="D22">
        <v>777.2</v>
      </c>
      <c r="E22">
        <v>-11.5</v>
      </c>
      <c r="F22" t="s">
        <v>182</v>
      </c>
      <c r="G22">
        <v>753.32161556615802</v>
      </c>
      <c r="H22">
        <v>-23.878384433841401</v>
      </c>
      <c r="I22">
        <v>-3.0723603234484602</v>
      </c>
      <c r="J22">
        <v>-35.378384433841397</v>
      </c>
      <c r="K22">
        <v>-4.4856579731002197</v>
      </c>
      <c r="L22">
        <f>+Table1[[#This Row],[consumption_hourly]]-Table1[[#This Row],[plan]]</f>
        <v>-23.878384433842029</v>
      </c>
      <c r="M22" s="3">
        <f>+Table1[[#This Row],[Column1]]/Table1[[#This Row],[plan]]</f>
        <v>-3.0723603234485367E-2</v>
      </c>
      <c r="N22">
        <f>+Table1[[#This Row],[consumption_hourly]]-Table1[[#This Row],[consumption]]</f>
        <v>-35.378384433842029</v>
      </c>
      <c r="O22" s="3">
        <f>+Table1[[#This Row],[Column3]]/Table1[[#This Row],[consumption]]</f>
        <v>-4.4856579731002953E-2</v>
      </c>
      <c r="P22">
        <f>+ABS(Table1[[#This Row],[elering_plan_minus_actual]])</f>
        <v>11.5</v>
      </c>
      <c r="Q22" s="3">
        <f>+Table1[[#This Row],[Column2]]/Table1[[#This Row],[consumption]]</f>
        <v>1.4580956003550145E-2</v>
      </c>
      <c r="R22" s="4">
        <f>+ABS(Table1[[#This Row],[Column3]])</f>
        <v>35.378384433842029</v>
      </c>
    </row>
    <row r="23" spans="1:18" x14ac:dyDescent="0.45">
      <c r="A23" t="s">
        <v>181</v>
      </c>
      <c r="B23" s="1">
        <v>45922.208333333336</v>
      </c>
      <c r="C23">
        <v>696.1</v>
      </c>
      <c r="D23">
        <v>723.875</v>
      </c>
      <c r="E23">
        <v>27.774999999999899</v>
      </c>
      <c r="F23" t="s">
        <v>181</v>
      </c>
      <c r="G23">
        <v>664.33848418196897</v>
      </c>
      <c r="H23">
        <v>-59.536515818030203</v>
      </c>
      <c r="I23">
        <v>-8.2246956750862008</v>
      </c>
      <c r="J23">
        <v>-31.761515818030201</v>
      </c>
      <c r="K23">
        <v>-4.5627806088249097</v>
      </c>
      <c r="L23">
        <f>+Table1[[#This Row],[consumption_hourly]]-Table1[[#This Row],[plan]]</f>
        <v>-59.536515818031035</v>
      </c>
      <c r="M23" s="3">
        <f>+Table1[[#This Row],[Column1]]/Table1[[#This Row],[plan]]</f>
        <v>-8.2246956750863118E-2</v>
      </c>
      <c r="N23">
        <f>+Table1[[#This Row],[consumption_hourly]]-Table1[[#This Row],[consumption]]</f>
        <v>-31.761515818031057</v>
      </c>
      <c r="O23" s="3">
        <f>+Table1[[#This Row],[Column3]]/Table1[[#This Row],[consumption]]</f>
        <v>-4.5627806088250331E-2</v>
      </c>
      <c r="P23">
        <f>+ABS(Table1[[#This Row],[elering_plan_minus_actual]])</f>
        <v>27.774999999999899</v>
      </c>
      <c r="Q23" s="3">
        <f>+Table1[[#This Row],[Column2]]/Table1[[#This Row],[consumption]]</f>
        <v>3.9900876310874731E-2</v>
      </c>
      <c r="R23" s="4">
        <f>+ABS(Table1[[#This Row],[Column3]])</f>
        <v>31.761515818031057</v>
      </c>
    </row>
    <row r="24" spans="1:18" x14ac:dyDescent="0.45">
      <c r="A24" t="s">
        <v>180</v>
      </c>
      <c r="B24" s="1">
        <v>45922.166666666664</v>
      </c>
      <c r="C24">
        <v>664.1</v>
      </c>
      <c r="D24">
        <v>686.22500000000002</v>
      </c>
      <c r="E24">
        <v>22.125</v>
      </c>
      <c r="F24" t="s">
        <v>180</v>
      </c>
      <c r="G24">
        <v>638.77526826175301</v>
      </c>
      <c r="H24">
        <v>-47.449731738246598</v>
      </c>
      <c r="I24">
        <v>-6.9146026067611404</v>
      </c>
      <c r="J24">
        <v>-25.324731738246602</v>
      </c>
      <c r="K24">
        <v>-3.8133913173086298</v>
      </c>
      <c r="L24">
        <f>+Table1[[#This Row],[consumption_hourly]]-Table1[[#This Row],[plan]]</f>
        <v>-47.44973173824701</v>
      </c>
      <c r="M24" s="3">
        <f>+Table1[[#This Row],[Column1]]/Table1[[#This Row],[plan]]</f>
        <v>-6.9146026067611943E-2</v>
      </c>
      <c r="N24">
        <f>+Table1[[#This Row],[consumption_hourly]]-Table1[[#This Row],[consumption]]</f>
        <v>-25.32473173824701</v>
      </c>
      <c r="O24" s="3">
        <f>+Table1[[#This Row],[Column3]]/Table1[[#This Row],[consumption]]</f>
        <v>-3.8133913173086897E-2</v>
      </c>
      <c r="P24">
        <f>+ABS(Table1[[#This Row],[elering_plan_minus_actual]])</f>
        <v>22.125</v>
      </c>
      <c r="Q24" s="3">
        <f>+Table1[[#This Row],[Column2]]/Table1[[#This Row],[consumption]]</f>
        <v>3.3315765697937059E-2</v>
      </c>
      <c r="R24" s="4">
        <f>+ABS(Table1[[#This Row],[Column3]])</f>
        <v>25.32473173824701</v>
      </c>
    </row>
    <row r="25" spans="1:18" x14ac:dyDescent="0.45">
      <c r="A25" t="s">
        <v>179</v>
      </c>
      <c r="B25" s="1">
        <v>45922.125</v>
      </c>
      <c r="C25">
        <v>653</v>
      </c>
      <c r="D25">
        <v>677.2</v>
      </c>
      <c r="E25">
        <v>24.2</v>
      </c>
      <c r="F25" t="s">
        <v>179</v>
      </c>
      <c r="G25">
        <v>633.89357499901303</v>
      </c>
      <c r="H25">
        <v>-43.306425000986998</v>
      </c>
      <c r="I25">
        <v>-6.3949239517110099</v>
      </c>
      <c r="J25">
        <v>-19.106425000986899</v>
      </c>
      <c r="K25">
        <v>-2.92594563567947</v>
      </c>
      <c r="L25">
        <f>+Table1[[#This Row],[consumption_hourly]]-Table1[[#This Row],[plan]]</f>
        <v>-43.306425000987019</v>
      </c>
      <c r="M25" s="3">
        <f>+Table1[[#This Row],[Column1]]/Table1[[#This Row],[plan]]</f>
        <v>-6.3949239517110179E-2</v>
      </c>
      <c r="N25">
        <f>+Table1[[#This Row],[consumption_hourly]]-Table1[[#This Row],[consumption]]</f>
        <v>-19.106425000986974</v>
      </c>
      <c r="O25" s="3">
        <f>+Table1[[#This Row],[Column3]]/Table1[[#This Row],[consumption]]</f>
        <v>-2.9259456356794753E-2</v>
      </c>
      <c r="P25">
        <f>+ABS(Table1[[#This Row],[elering_plan_minus_actual]])</f>
        <v>24.2</v>
      </c>
      <c r="Q25" s="3">
        <f>+Table1[[#This Row],[Column2]]/Table1[[#This Row],[consumption]]</f>
        <v>3.7059724349157733E-2</v>
      </c>
      <c r="R25" s="4">
        <f>+ABS(Table1[[#This Row],[Column3]])</f>
        <v>19.106425000986974</v>
      </c>
    </row>
    <row r="26" spans="1:18" x14ac:dyDescent="0.45">
      <c r="A26" t="s">
        <v>178</v>
      </c>
      <c r="B26" s="1">
        <v>45922.083333333336</v>
      </c>
      <c r="C26">
        <v>652.29999999999995</v>
      </c>
      <c r="D26">
        <v>692.15</v>
      </c>
      <c r="E26">
        <v>39.85</v>
      </c>
      <c r="F26" t="s">
        <v>178</v>
      </c>
      <c r="G26">
        <v>638.32155746201602</v>
      </c>
      <c r="H26">
        <v>-53.828442537983499</v>
      </c>
      <c r="I26">
        <v>-7.7769909034145002</v>
      </c>
      <c r="J26">
        <v>-13.978442537983399</v>
      </c>
      <c r="K26">
        <v>-2.1429468860928198</v>
      </c>
      <c r="L26">
        <f>+Table1[[#This Row],[consumption_hourly]]-Table1[[#This Row],[plan]]</f>
        <v>-53.82844253798396</v>
      </c>
      <c r="M26" s="3">
        <f>+Table1[[#This Row],[Column1]]/Table1[[#This Row],[plan]]</f>
        <v>-7.7769909034145726E-2</v>
      </c>
      <c r="N26">
        <f>+Table1[[#This Row],[consumption_hourly]]-Table1[[#This Row],[consumption]]</f>
        <v>-13.978442537983938</v>
      </c>
      <c r="O26" s="3">
        <f>+Table1[[#This Row],[Column3]]/Table1[[#This Row],[consumption]]</f>
        <v>-2.1429468860928925E-2</v>
      </c>
      <c r="P26">
        <f>+ABS(Table1[[#This Row],[elering_plan_minus_actual]])</f>
        <v>39.85</v>
      </c>
      <c r="Q26" s="3">
        <f>+Table1[[#This Row],[Column2]]/Table1[[#This Row],[consumption]]</f>
        <v>6.1091522305687575E-2</v>
      </c>
      <c r="R26" s="4">
        <f>+ABS(Table1[[#This Row],[Column3]])</f>
        <v>13.978442537983938</v>
      </c>
    </row>
    <row r="27" spans="1:18" x14ac:dyDescent="0.45">
      <c r="A27" t="s">
        <v>177</v>
      </c>
      <c r="B27" s="1">
        <v>45922.041666666664</v>
      </c>
      <c r="C27">
        <v>679</v>
      </c>
      <c r="D27">
        <v>675.375</v>
      </c>
      <c r="E27">
        <v>-3.625</v>
      </c>
      <c r="F27" t="s">
        <v>177</v>
      </c>
      <c r="G27">
        <v>648.95798447440404</v>
      </c>
      <c r="H27">
        <v>-26.417015525595101</v>
      </c>
      <c r="I27">
        <v>-3.9114588969972401</v>
      </c>
      <c r="J27">
        <v>-30.042015525595101</v>
      </c>
      <c r="K27">
        <v>-4.4244500037695298</v>
      </c>
      <c r="L27">
        <f>+Table1[[#This Row],[consumption_hourly]]-Table1[[#This Row],[plan]]</f>
        <v>-26.417015525595957</v>
      </c>
      <c r="M27" s="3">
        <f>+Table1[[#This Row],[Column1]]/Table1[[#This Row],[plan]]</f>
        <v>-3.9114588969973656E-2</v>
      </c>
      <c r="N27">
        <f>+Table1[[#This Row],[consumption_hourly]]-Table1[[#This Row],[consumption]]</f>
        <v>-30.042015525595957</v>
      </c>
      <c r="O27" s="3">
        <f>+Table1[[#This Row],[Column3]]/Table1[[#This Row],[consumption]]</f>
        <v>-4.4244500037696546E-2</v>
      </c>
      <c r="P27">
        <f>+ABS(Table1[[#This Row],[elering_plan_minus_actual]])</f>
        <v>3.625</v>
      </c>
      <c r="Q27" s="3">
        <f>+Table1[[#This Row],[Column2]]/Table1[[#This Row],[consumption]]</f>
        <v>5.3387334315169368E-3</v>
      </c>
      <c r="R27" s="4">
        <f>+ABS(Table1[[#This Row],[Column3]])</f>
        <v>30.042015525595957</v>
      </c>
    </row>
    <row r="28" spans="1:18" x14ac:dyDescent="0.45">
      <c r="A28" t="s">
        <v>176</v>
      </c>
      <c r="B28" s="1">
        <v>45922</v>
      </c>
      <c r="C28">
        <v>717.1</v>
      </c>
      <c r="D28">
        <v>703.27499999999998</v>
      </c>
      <c r="E28">
        <v>-13.824999999999999</v>
      </c>
      <c r="F28" t="s">
        <v>176</v>
      </c>
      <c r="G28">
        <v>682.40094634408194</v>
      </c>
      <c r="H28">
        <v>-20.874053655917599</v>
      </c>
      <c r="I28">
        <v>-2.9681210985628201</v>
      </c>
      <c r="J28">
        <v>-34.699053655917702</v>
      </c>
      <c r="K28">
        <v>-4.8388026294683701</v>
      </c>
      <c r="L28">
        <f>+Table1[[#This Row],[consumption_hourly]]-Table1[[#This Row],[plan]]</f>
        <v>-20.874053655918033</v>
      </c>
      <c r="M28" s="3">
        <f>+Table1[[#This Row],[Column1]]/Table1[[#This Row],[plan]]</f>
        <v>-2.9681210985628714E-2</v>
      </c>
      <c r="N28">
        <f>+Table1[[#This Row],[consumption_hourly]]-Table1[[#This Row],[consumption]]</f>
        <v>-34.699053655918078</v>
      </c>
      <c r="O28" s="3">
        <f>+Table1[[#This Row],[Column3]]/Table1[[#This Row],[consumption]]</f>
        <v>-4.838802629468425E-2</v>
      </c>
      <c r="P28">
        <f>+ABS(Table1[[#This Row],[elering_plan_minus_actual]])</f>
        <v>13.824999999999999</v>
      </c>
      <c r="Q28" s="3">
        <f>+Table1[[#This Row],[Column2]]/Table1[[#This Row],[consumption]]</f>
        <v>1.9279040580114346E-2</v>
      </c>
      <c r="R28" s="4">
        <f>+ABS(Table1[[#This Row],[Column3]])</f>
        <v>34.699053655918078</v>
      </c>
    </row>
    <row r="29" spans="1:18" x14ac:dyDescent="0.45">
      <c r="A29" t="s">
        <v>175</v>
      </c>
      <c r="B29" s="1">
        <v>45921.958333333336</v>
      </c>
      <c r="C29">
        <v>738.2</v>
      </c>
      <c r="D29">
        <v>725.35</v>
      </c>
      <c r="E29">
        <v>-12.85</v>
      </c>
      <c r="F29" t="s">
        <v>175</v>
      </c>
      <c r="G29">
        <v>703.56804915574503</v>
      </c>
      <c r="H29">
        <v>-21.781950844254599</v>
      </c>
      <c r="I29">
        <v>-3.0029573094719302</v>
      </c>
      <c r="J29">
        <v>-34.631950844254597</v>
      </c>
      <c r="K29">
        <v>-4.69140488272211</v>
      </c>
      <c r="L29">
        <f>+Table1[[#This Row],[consumption_hourly]]-Table1[[#This Row],[plan]]</f>
        <v>-21.781950844254993</v>
      </c>
      <c r="M29" s="3">
        <f>+Table1[[#This Row],[Column1]]/Table1[[#This Row],[plan]]</f>
        <v>-3.0029573094719781E-2</v>
      </c>
      <c r="N29">
        <f>+Table1[[#This Row],[consumption_hourly]]-Table1[[#This Row],[consumption]]</f>
        <v>-34.631950844255016</v>
      </c>
      <c r="O29" s="3">
        <f>+Table1[[#This Row],[Column3]]/Table1[[#This Row],[consumption]]</f>
        <v>-4.6914048827221638E-2</v>
      </c>
      <c r="P29">
        <f>+ABS(Table1[[#This Row],[elering_plan_minus_actual]])</f>
        <v>12.85</v>
      </c>
      <c r="Q29" s="3">
        <f>+Table1[[#This Row],[Column2]]/Table1[[#This Row],[consumption]]</f>
        <v>1.7407206719046327E-2</v>
      </c>
      <c r="R29" s="4">
        <f>+ABS(Table1[[#This Row],[Column3]])</f>
        <v>34.631950844255016</v>
      </c>
    </row>
    <row r="30" spans="1:18" x14ac:dyDescent="0.45">
      <c r="A30" t="s">
        <v>174</v>
      </c>
      <c r="B30" s="1">
        <v>45921.916666666664</v>
      </c>
      <c r="C30">
        <v>793.9</v>
      </c>
      <c r="D30">
        <v>785.375</v>
      </c>
      <c r="E30">
        <v>-8.5249999999999702</v>
      </c>
      <c r="F30" t="s">
        <v>174</v>
      </c>
      <c r="G30">
        <v>760.76107327388797</v>
      </c>
      <c r="H30">
        <v>-24.613926726111899</v>
      </c>
      <c r="I30">
        <v>-3.1340349165827601</v>
      </c>
      <c r="J30">
        <v>-33.138926726111798</v>
      </c>
      <c r="K30">
        <v>-4.1741940705519402</v>
      </c>
      <c r="L30">
        <f>+Table1[[#This Row],[consumption_hourly]]-Table1[[#This Row],[plan]]</f>
        <v>-24.613926726112027</v>
      </c>
      <c r="M30" s="3">
        <f>+Table1[[#This Row],[Column1]]/Table1[[#This Row],[plan]]</f>
        <v>-3.134034916582782E-2</v>
      </c>
      <c r="N30">
        <f>+Table1[[#This Row],[consumption_hourly]]-Table1[[#This Row],[consumption]]</f>
        <v>-33.138926726112004</v>
      </c>
      <c r="O30" s="3">
        <f>+Table1[[#This Row],[Column3]]/Table1[[#This Row],[consumption]]</f>
        <v>-4.1741940705519592E-2</v>
      </c>
      <c r="P30">
        <f>+ABS(Table1[[#This Row],[elering_plan_minus_actual]])</f>
        <v>8.5249999999999702</v>
      </c>
      <c r="Q30" s="3">
        <f>+Table1[[#This Row],[Column2]]/Table1[[#This Row],[consumption]]</f>
        <v>1.0738128227736454E-2</v>
      </c>
      <c r="R30" s="4">
        <f>+ABS(Table1[[#This Row],[Column3]])</f>
        <v>33.138926726112004</v>
      </c>
    </row>
    <row r="31" spans="1:18" x14ac:dyDescent="0.45">
      <c r="A31" t="s">
        <v>173</v>
      </c>
      <c r="B31" s="1">
        <v>45921.875</v>
      </c>
      <c r="C31">
        <v>862.9</v>
      </c>
      <c r="D31">
        <v>876.27499999999998</v>
      </c>
      <c r="E31">
        <v>13.375</v>
      </c>
      <c r="F31" t="s">
        <v>173</v>
      </c>
      <c r="G31">
        <v>796.87092834660803</v>
      </c>
      <c r="H31">
        <v>-79.404071653391597</v>
      </c>
      <c r="I31">
        <v>-9.0615470775032492</v>
      </c>
      <c r="J31">
        <v>-66.029071653391597</v>
      </c>
      <c r="K31">
        <v>-7.65199578785393</v>
      </c>
      <c r="L31">
        <f>+Table1[[#This Row],[consumption_hourly]]-Table1[[#This Row],[plan]]</f>
        <v>-79.404071653391952</v>
      </c>
      <c r="M31" s="3">
        <f>+Table1[[#This Row],[Column1]]/Table1[[#This Row],[plan]]</f>
        <v>-9.0615470775032902E-2</v>
      </c>
      <c r="N31">
        <f>+Table1[[#This Row],[consumption_hourly]]-Table1[[#This Row],[consumption]]</f>
        <v>-66.029071653391952</v>
      </c>
      <c r="O31" s="3">
        <f>+Table1[[#This Row],[Column3]]/Table1[[#This Row],[consumption]]</f>
        <v>-7.6519957878539754E-2</v>
      </c>
      <c r="P31">
        <f>+ABS(Table1[[#This Row],[elering_plan_minus_actual]])</f>
        <v>13.375</v>
      </c>
      <c r="Q31" s="3">
        <f>+Table1[[#This Row],[Column2]]/Table1[[#This Row],[consumption]]</f>
        <v>1.5500057944141847E-2</v>
      </c>
      <c r="R31" s="4">
        <f>+ABS(Table1[[#This Row],[Column3]])</f>
        <v>66.029071653391952</v>
      </c>
    </row>
    <row r="32" spans="1:18" x14ac:dyDescent="0.45">
      <c r="A32" t="s">
        <v>172</v>
      </c>
      <c r="B32" s="1">
        <v>45921.833333333336</v>
      </c>
      <c r="C32">
        <v>920.7</v>
      </c>
      <c r="D32">
        <v>891.32500000000005</v>
      </c>
      <c r="E32">
        <v>-29.375</v>
      </c>
      <c r="F32" t="s">
        <v>172</v>
      </c>
      <c r="G32">
        <v>792.70656645094095</v>
      </c>
      <c r="H32">
        <v>-98.618433549058295</v>
      </c>
      <c r="I32">
        <v>-11.0642508118877</v>
      </c>
      <c r="J32">
        <v>-127.993433549058</v>
      </c>
      <c r="K32">
        <v>-13.9017523133548</v>
      </c>
      <c r="L32">
        <f>+Table1[[#This Row],[consumption_hourly]]-Table1[[#This Row],[plan]]</f>
        <v>-98.618433549059091</v>
      </c>
      <c r="M32" s="3">
        <f>+Table1[[#This Row],[Column1]]/Table1[[#This Row],[plan]]</f>
        <v>-0.11064250811887817</v>
      </c>
      <c r="N32">
        <f>+Table1[[#This Row],[consumption_hourly]]-Table1[[#This Row],[consumption]]</f>
        <v>-127.99343354905909</v>
      </c>
      <c r="O32" s="3">
        <f>+Table1[[#This Row],[Column3]]/Table1[[#This Row],[consumption]]</f>
        <v>-0.13901752313354956</v>
      </c>
      <c r="P32">
        <f>+ABS(Table1[[#This Row],[elering_plan_minus_actual]])</f>
        <v>29.375</v>
      </c>
      <c r="Q32" s="3">
        <f>+Table1[[#This Row],[Column2]]/Table1[[#This Row],[consumption]]</f>
        <v>3.1905072227652868E-2</v>
      </c>
      <c r="R32" s="4">
        <f>+ABS(Table1[[#This Row],[Column3]])</f>
        <v>127.99343354905909</v>
      </c>
    </row>
    <row r="33" spans="1:18" x14ac:dyDescent="0.45">
      <c r="A33" t="s">
        <v>171</v>
      </c>
      <c r="B33" s="1">
        <v>45921.791666666664</v>
      </c>
      <c r="C33">
        <v>901</v>
      </c>
      <c r="D33">
        <v>850.85</v>
      </c>
      <c r="E33">
        <v>-50.149999999999899</v>
      </c>
      <c r="F33" t="s">
        <v>171</v>
      </c>
      <c r="G33">
        <v>794.34352988176897</v>
      </c>
      <c r="H33">
        <v>-56.506470118230098</v>
      </c>
      <c r="I33">
        <v>-6.6411788350743501</v>
      </c>
      <c r="J33">
        <v>-106.65647011823</v>
      </c>
      <c r="K33">
        <v>-11.8375660508579</v>
      </c>
      <c r="L33">
        <f>+Table1[[#This Row],[consumption_hourly]]-Table1[[#This Row],[plan]]</f>
        <v>-56.50647011823105</v>
      </c>
      <c r="M33" s="3">
        <f>+Table1[[#This Row],[Column1]]/Table1[[#This Row],[plan]]</f>
        <v>-6.6411788350744613E-2</v>
      </c>
      <c r="N33">
        <f>+Table1[[#This Row],[consumption_hourly]]-Table1[[#This Row],[consumption]]</f>
        <v>-106.65647011823103</v>
      </c>
      <c r="O33" s="3">
        <f>+Table1[[#This Row],[Column3]]/Table1[[#This Row],[consumption]]</f>
        <v>-0.11837566050858049</v>
      </c>
      <c r="P33">
        <f>+ABS(Table1[[#This Row],[elering_plan_minus_actual]])</f>
        <v>50.149999999999899</v>
      </c>
      <c r="Q33" s="3">
        <f>+Table1[[#This Row],[Column2]]/Table1[[#This Row],[consumption]]</f>
        <v>5.5660377358490457E-2</v>
      </c>
      <c r="R33" s="4">
        <f>+ABS(Table1[[#This Row],[Column3]])</f>
        <v>106.65647011823103</v>
      </c>
    </row>
    <row r="34" spans="1:18" x14ac:dyDescent="0.45">
      <c r="A34" t="s">
        <v>170</v>
      </c>
      <c r="B34" s="1">
        <v>45921.75</v>
      </c>
      <c r="C34">
        <v>848.4</v>
      </c>
      <c r="D34">
        <v>833.82500000000005</v>
      </c>
      <c r="E34">
        <v>-14.5749999999999</v>
      </c>
      <c r="F34" t="s">
        <v>170</v>
      </c>
      <c r="G34">
        <v>774.07952385818498</v>
      </c>
      <c r="H34">
        <v>-59.745476141814102</v>
      </c>
      <c r="I34">
        <v>-7.1652296515232896</v>
      </c>
      <c r="J34">
        <v>-74.320476141813998</v>
      </c>
      <c r="K34">
        <v>-8.7600749813547907</v>
      </c>
      <c r="L34">
        <f>+Table1[[#This Row],[consumption_hourly]]-Table1[[#This Row],[plan]]</f>
        <v>-59.745476141815061</v>
      </c>
      <c r="M34" s="3">
        <f>+Table1[[#This Row],[Column1]]/Table1[[#This Row],[plan]]</f>
        <v>-7.1652296515234082E-2</v>
      </c>
      <c r="N34">
        <f>+Table1[[#This Row],[consumption_hourly]]-Table1[[#This Row],[consumption]]</f>
        <v>-74.320476141814993</v>
      </c>
      <c r="O34" s="3">
        <f>+Table1[[#This Row],[Column3]]/Table1[[#This Row],[consumption]]</f>
        <v>-8.7600749813549025E-2</v>
      </c>
      <c r="P34">
        <f>+ABS(Table1[[#This Row],[elering_plan_minus_actual]])</f>
        <v>14.5749999999999</v>
      </c>
      <c r="Q34" s="3">
        <f>+Table1[[#This Row],[Column2]]/Table1[[#This Row],[consumption]]</f>
        <v>1.717939651107956E-2</v>
      </c>
      <c r="R34" s="4">
        <f>+ABS(Table1[[#This Row],[Column3]])</f>
        <v>74.320476141814993</v>
      </c>
    </row>
    <row r="35" spans="1:18" x14ac:dyDescent="0.45">
      <c r="A35" t="s">
        <v>169</v>
      </c>
      <c r="B35" s="1">
        <v>45921.708333333336</v>
      </c>
      <c r="C35">
        <v>761.3</v>
      </c>
      <c r="D35">
        <v>855.4</v>
      </c>
      <c r="E35">
        <v>94.1</v>
      </c>
      <c r="F35" t="s">
        <v>169</v>
      </c>
      <c r="G35">
        <v>765.64635690130001</v>
      </c>
      <c r="H35">
        <v>-89.753643098699101</v>
      </c>
      <c r="I35">
        <v>-10.4925933012274</v>
      </c>
      <c r="J35">
        <v>4.3463569013008501</v>
      </c>
      <c r="K35">
        <v>0.57091250509665703</v>
      </c>
      <c r="L35">
        <f>+Table1[[#This Row],[consumption_hourly]]-Table1[[#This Row],[plan]]</f>
        <v>-89.753643098699968</v>
      </c>
      <c r="M35" s="3">
        <f>+Table1[[#This Row],[Column1]]/Table1[[#This Row],[plan]]</f>
        <v>-0.10492593301227493</v>
      </c>
      <c r="N35">
        <f>+Table1[[#This Row],[consumption_hourly]]-Table1[[#This Row],[consumption]]</f>
        <v>4.3463569013000551</v>
      </c>
      <c r="O35" s="3">
        <f>+Table1[[#This Row],[Column3]]/Table1[[#This Row],[consumption]]</f>
        <v>5.7091250509655267E-3</v>
      </c>
      <c r="P35">
        <f>+ABS(Table1[[#This Row],[elering_plan_minus_actual]])</f>
        <v>94.1</v>
      </c>
      <c r="Q35" s="3">
        <f>+Table1[[#This Row],[Column2]]/Table1[[#This Row],[consumption]]</f>
        <v>0.1236043609615132</v>
      </c>
      <c r="R35" s="4">
        <f>+ABS(Table1[[#This Row],[Column3]])</f>
        <v>4.3463569013000551</v>
      </c>
    </row>
    <row r="36" spans="1:18" x14ac:dyDescent="0.45">
      <c r="A36" t="s">
        <v>168</v>
      </c>
      <c r="B36" s="1">
        <v>45921.666666666664</v>
      </c>
      <c r="C36">
        <v>736.4</v>
      </c>
      <c r="D36">
        <v>827.5</v>
      </c>
      <c r="E36">
        <v>91.1</v>
      </c>
      <c r="F36" t="s">
        <v>168</v>
      </c>
      <c r="G36">
        <v>774.72411371689805</v>
      </c>
      <c r="H36">
        <v>-52.7758862831013</v>
      </c>
      <c r="I36">
        <v>-6.3777506082297704</v>
      </c>
      <c r="J36">
        <v>38.324113716898601</v>
      </c>
      <c r="K36">
        <v>5.2042522700839999</v>
      </c>
      <c r="L36">
        <f>+Table1[[#This Row],[consumption_hourly]]-Table1[[#This Row],[plan]]</f>
        <v>-52.775886283101954</v>
      </c>
      <c r="M36" s="3">
        <f>+Table1[[#This Row],[Column1]]/Table1[[#This Row],[plan]]</f>
        <v>-6.377750608229843E-2</v>
      </c>
      <c r="N36">
        <f>+Table1[[#This Row],[consumption_hourly]]-Table1[[#This Row],[consumption]]</f>
        <v>38.324113716898069</v>
      </c>
      <c r="O36" s="3">
        <f>+Table1[[#This Row],[Column3]]/Table1[[#This Row],[consumption]]</f>
        <v>5.2042522700839311E-2</v>
      </c>
      <c r="P36">
        <f>+ABS(Table1[[#This Row],[elering_plan_minus_actual]])</f>
        <v>91.1</v>
      </c>
      <c r="Q36" s="3">
        <f>+Table1[[#This Row],[Column2]]/Table1[[#This Row],[consumption]]</f>
        <v>0.1237099402498642</v>
      </c>
      <c r="R36" s="4">
        <f>+ABS(Table1[[#This Row],[Column3]])</f>
        <v>38.324113716898069</v>
      </c>
    </row>
    <row r="37" spans="1:18" x14ac:dyDescent="0.45">
      <c r="A37" t="s">
        <v>167</v>
      </c>
      <c r="B37" s="1">
        <v>45921.625</v>
      </c>
      <c r="C37">
        <v>740.5</v>
      </c>
      <c r="D37">
        <v>788.42499999999995</v>
      </c>
      <c r="E37">
        <v>47.924999999999898</v>
      </c>
      <c r="F37" t="s">
        <v>167</v>
      </c>
      <c r="G37">
        <v>772.94635225660204</v>
      </c>
      <c r="H37">
        <v>-15.4786477433976</v>
      </c>
      <c r="I37">
        <v>-1.96323654670992</v>
      </c>
      <c r="J37">
        <v>32.446352256602196</v>
      </c>
      <c r="K37">
        <v>4.3816816011616799</v>
      </c>
      <c r="L37">
        <f>+Table1[[#This Row],[consumption_hourly]]-Table1[[#This Row],[plan]]</f>
        <v>-15.478647743397914</v>
      </c>
      <c r="M37" s="3">
        <f>+Table1[[#This Row],[Column1]]/Table1[[#This Row],[plan]]</f>
        <v>-1.963236546709949E-2</v>
      </c>
      <c r="N37">
        <f>+Table1[[#This Row],[consumption_hourly]]-Table1[[#This Row],[consumption]]</f>
        <v>32.44635225660204</v>
      </c>
      <c r="O37" s="3">
        <f>+Table1[[#This Row],[Column3]]/Table1[[#This Row],[consumption]]</f>
        <v>4.3816816011616529E-2</v>
      </c>
      <c r="P37">
        <f>+ABS(Table1[[#This Row],[elering_plan_minus_actual]])</f>
        <v>47.924999999999898</v>
      </c>
      <c r="Q37" s="3">
        <f>+Table1[[#This Row],[Column2]]/Table1[[#This Row],[consumption]]</f>
        <v>6.4719783929777036E-2</v>
      </c>
      <c r="R37" s="4">
        <f>+ABS(Table1[[#This Row],[Column3]])</f>
        <v>32.44635225660204</v>
      </c>
    </row>
    <row r="38" spans="1:18" x14ac:dyDescent="0.45">
      <c r="A38" t="s">
        <v>166</v>
      </c>
      <c r="B38" s="1">
        <v>45921.583333333336</v>
      </c>
      <c r="C38">
        <v>802.4</v>
      </c>
      <c r="D38">
        <v>775.2</v>
      </c>
      <c r="E38">
        <v>-27.1999999999999</v>
      </c>
      <c r="F38" t="s">
        <v>166</v>
      </c>
      <c r="G38">
        <v>800.22945743554101</v>
      </c>
      <c r="H38">
        <v>25.029457435541399</v>
      </c>
      <c r="I38">
        <v>3.2287741789914102</v>
      </c>
      <c r="J38">
        <v>-2.1705425644585099</v>
      </c>
      <c r="K38">
        <v>-0.27050630165235701</v>
      </c>
      <c r="L38">
        <f>+Table1[[#This Row],[consumption_hourly]]-Table1[[#This Row],[plan]]</f>
        <v>25.029457435540962</v>
      </c>
      <c r="M38" s="3">
        <f>+Table1[[#This Row],[Column1]]/Table1[[#This Row],[plan]]</f>
        <v>3.2287741789913518E-2</v>
      </c>
      <c r="N38">
        <f>+Table1[[#This Row],[consumption_hourly]]-Table1[[#This Row],[consumption]]</f>
        <v>-2.1705425644589695</v>
      </c>
      <c r="O38" s="3">
        <f>+Table1[[#This Row],[Column3]]/Table1[[#This Row],[consumption]]</f>
        <v>-2.7050630165241394E-3</v>
      </c>
      <c r="P38">
        <f>+ABS(Table1[[#This Row],[elering_plan_minus_actual]])</f>
        <v>27.1999999999999</v>
      </c>
      <c r="Q38" s="3">
        <f>+Table1[[#This Row],[Column2]]/Table1[[#This Row],[consumption]]</f>
        <v>3.3898305084745638E-2</v>
      </c>
      <c r="R38" s="4">
        <f>+ABS(Table1[[#This Row],[Column3]])</f>
        <v>2.1705425644589695</v>
      </c>
    </row>
    <row r="39" spans="1:18" x14ac:dyDescent="0.45">
      <c r="A39" t="s">
        <v>165</v>
      </c>
      <c r="B39" s="1">
        <v>45921.541666666664</v>
      </c>
      <c r="C39">
        <v>845.8</v>
      </c>
      <c r="D39">
        <v>811</v>
      </c>
      <c r="E39">
        <v>-34.799999999999898</v>
      </c>
      <c r="F39" t="s">
        <v>165</v>
      </c>
      <c r="G39">
        <v>798.756309995479</v>
      </c>
      <c r="H39">
        <v>-12.2436900045205</v>
      </c>
      <c r="I39">
        <v>-1.50970283656233</v>
      </c>
      <c r="J39">
        <v>-47.043690004520499</v>
      </c>
      <c r="K39">
        <v>-5.562034760525</v>
      </c>
      <c r="L39">
        <f>+Table1[[#This Row],[consumption_hourly]]-Table1[[#This Row],[plan]]</f>
        <v>-12.243690004521</v>
      </c>
      <c r="M39" s="3">
        <f>+Table1[[#This Row],[Column1]]/Table1[[#This Row],[plan]]</f>
        <v>-1.509702836562392E-2</v>
      </c>
      <c r="N39">
        <f>+Table1[[#This Row],[consumption_hourly]]-Table1[[#This Row],[consumption]]</f>
        <v>-47.043690004520954</v>
      </c>
      <c r="O39" s="3">
        <f>+Table1[[#This Row],[Column3]]/Table1[[#This Row],[consumption]]</f>
        <v>-5.56203476052506E-2</v>
      </c>
      <c r="P39">
        <f>+ABS(Table1[[#This Row],[elering_plan_minus_actual]])</f>
        <v>34.799999999999898</v>
      </c>
      <c r="Q39" s="3">
        <f>+Table1[[#This Row],[Column2]]/Table1[[#This Row],[consumption]]</f>
        <v>4.1144478600141761E-2</v>
      </c>
      <c r="R39" s="4">
        <f>+ABS(Table1[[#This Row],[Column3]])</f>
        <v>47.043690004520954</v>
      </c>
    </row>
    <row r="40" spans="1:18" x14ac:dyDescent="0.45">
      <c r="A40" t="s">
        <v>164</v>
      </c>
      <c r="B40" s="1">
        <v>45921.5</v>
      </c>
      <c r="C40">
        <v>746.6</v>
      </c>
      <c r="D40">
        <v>889.55</v>
      </c>
      <c r="E40">
        <v>142.94999999999899</v>
      </c>
      <c r="F40" t="s">
        <v>164</v>
      </c>
      <c r="G40">
        <v>774.16403951295797</v>
      </c>
      <c r="H40">
        <v>-115.385960487041</v>
      </c>
      <c r="I40">
        <v>-12.9712731703716</v>
      </c>
      <c r="J40">
        <v>27.564039512958502</v>
      </c>
      <c r="K40">
        <v>3.6919420724562699</v>
      </c>
      <c r="L40">
        <f>+Table1[[#This Row],[consumption_hourly]]-Table1[[#This Row],[plan]]</f>
        <v>-115.38596048704198</v>
      </c>
      <c r="M40" s="3">
        <f>+Table1[[#This Row],[Column1]]/Table1[[#This Row],[plan]]</f>
        <v>-0.12971273170371761</v>
      </c>
      <c r="N40">
        <f>+Table1[[#This Row],[consumption_hourly]]-Table1[[#This Row],[consumption]]</f>
        <v>27.564039512957947</v>
      </c>
      <c r="O40" s="3">
        <f>+Table1[[#This Row],[Column3]]/Table1[[#This Row],[consumption]]</f>
        <v>3.691942072456194E-2</v>
      </c>
      <c r="P40">
        <f>+ABS(Table1[[#This Row],[elering_plan_minus_actual]])</f>
        <v>142.94999999999899</v>
      </c>
      <c r="Q40" s="3">
        <f>+Table1[[#This Row],[Column2]]/Table1[[#This Row],[consumption]]</f>
        <v>0.19146798821323197</v>
      </c>
      <c r="R40" s="4">
        <f>+ABS(Table1[[#This Row],[Column3]])</f>
        <v>27.564039512957947</v>
      </c>
    </row>
    <row r="41" spans="1:18" x14ac:dyDescent="0.45">
      <c r="A41" t="s">
        <v>163</v>
      </c>
      <c r="B41" s="1">
        <v>45921.458333333336</v>
      </c>
      <c r="C41">
        <v>801.3</v>
      </c>
      <c r="D41">
        <v>889.375</v>
      </c>
      <c r="E41">
        <v>88.075000000000003</v>
      </c>
      <c r="F41" t="s">
        <v>163</v>
      </c>
      <c r="G41">
        <v>812.12348792864702</v>
      </c>
      <c r="H41">
        <v>-77.251512071352593</v>
      </c>
      <c r="I41">
        <v>-8.6860449272076004</v>
      </c>
      <c r="J41">
        <v>10.823487928647401</v>
      </c>
      <c r="K41">
        <v>1.35074103689597</v>
      </c>
      <c r="L41">
        <f>+Table1[[#This Row],[consumption_hourly]]-Table1[[#This Row],[plan]]</f>
        <v>-77.251512071352977</v>
      </c>
      <c r="M41" s="3">
        <f>+Table1[[#This Row],[Column1]]/Table1[[#This Row],[plan]]</f>
        <v>-8.6860449272076437E-2</v>
      </c>
      <c r="N41">
        <f>+Table1[[#This Row],[consumption_hourly]]-Table1[[#This Row],[consumption]]</f>
        <v>10.823487928647069</v>
      </c>
      <c r="O41" s="3">
        <f>+Table1[[#This Row],[Column3]]/Table1[[#This Row],[consumption]]</f>
        <v>1.3507410368959277E-2</v>
      </c>
      <c r="P41">
        <f>+ABS(Table1[[#This Row],[elering_plan_minus_actual]])</f>
        <v>88.075000000000003</v>
      </c>
      <c r="Q41" s="3">
        <f>+Table1[[#This Row],[Column2]]/Table1[[#This Row],[consumption]]</f>
        <v>0.10991513790091104</v>
      </c>
      <c r="R41" s="4">
        <f>+ABS(Table1[[#This Row],[Column3]])</f>
        <v>10.823487928647069</v>
      </c>
    </row>
    <row r="42" spans="1:18" x14ac:dyDescent="0.45">
      <c r="A42" t="s">
        <v>162</v>
      </c>
      <c r="B42" s="1">
        <v>45921.416666666664</v>
      </c>
      <c r="C42">
        <v>911.5</v>
      </c>
      <c r="D42">
        <v>876.15</v>
      </c>
      <c r="E42">
        <v>-35.35</v>
      </c>
      <c r="F42" t="s">
        <v>162</v>
      </c>
      <c r="G42">
        <v>833.41511945582295</v>
      </c>
      <c r="H42">
        <v>-42.734880544176796</v>
      </c>
      <c r="I42">
        <v>-4.8775758196857604</v>
      </c>
      <c r="J42">
        <v>-78.084880544176798</v>
      </c>
      <c r="K42">
        <v>-8.5666352763770508</v>
      </c>
      <c r="L42">
        <f>+Table1[[#This Row],[consumption_hourly]]-Table1[[#This Row],[plan]]</f>
        <v>-42.734880544177031</v>
      </c>
      <c r="M42" s="3">
        <f>+Table1[[#This Row],[Column1]]/Table1[[#This Row],[plan]]</f>
        <v>-4.877575819685788E-2</v>
      </c>
      <c r="N42">
        <f>+Table1[[#This Row],[consumption_hourly]]-Table1[[#This Row],[consumption]]</f>
        <v>-78.084880544177054</v>
      </c>
      <c r="O42" s="3">
        <f>+Table1[[#This Row],[Column3]]/Table1[[#This Row],[consumption]]</f>
        <v>-8.566635276377077E-2</v>
      </c>
      <c r="P42">
        <f>+ABS(Table1[[#This Row],[elering_plan_minus_actual]])</f>
        <v>35.35</v>
      </c>
      <c r="Q42" s="3">
        <f>+Table1[[#This Row],[Column2]]/Table1[[#This Row],[consumption]]</f>
        <v>3.8782227098189799E-2</v>
      </c>
      <c r="R42" s="4">
        <f>+ABS(Table1[[#This Row],[Column3]])</f>
        <v>78.084880544177054</v>
      </c>
    </row>
    <row r="43" spans="1:18" x14ac:dyDescent="0.45">
      <c r="A43" t="s">
        <v>161</v>
      </c>
      <c r="B43" s="1">
        <v>45921.375</v>
      </c>
      <c r="C43">
        <v>882.8</v>
      </c>
      <c r="D43">
        <v>820.4</v>
      </c>
      <c r="E43">
        <v>-62.399999999999899</v>
      </c>
      <c r="F43" t="s">
        <v>161</v>
      </c>
      <c r="G43">
        <v>781.28329262879095</v>
      </c>
      <c r="H43">
        <v>-39.116707371208904</v>
      </c>
      <c r="I43">
        <v>-4.7680043114589097</v>
      </c>
      <c r="J43">
        <v>-101.516707371208</v>
      </c>
      <c r="K43">
        <v>-11.4994004724976</v>
      </c>
      <c r="L43">
        <f>+Table1[[#This Row],[consumption_hourly]]-Table1[[#This Row],[plan]]</f>
        <v>-39.116707371209031</v>
      </c>
      <c r="M43" s="3">
        <f>+Table1[[#This Row],[Column1]]/Table1[[#This Row],[plan]]</f>
        <v>-4.7680043114589267E-2</v>
      </c>
      <c r="N43">
        <f>+Table1[[#This Row],[consumption_hourly]]-Table1[[#This Row],[consumption]]</f>
        <v>-101.51670737120901</v>
      </c>
      <c r="O43" s="3">
        <f>+Table1[[#This Row],[Column3]]/Table1[[#This Row],[consumption]]</f>
        <v>-0.11499400472497623</v>
      </c>
      <c r="P43">
        <f>+ABS(Table1[[#This Row],[elering_plan_minus_actual]])</f>
        <v>62.399999999999899</v>
      </c>
      <c r="Q43" s="3">
        <f>+Table1[[#This Row],[Column2]]/Table1[[#This Row],[consumption]]</f>
        <v>7.0684186678749317E-2</v>
      </c>
      <c r="R43" s="4">
        <f>+ABS(Table1[[#This Row],[Column3]])</f>
        <v>101.51670737120901</v>
      </c>
    </row>
    <row r="44" spans="1:18" x14ac:dyDescent="0.45">
      <c r="A44" t="s">
        <v>160</v>
      </c>
      <c r="B44" s="1">
        <v>45921.333333333336</v>
      </c>
      <c r="C44">
        <v>813.4</v>
      </c>
      <c r="D44">
        <v>767.25</v>
      </c>
      <c r="E44">
        <v>-46.149999999999899</v>
      </c>
      <c r="F44" t="s">
        <v>160</v>
      </c>
      <c r="G44">
        <v>734.428245811652</v>
      </c>
      <c r="H44">
        <v>-32.821754188347903</v>
      </c>
      <c r="I44">
        <v>-4.2778434914757897</v>
      </c>
      <c r="J44">
        <v>-78.971754188347902</v>
      </c>
      <c r="K44">
        <v>-9.7088461013459497</v>
      </c>
      <c r="L44">
        <f>+Table1[[#This Row],[consumption_hourly]]-Table1[[#This Row],[plan]]</f>
        <v>-32.821754188347995</v>
      </c>
      <c r="M44" s="3">
        <f>+Table1[[#This Row],[Column1]]/Table1[[#This Row],[plan]]</f>
        <v>-4.2778434914757898E-2</v>
      </c>
      <c r="N44">
        <f>+Table1[[#This Row],[consumption_hourly]]-Table1[[#This Row],[consumption]]</f>
        <v>-78.971754188347973</v>
      </c>
      <c r="O44" s="3">
        <f>+Table1[[#This Row],[Column3]]/Table1[[#This Row],[consumption]]</f>
        <v>-9.7088461013459526E-2</v>
      </c>
      <c r="P44">
        <f>+ABS(Table1[[#This Row],[elering_plan_minus_actual]])</f>
        <v>46.149999999999899</v>
      </c>
      <c r="Q44" s="3">
        <f>+Table1[[#This Row],[Column2]]/Table1[[#This Row],[consumption]]</f>
        <v>5.6737152692402142E-2</v>
      </c>
      <c r="R44" s="4">
        <f>+ABS(Table1[[#This Row],[Column3]])</f>
        <v>78.971754188347973</v>
      </c>
    </row>
    <row r="45" spans="1:18" x14ac:dyDescent="0.45">
      <c r="A45" t="s">
        <v>159</v>
      </c>
      <c r="B45" s="1">
        <v>45921.291666666664</v>
      </c>
      <c r="C45">
        <v>740.7</v>
      </c>
      <c r="D45">
        <v>699.27499999999998</v>
      </c>
      <c r="E45">
        <v>-41.424999999999997</v>
      </c>
      <c r="F45" t="s">
        <v>159</v>
      </c>
      <c r="G45">
        <v>683.58763063891297</v>
      </c>
      <c r="H45">
        <v>-15.6873693610867</v>
      </c>
      <c r="I45">
        <v>-2.2433762627130598</v>
      </c>
      <c r="J45">
        <v>-57.112369361086799</v>
      </c>
      <c r="K45">
        <v>-7.7105939464137698</v>
      </c>
      <c r="L45">
        <f>+Table1[[#This Row],[consumption_hourly]]-Table1[[#This Row],[plan]]</f>
        <v>-15.687369361087008</v>
      </c>
      <c r="M45" s="3">
        <f>+Table1[[#This Row],[Column1]]/Table1[[#This Row],[plan]]</f>
        <v>-2.2433762627130968E-2</v>
      </c>
      <c r="N45">
        <f>+Table1[[#This Row],[consumption_hourly]]-Table1[[#This Row],[consumption]]</f>
        <v>-57.112369361087076</v>
      </c>
      <c r="O45" s="3">
        <f>+Table1[[#This Row],[Column3]]/Table1[[#This Row],[consumption]]</f>
        <v>-7.7105939464138074E-2</v>
      </c>
      <c r="P45">
        <f>+ABS(Table1[[#This Row],[elering_plan_minus_actual]])</f>
        <v>41.424999999999997</v>
      </c>
      <c r="Q45" s="3">
        <f>+Table1[[#This Row],[Column2]]/Table1[[#This Row],[consumption]]</f>
        <v>5.592682597542864E-2</v>
      </c>
      <c r="R45" s="4">
        <f>+ABS(Table1[[#This Row],[Column3]])</f>
        <v>57.112369361087076</v>
      </c>
    </row>
    <row r="46" spans="1:18" x14ac:dyDescent="0.45">
      <c r="A46" t="s">
        <v>158</v>
      </c>
      <c r="B46" s="1">
        <v>45921.25</v>
      </c>
      <c r="C46">
        <v>679.2</v>
      </c>
      <c r="D46">
        <v>681.45</v>
      </c>
      <c r="E46">
        <f>+Table1[[#This Row],[consumption]]-Table1[[#This Row],[plan]]</f>
        <v>-2.25</v>
      </c>
      <c r="F46" t="s">
        <v>158</v>
      </c>
      <c r="G46">
        <v>629.47116903087101</v>
      </c>
      <c r="H46">
        <v>-51.9788309691289</v>
      </c>
      <c r="I46">
        <v>-7.6276808231167204</v>
      </c>
      <c r="J46">
        <v>-49.7288309691289</v>
      </c>
      <c r="K46">
        <v>-7.3216771155961302</v>
      </c>
      <c r="L46">
        <f>+Table1[[#This Row],[consumption_hourly]]-Table1[[#This Row],[plan]]</f>
        <v>-51.978830969129035</v>
      </c>
      <c r="M46" s="3">
        <f>+Table1[[#This Row],[Column1]]/Table1[[#This Row],[plan]]</f>
        <v>-7.6276808231167406E-2</v>
      </c>
      <c r="N46">
        <f>+Table1[[#This Row],[consumption_hourly]]-Table1[[#This Row],[consumption]]</f>
        <v>-49.728830969129035</v>
      </c>
      <c r="O46" s="3">
        <f>+Table1[[#This Row],[Column3]]/Table1[[#This Row],[consumption]]</f>
        <v>-7.3216771155961466E-2</v>
      </c>
      <c r="P46">
        <f>+ABS(Table1[[#This Row],[elering_plan_minus_actual]])</f>
        <v>2.25</v>
      </c>
      <c r="Q46" s="3">
        <f>+Table1[[#This Row],[Column2]]/Table1[[#This Row],[consumption]]</f>
        <v>3.3127208480565368E-3</v>
      </c>
      <c r="R46" s="4">
        <f>+ABS(Table1[[#This Row],[Column3]])</f>
        <v>49.728830969129035</v>
      </c>
    </row>
    <row r="47" spans="1:18" x14ac:dyDescent="0.45">
      <c r="A47" t="s">
        <v>157</v>
      </c>
      <c r="B47" s="1">
        <v>45921.208333333336</v>
      </c>
      <c r="C47">
        <v>653.1</v>
      </c>
      <c r="D47">
        <v>662.4</v>
      </c>
      <c r="E47">
        <v>9.2999999999999492</v>
      </c>
      <c r="F47" t="s">
        <v>157</v>
      </c>
      <c r="G47">
        <v>608.12807147109095</v>
      </c>
      <c r="H47">
        <v>-54.271928528909001</v>
      </c>
      <c r="I47">
        <v>-8.193225925258</v>
      </c>
      <c r="J47">
        <v>-44.971928528908997</v>
      </c>
      <c r="K47">
        <v>-6.8859177046254896</v>
      </c>
      <c r="L47">
        <f>+Table1[[#This Row],[consumption_hourly]]-Table1[[#This Row],[plan]]</f>
        <v>-54.271928528909029</v>
      </c>
      <c r="M47" s="3">
        <f>+Table1[[#This Row],[Column1]]/Table1[[#This Row],[plan]]</f>
        <v>-8.1932259252580061E-2</v>
      </c>
      <c r="N47">
        <f>+Table1[[#This Row],[consumption_hourly]]-Table1[[#This Row],[consumption]]</f>
        <v>-44.971928528909075</v>
      </c>
      <c r="O47" s="3">
        <f>+Table1[[#This Row],[Column3]]/Table1[[#This Row],[consumption]]</f>
        <v>-6.8859177046254896E-2</v>
      </c>
      <c r="P47">
        <f>+ABS(Table1[[#This Row],[elering_plan_minus_actual]])</f>
        <v>9.2999999999999492</v>
      </c>
      <c r="Q47" s="3">
        <f>+Table1[[#This Row],[Column2]]/Table1[[#This Row],[consumption]]</f>
        <v>1.4239779513091333E-2</v>
      </c>
      <c r="R47" s="4">
        <f>+ABS(Table1[[#This Row],[Column3]])</f>
        <v>44.971928528909075</v>
      </c>
    </row>
    <row r="48" spans="1:18" x14ac:dyDescent="0.45">
      <c r="A48" t="s">
        <v>156</v>
      </c>
      <c r="B48" s="1">
        <v>45921.166666666664</v>
      </c>
      <c r="C48">
        <v>649.5</v>
      </c>
      <c r="D48">
        <v>657.875</v>
      </c>
      <c r="E48">
        <v>8.375</v>
      </c>
      <c r="F48" t="s">
        <v>156</v>
      </c>
      <c r="G48">
        <v>605.24051223799995</v>
      </c>
      <c r="H48">
        <v>-52.634487761999203</v>
      </c>
      <c r="I48">
        <v>-8.0006821602886902</v>
      </c>
      <c r="J48">
        <v>-44.259487761999203</v>
      </c>
      <c r="K48">
        <v>-6.8143938047727799</v>
      </c>
      <c r="L48">
        <f>+Table1[[#This Row],[consumption_hourly]]-Table1[[#This Row],[plan]]</f>
        <v>-52.634487762000049</v>
      </c>
      <c r="M48" s="3">
        <f>+Table1[[#This Row],[Column1]]/Table1[[#This Row],[plan]]</f>
        <v>-8.0006821602888162E-2</v>
      </c>
      <c r="N48">
        <f>+Table1[[#This Row],[consumption_hourly]]-Table1[[#This Row],[consumption]]</f>
        <v>-44.259487762000049</v>
      </c>
      <c r="O48" s="3">
        <f>+Table1[[#This Row],[Column3]]/Table1[[#This Row],[consumption]]</f>
        <v>-6.81439380477291E-2</v>
      </c>
      <c r="P48">
        <f>+ABS(Table1[[#This Row],[elering_plan_minus_actual]])</f>
        <v>8.375</v>
      </c>
      <c r="Q48" s="3">
        <f>+Table1[[#This Row],[Column2]]/Table1[[#This Row],[consumption]]</f>
        <v>1.2894534257120862E-2</v>
      </c>
      <c r="R48" s="4">
        <f>+ABS(Table1[[#This Row],[Column3]])</f>
        <v>44.259487762000049</v>
      </c>
    </row>
    <row r="49" spans="1:18" x14ac:dyDescent="0.45">
      <c r="A49" t="s">
        <v>155</v>
      </c>
      <c r="B49" s="1">
        <v>45921.125</v>
      </c>
      <c r="C49">
        <v>645.9</v>
      </c>
      <c r="D49">
        <v>653.9</v>
      </c>
      <c r="E49">
        <v>8</v>
      </c>
      <c r="F49" t="s">
        <v>155</v>
      </c>
      <c r="G49">
        <v>607.70377735754005</v>
      </c>
      <c r="H49">
        <v>-46.196222642459901</v>
      </c>
      <c r="I49">
        <v>-7.0647228387306802</v>
      </c>
      <c r="J49">
        <v>-38.196222642459901</v>
      </c>
      <c r="K49">
        <v>-5.9136433879021402</v>
      </c>
      <c r="L49">
        <f>+Table1[[#This Row],[consumption_hourly]]-Table1[[#This Row],[plan]]</f>
        <v>-46.196222642459929</v>
      </c>
      <c r="M49" s="3">
        <f>+Table1[[#This Row],[Column1]]/Table1[[#This Row],[plan]]</f>
        <v>-7.0647228387306818E-2</v>
      </c>
      <c r="N49">
        <f>+Table1[[#This Row],[consumption_hourly]]-Table1[[#This Row],[consumption]]</f>
        <v>-38.196222642459929</v>
      </c>
      <c r="O49" s="3">
        <f>+Table1[[#This Row],[Column3]]/Table1[[#This Row],[consumption]]</f>
        <v>-5.9136433879021413E-2</v>
      </c>
      <c r="P49">
        <f>+ABS(Table1[[#This Row],[elering_plan_minus_actual]])</f>
        <v>8</v>
      </c>
      <c r="Q49" s="3">
        <f>+Table1[[#This Row],[Column2]]/Table1[[#This Row],[consumption]]</f>
        <v>1.2385818238117356E-2</v>
      </c>
      <c r="R49" s="4">
        <f>+ABS(Table1[[#This Row],[Column3]])</f>
        <v>38.196222642459929</v>
      </c>
    </row>
    <row r="50" spans="1:18" x14ac:dyDescent="0.45">
      <c r="A50" t="s">
        <v>154</v>
      </c>
      <c r="B50" s="1">
        <v>45921.083333333336</v>
      </c>
      <c r="C50">
        <v>659.7</v>
      </c>
      <c r="D50">
        <v>657.52499999999998</v>
      </c>
      <c r="E50">
        <v>-2.1750000000000602</v>
      </c>
      <c r="F50" t="s">
        <v>154</v>
      </c>
      <c r="G50">
        <v>618.06447031154903</v>
      </c>
      <c r="H50">
        <v>-39.4605296884504</v>
      </c>
      <c r="I50">
        <v>-6.0013732844303203</v>
      </c>
      <c r="J50">
        <v>-41.635529688450497</v>
      </c>
      <c r="K50">
        <v>-6.3112823538654697</v>
      </c>
      <c r="L50">
        <f>+Table1[[#This Row],[consumption_hourly]]-Table1[[#This Row],[plan]]</f>
        <v>-39.460529688450947</v>
      </c>
      <c r="M50" s="3">
        <f>+Table1[[#This Row],[Column1]]/Table1[[#This Row],[plan]]</f>
        <v>-6.0013732844303939E-2</v>
      </c>
      <c r="N50">
        <f>+Table1[[#This Row],[consumption_hourly]]-Table1[[#This Row],[consumption]]</f>
        <v>-41.635529688451015</v>
      </c>
      <c r="O50" s="3">
        <f>+Table1[[#This Row],[Column3]]/Table1[[#This Row],[consumption]]</f>
        <v>-6.3112823538655466E-2</v>
      </c>
      <c r="P50">
        <f>+ABS(Table1[[#This Row],[elering_plan_minus_actual]])</f>
        <v>2.1750000000000602</v>
      </c>
      <c r="Q50" s="3">
        <f>+Table1[[#This Row],[Column2]]/Table1[[#This Row],[consumption]]</f>
        <v>3.2969531605276034E-3</v>
      </c>
      <c r="R50" s="4">
        <f>+ABS(Table1[[#This Row],[Column3]])</f>
        <v>41.635529688451015</v>
      </c>
    </row>
    <row r="51" spans="1:18" x14ac:dyDescent="0.45">
      <c r="A51" t="s">
        <v>153</v>
      </c>
      <c r="B51" s="1">
        <v>45921.041666666664</v>
      </c>
      <c r="C51">
        <v>681.6</v>
      </c>
      <c r="D51">
        <v>653.1</v>
      </c>
      <c r="E51">
        <v>-28.5</v>
      </c>
      <c r="F51" t="s">
        <v>153</v>
      </c>
      <c r="G51">
        <v>634.836781579545</v>
      </c>
      <c r="H51">
        <v>-18.263218420455001</v>
      </c>
      <c r="I51">
        <v>-2.7963892850183698</v>
      </c>
      <c r="J51">
        <v>-46.763218420454997</v>
      </c>
      <c r="K51">
        <v>-6.8608008245972698</v>
      </c>
      <c r="L51">
        <f>+Table1[[#This Row],[consumption_hourly]]-Table1[[#This Row],[plan]]</f>
        <v>-18.263218420455019</v>
      </c>
      <c r="M51" s="3">
        <f>+Table1[[#This Row],[Column1]]/Table1[[#This Row],[plan]]</f>
        <v>-2.7963892850183768E-2</v>
      </c>
      <c r="N51">
        <f>+Table1[[#This Row],[consumption_hourly]]-Table1[[#This Row],[consumption]]</f>
        <v>-46.763218420455019</v>
      </c>
      <c r="O51" s="3">
        <f>+Table1[[#This Row],[Column3]]/Table1[[#This Row],[consumption]]</f>
        <v>-6.860800824597274E-2</v>
      </c>
      <c r="P51">
        <f>+ABS(Table1[[#This Row],[elering_plan_minus_actual]])</f>
        <v>28.5</v>
      </c>
      <c r="Q51" s="3">
        <f>+Table1[[#This Row],[Column2]]/Table1[[#This Row],[consumption]]</f>
        <v>4.1813380281690141E-2</v>
      </c>
      <c r="R51" s="4">
        <f>+ABS(Table1[[#This Row],[Column3]])</f>
        <v>46.763218420455019</v>
      </c>
    </row>
    <row r="52" spans="1:18" x14ac:dyDescent="0.45">
      <c r="A52" t="s">
        <v>152</v>
      </c>
      <c r="B52" s="1">
        <v>45921</v>
      </c>
      <c r="C52">
        <v>708</v>
      </c>
      <c r="D52">
        <v>703.875</v>
      </c>
      <c r="E52">
        <v>-4.125</v>
      </c>
      <c r="F52" t="s">
        <v>152</v>
      </c>
      <c r="G52">
        <v>669.92114076165603</v>
      </c>
      <c r="H52">
        <v>-33.953859238343803</v>
      </c>
      <c r="I52">
        <v>-4.8238478761632102</v>
      </c>
      <c r="J52">
        <v>-38.078859238343803</v>
      </c>
      <c r="K52">
        <v>-5.3783699489186203</v>
      </c>
      <c r="L52">
        <f>+Table1[[#This Row],[consumption_hourly]]-Table1[[#This Row],[plan]]</f>
        <v>-33.953859238343966</v>
      </c>
      <c r="M52" s="3">
        <f>+Table1[[#This Row],[Column1]]/Table1[[#This Row],[plan]]</f>
        <v>-4.8238478761632342E-2</v>
      </c>
      <c r="N52">
        <f>+Table1[[#This Row],[consumption_hourly]]-Table1[[#This Row],[consumption]]</f>
        <v>-38.078859238343966</v>
      </c>
      <c r="O52" s="3">
        <f>+Table1[[#This Row],[Column3]]/Table1[[#This Row],[consumption]]</f>
        <v>-5.378369948918639E-2</v>
      </c>
      <c r="P52">
        <f>+ABS(Table1[[#This Row],[elering_plan_minus_actual]])</f>
        <v>4.125</v>
      </c>
      <c r="Q52" s="3">
        <f>+Table1[[#This Row],[Column2]]/Table1[[#This Row],[consumption]]</f>
        <v>5.8262711864406781E-3</v>
      </c>
      <c r="R52" s="4">
        <f>+ABS(Table1[[#This Row],[Column3]])</f>
        <v>38.078859238343966</v>
      </c>
    </row>
    <row r="53" spans="1:18" x14ac:dyDescent="0.45">
      <c r="A53" t="s">
        <v>151</v>
      </c>
      <c r="B53" s="1">
        <v>45920.958333333336</v>
      </c>
      <c r="C53">
        <v>748.3</v>
      </c>
      <c r="D53">
        <v>717.5</v>
      </c>
      <c r="E53">
        <v>-30.799999999999901</v>
      </c>
      <c r="F53" t="s">
        <v>151</v>
      </c>
      <c r="G53">
        <v>686.47629465063301</v>
      </c>
      <c r="H53">
        <v>-31.023705349366701</v>
      </c>
      <c r="I53">
        <v>-4.32386137273404</v>
      </c>
      <c r="J53">
        <v>-61.823705349366698</v>
      </c>
      <c r="K53">
        <v>-8.2618876586083996</v>
      </c>
      <c r="L53">
        <f>+Table1[[#This Row],[consumption_hourly]]-Table1[[#This Row],[plan]]</f>
        <v>-31.023705349366992</v>
      </c>
      <c r="M53" s="3">
        <f>+Table1[[#This Row],[Column1]]/Table1[[#This Row],[plan]]</f>
        <v>-4.3238613727340752E-2</v>
      </c>
      <c r="N53">
        <f>+Table1[[#This Row],[consumption_hourly]]-Table1[[#This Row],[consumption]]</f>
        <v>-61.823705349366946</v>
      </c>
      <c r="O53" s="3">
        <f>+Table1[[#This Row],[Column3]]/Table1[[#This Row],[consumption]]</f>
        <v>-8.2618876586084397E-2</v>
      </c>
      <c r="P53">
        <f>+ABS(Table1[[#This Row],[elering_plan_minus_actual]])</f>
        <v>30.799999999999901</v>
      </c>
      <c r="Q53" s="3">
        <f>+Table1[[#This Row],[Column2]]/Table1[[#This Row],[consumption]]</f>
        <v>4.1159962581852068E-2</v>
      </c>
      <c r="R53" s="4">
        <f>+ABS(Table1[[#This Row],[Column3]])</f>
        <v>61.823705349366946</v>
      </c>
    </row>
    <row r="54" spans="1:18" x14ac:dyDescent="0.45">
      <c r="A54" t="s">
        <v>150</v>
      </c>
      <c r="B54" s="1">
        <v>45920.916666666664</v>
      </c>
      <c r="C54">
        <v>796.8</v>
      </c>
      <c r="D54">
        <v>753.625</v>
      </c>
      <c r="E54">
        <v>-43.174999999999898</v>
      </c>
      <c r="F54" t="s">
        <v>150</v>
      </c>
      <c r="G54">
        <v>727.99557731806499</v>
      </c>
      <c r="H54">
        <v>-25.6294226819345</v>
      </c>
      <c r="I54">
        <v>-3.4008190654416302</v>
      </c>
      <c r="J54">
        <v>-68.804422681934497</v>
      </c>
      <c r="K54">
        <v>-8.6350932080741103</v>
      </c>
      <c r="L54">
        <f>+Table1[[#This Row],[consumption_hourly]]-Table1[[#This Row],[plan]]</f>
        <v>-25.629422681935011</v>
      </c>
      <c r="M54" s="3">
        <f>+Table1[[#This Row],[Column1]]/Table1[[#This Row],[plan]]</f>
        <v>-3.4008190654417E-2</v>
      </c>
      <c r="N54">
        <f>+Table1[[#This Row],[consumption_hourly]]-Table1[[#This Row],[consumption]]</f>
        <v>-68.804422681934966</v>
      </c>
      <c r="O54" s="3">
        <f>+Table1[[#This Row],[Column3]]/Table1[[#This Row],[consumption]]</f>
        <v>-8.6350932080741682E-2</v>
      </c>
      <c r="P54">
        <f>+ABS(Table1[[#This Row],[elering_plan_minus_actual]])</f>
        <v>43.174999999999898</v>
      </c>
      <c r="Q54" s="3">
        <f>+Table1[[#This Row],[Column2]]/Table1[[#This Row],[consumption]]</f>
        <v>5.4185491967871362E-2</v>
      </c>
      <c r="R54" s="4">
        <f>+ABS(Table1[[#This Row],[Column3]])</f>
        <v>68.804422681934966</v>
      </c>
    </row>
    <row r="55" spans="1:18" x14ac:dyDescent="0.45">
      <c r="A55" t="s">
        <v>149</v>
      </c>
      <c r="B55" s="1">
        <v>45920.875</v>
      </c>
      <c r="C55">
        <v>851.1</v>
      </c>
      <c r="D55">
        <v>825.02499999999998</v>
      </c>
      <c r="E55">
        <v>-26.074999999999999</v>
      </c>
      <c r="F55" t="s">
        <v>149</v>
      </c>
      <c r="G55">
        <v>754.35883412485305</v>
      </c>
      <c r="H55">
        <v>-70.666165875146106</v>
      </c>
      <c r="I55">
        <v>-8.56533630800838</v>
      </c>
      <c r="J55">
        <v>-96.741165875146095</v>
      </c>
      <c r="K55">
        <v>-11.3666039096635</v>
      </c>
      <c r="L55">
        <f>+Table1[[#This Row],[consumption_hourly]]-Table1[[#This Row],[plan]]</f>
        <v>-70.66616587514693</v>
      </c>
      <c r="M55" s="3">
        <f>+Table1[[#This Row],[Column1]]/Table1[[#This Row],[plan]]</f>
        <v>-8.5653363080084768E-2</v>
      </c>
      <c r="N55">
        <f>+Table1[[#This Row],[consumption_hourly]]-Table1[[#This Row],[consumption]]</f>
        <v>-96.741165875146976</v>
      </c>
      <c r="O55" s="3">
        <f>+Table1[[#This Row],[Column3]]/Table1[[#This Row],[consumption]]</f>
        <v>-0.11366603909663608</v>
      </c>
      <c r="P55">
        <f>+ABS(Table1[[#This Row],[elering_plan_minus_actual]])</f>
        <v>26.074999999999999</v>
      </c>
      <c r="Q55" s="3">
        <f>+Table1[[#This Row],[Column2]]/Table1[[#This Row],[consumption]]</f>
        <v>3.063682293502526E-2</v>
      </c>
      <c r="R55" s="4">
        <f>+ABS(Table1[[#This Row],[Column3]])</f>
        <v>96.741165875146976</v>
      </c>
    </row>
    <row r="56" spans="1:18" x14ac:dyDescent="0.45">
      <c r="A56" t="s">
        <v>148</v>
      </c>
      <c r="B56" s="1">
        <v>45920.833333333336</v>
      </c>
      <c r="C56">
        <v>906.6</v>
      </c>
      <c r="D56">
        <v>887.47500000000002</v>
      </c>
      <c r="E56">
        <v>-19.125</v>
      </c>
      <c r="F56" t="s">
        <v>148</v>
      </c>
      <c r="G56">
        <v>765.27383109769005</v>
      </c>
      <c r="H56">
        <v>-122.20116890230901</v>
      </c>
      <c r="I56">
        <v>-13.7695336659972</v>
      </c>
      <c r="J56">
        <v>-141.32616890230901</v>
      </c>
      <c r="K56">
        <v>-15.5885913194693</v>
      </c>
      <c r="L56">
        <f>+Table1[[#This Row],[consumption_hourly]]-Table1[[#This Row],[plan]]</f>
        <v>-122.20116890230997</v>
      </c>
      <c r="M56" s="3">
        <f>+Table1[[#This Row],[Column1]]/Table1[[#This Row],[plan]]</f>
        <v>-0.13769533665997349</v>
      </c>
      <c r="N56">
        <f>+Table1[[#This Row],[consumption_hourly]]-Table1[[#This Row],[consumption]]</f>
        <v>-141.32616890230997</v>
      </c>
      <c r="O56" s="3">
        <f>+Table1[[#This Row],[Column3]]/Table1[[#This Row],[consumption]]</f>
        <v>-0.15588591319469444</v>
      </c>
      <c r="P56">
        <f>+ABS(Table1[[#This Row],[elering_plan_minus_actual]])</f>
        <v>19.125</v>
      </c>
      <c r="Q56" s="3">
        <f>+Table1[[#This Row],[Column2]]/Table1[[#This Row],[consumption]]</f>
        <v>2.1095301125082726E-2</v>
      </c>
      <c r="R56" s="4">
        <f>+ABS(Table1[[#This Row],[Column3]])</f>
        <v>141.32616890230997</v>
      </c>
    </row>
    <row r="57" spans="1:18" x14ac:dyDescent="0.45">
      <c r="A57" t="s">
        <v>147</v>
      </c>
      <c r="B57" s="1">
        <v>45920.791666666664</v>
      </c>
      <c r="C57">
        <v>899.4</v>
      </c>
      <c r="D57">
        <v>842.95</v>
      </c>
      <c r="E57">
        <v>-56.449999999999903</v>
      </c>
      <c r="F57" t="s">
        <v>147</v>
      </c>
      <c r="G57">
        <v>772.49726252095297</v>
      </c>
      <c r="H57">
        <v>-70.452737479046107</v>
      </c>
      <c r="I57">
        <v>-8.3578785786874796</v>
      </c>
      <c r="J57">
        <v>-126.902737479046</v>
      </c>
      <c r="K57">
        <v>-14.1097106380971</v>
      </c>
      <c r="L57">
        <f>+Table1[[#This Row],[consumption_hourly]]-Table1[[#This Row],[plan]]</f>
        <v>-70.452737479047073</v>
      </c>
      <c r="M57" s="3">
        <f>+Table1[[#This Row],[Column1]]/Table1[[#This Row],[plan]]</f>
        <v>-8.3578785786875928E-2</v>
      </c>
      <c r="N57">
        <f>+Table1[[#This Row],[consumption_hourly]]-Table1[[#This Row],[consumption]]</f>
        <v>-126.902737479047</v>
      </c>
      <c r="O57" s="3">
        <f>+Table1[[#This Row],[Column3]]/Table1[[#This Row],[consumption]]</f>
        <v>-0.14109710638097289</v>
      </c>
      <c r="P57">
        <f>+ABS(Table1[[#This Row],[elering_plan_minus_actual]])</f>
        <v>56.449999999999903</v>
      </c>
      <c r="Q57" s="3">
        <f>+Table1[[#This Row],[Column2]]/Table1[[#This Row],[consumption]]</f>
        <v>6.27640649321769E-2</v>
      </c>
      <c r="R57" s="4">
        <f>+ABS(Table1[[#This Row],[Column3]])</f>
        <v>126.902737479047</v>
      </c>
    </row>
    <row r="58" spans="1:18" x14ac:dyDescent="0.45">
      <c r="A58" t="s">
        <v>146</v>
      </c>
      <c r="B58" s="1">
        <v>45920.75</v>
      </c>
      <c r="C58">
        <v>869.9</v>
      </c>
      <c r="D58">
        <v>848.4</v>
      </c>
      <c r="E58">
        <v>-21.5</v>
      </c>
      <c r="F58" t="s">
        <v>146</v>
      </c>
      <c r="G58">
        <v>762.03352579404896</v>
      </c>
      <c r="H58">
        <v>-86.366474205950396</v>
      </c>
      <c r="I58">
        <v>-10.1799238809465</v>
      </c>
      <c r="J58">
        <v>-107.86647420595</v>
      </c>
      <c r="K58">
        <v>-12.3998705835096</v>
      </c>
      <c r="L58">
        <f>+Table1[[#This Row],[consumption_hourly]]-Table1[[#This Row],[plan]]</f>
        <v>-86.366474205951022</v>
      </c>
      <c r="M58" s="3">
        <f>+Table1[[#This Row],[Column1]]/Table1[[#This Row],[plan]]</f>
        <v>-0.10179923880946608</v>
      </c>
      <c r="N58">
        <f>+Table1[[#This Row],[consumption_hourly]]-Table1[[#This Row],[consumption]]</f>
        <v>-107.86647420595102</v>
      </c>
      <c r="O58" s="3">
        <f>+Table1[[#This Row],[Column3]]/Table1[[#This Row],[consumption]]</f>
        <v>-0.12399870583509717</v>
      </c>
      <c r="P58">
        <f>+ABS(Table1[[#This Row],[elering_plan_minus_actual]])</f>
        <v>21.5</v>
      </c>
      <c r="Q58" s="3">
        <f>+Table1[[#This Row],[Column2]]/Table1[[#This Row],[consumption]]</f>
        <v>2.4715484538452695E-2</v>
      </c>
      <c r="R58" s="4">
        <f>+ABS(Table1[[#This Row],[Column3]])</f>
        <v>107.86647420595102</v>
      </c>
    </row>
    <row r="59" spans="1:18" x14ac:dyDescent="0.45">
      <c r="A59" t="s">
        <v>145</v>
      </c>
      <c r="B59" s="1">
        <v>45920.708333333336</v>
      </c>
      <c r="C59">
        <v>881.3</v>
      </c>
      <c r="D59">
        <v>841.67499999999995</v>
      </c>
      <c r="E59">
        <v>-39.625</v>
      </c>
      <c r="F59" t="s">
        <v>145</v>
      </c>
      <c r="G59">
        <v>769.756331597025</v>
      </c>
      <c r="H59">
        <v>-71.918668402974305</v>
      </c>
      <c r="I59">
        <v>-8.5447076844357195</v>
      </c>
      <c r="J59">
        <v>-111.54366840297401</v>
      </c>
      <c r="K59">
        <v>-12.6567194375325</v>
      </c>
      <c r="L59">
        <f>+Table1[[#This Row],[consumption_hourly]]-Table1[[#This Row],[plan]]</f>
        <v>-71.918668402974959</v>
      </c>
      <c r="M59" s="3">
        <f>+Table1[[#This Row],[Column1]]/Table1[[#This Row],[plan]]</f>
        <v>-8.5447076844357928E-2</v>
      </c>
      <c r="N59">
        <f>+Table1[[#This Row],[consumption_hourly]]-Table1[[#This Row],[consumption]]</f>
        <v>-111.54366840297496</v>
      </c>
      <c r="O59" s="3">
        <f>+Table1[[#This Row],[Column3]]/Table1[[#This Row],[consumption]]</f>
        <v>-0.12656719437532618</v>
      </c>
      <c r="P59">
        <f>+ABS(Table1[[#This Row],[elering_plan_minus_actual]])</f>
        <v>39.625</v>
      </c>
      <c r="Q59" s="3">
        <f>+Table1[[#This Row],[Column2]]/Table1[[#This Row],[consumption]]</f>
        <v>4.4961987972313627E-2</v>
      </c>
      <c r="R59" s="4">
        <f>+ABS(Table1[[#This Row],[Column3]])</f>
        <v>111.54366840297496</v>
      </c>
    </row>
    <row r="60" spans="1:18" x14ac:dyDescent="0.45">
      <c r="A60" t="s">
        <v>144</v>
      </c>
      <c r="B60" s="1">
        <v>45920.666666666664</v>
      </c>
      <c r="C60">
        <v>899</v>
      </c>
      <c r="D60">
        <v>877.15</v>
      </c>
      <c r="E60">
        <v>-21.85</v>
      </c>
      <c r="F60" t="s">
        <v>144</v>
      </c>
      <c r="G60">
        <v>776.90194175289503</v>
      </c>
      <c r="H60">
        <v>-100.248058247104</v>
      </c>
      <c r="I60">
        <v>-11.428838653263799</v>
      </c>
      <c r="J60">
        <v>-122.09805824710401</v>
      </c>
      <c r="K60">
        <v>-13.581541518031599</v>
      </c>
      <c r="L60">
        <f>+Table1[[#This Row],[consumption_hourly]]-Table1[[#This Row],[plan]]</f>
        <v>-100.24805824710495</v>
      </c>
      <c r="M60" s="3">
        <f>+Table1[[#This Row],[Column1]]/Table1[[#This Row],[plan]]</f>
        <v>-0.11428838653263974</v>
      </c>
      <c r="N60">
        <f>+Table1[[#This Row],[consumption_hourly]]-Table1[[#This Row],[consumption]]</f>
        <v>-122.09805824710497</v>
      </c>
      <c r="O60" s="3">
        <f>+Table1[[#This Row],[Column3]]/Table1[[#This Row],[consumption]]</f>
        <v>-0.13581541518031698</v>
      </c>
      <c r="P60">
        <f>+ABS(Table1[[#This Row],[elering_plan_minus_actual]])</f>
        <v>21.85</v>
      </c>
      <c r="Q60" s="3">
        <f>+Table1[[#This Row],[Column2]]/Table1[[#This Row],[consumption]]</f>
        <v>2.4304783092324807E-2</v>
      </c>
      <c r="R60" s="4">
        <f>+ABS(Table1[[#This Row],[Column3]])</f>
        <v>122.09805824710497</v>
      </c>
    </row>
    <row r="61" spans="1:18" x14ac:dyDescent="0.45">
      <c r="A61" t="s">
        <v>143</v>
      </c>
      <c r="B61" s="1">
        <v>45920.625</v>
      </c>
      <c r="C61">
        <v>937.2</v>
      </c>
      <c r="D61">
        <v>908.75</v>
      </c>
      <c r="E61">
        <v>-28.45</v>
      </c>
      <c r="F61" t="s">
        <v>143</v>
      </c>
      <c r="G61">
        <v>803.51934405696602</v>
      </c>
      <c r="H61">
        <v>-105.230655943033</v>
      </c>
      <c r="I61">
        <v>-11.579714546688599</v>
      </c>
      <c r="J61">
        <v>-133.680655943033</v>
      </c>
      <c r="K61">
        <v>-14.263834394263</v>
      </c>
      <c r="L61">
        <f>+Table1[[#This Row],[consumption_hourly]]-Table1[[#This Row],[plan]]</f>
        <v>-105.23065594303398</v>
      </c>
      <c r="M61" s="3">
        <f>+Table1[[#This Row],[Column1]]/Table1[[#This Row],[plan]]</f>
        <v>-0.11579714546688746</v>
      </c>
      <c r="N61">
        <f>+Table1[[#This Row],[consumption_hourly]]-Table1[[#This Row],[consumption]]</f>
        <v>-133.68065594303403</v>
      </c>
      <c r="O61" s="3">
        <f>+Table1[[#This Row],[Column3]]/Table1[[#This Row],[consumption]]</f>
        <v>-0.14263834394263125</v>
      </c>
      <c r="P61">
        <f>+ABS(Table1[[#This Row],[elering_plan_minus_actual]])</f>
        <v>28.45</v>
      </c>
      <c r="Q61" s="3">
        <f>+Table1[[#This Row],[Column2]]/Table1[[#This Row],[consumption]]</f>
        <v>3.0356380708493381E-2</v>
      </c>
      <c r="R61" s="4">
        <f>+ABS(Table1[[#This Row],[Column3]])</f>
        <v>133.68065594303403</v>
      </c>
    </row>
    <row r="62" spans="1:18" x14ac:dyDescent="0.45">
      <c r="A62" t="s">
        <v>142</v>
      </c>
      <c r="B62" s="1">
        <v>45920.583333333336</v>
      </c>
      <c r="C62">
        <v>971.7</v>
      </c>
      <c r="D62">
        <v>903.375</v>
      </c>
      <c r="E62">
        <v>-68.325000000000003</v>
      </c>
      <c r="F62" t="s">
        <v>142</v>
      </c>
      <c r="G62">
        <v>844.12280359534498</v>
      </c>
      <c r="H62">
        <v>-59.252196404655002</v>
      </c>
      <c r="I62">
        <v>-6.5589811987994997</v>
      </c>
      <c r="J62">
        <v>-127.577196404655</v>
      </c>
      <c r="K62">
        <v>-13.129278213919401</v>
      </c>
      <c r="L62">
        <f>+Table1[[#This Row],[consumption_hourly]]-Table1[[#This Row],[plan]]</f>
        <v>-59.252196404655024</v>
      </c>
      <c r="M62" s="3">
        <f>+Table1[[#This Row],[Column1]]/Table1[[#This Row],[plan]]</f>
        <v>-6.5589811987995045E-2</v>
      </c>
      <c r="N62">
        <f>+Table1[[#This Row],[consumption_hourly]]-Table1[[#This Row],[consumption]]</f>
        <v>-127.57719640465507</v>
      </c>
      <c r="O62" s="3">
        <f>+Table1[[#This Row],[Column3]]/Table1[[#This Row],[consumption]]</f>
        <v>-0.13129278213919426</v>
      </c>
      <c r="P62">
        <f>+ABS(Table1[[#This Row],[elering_plan_minus_actual]])</f>
        <v>68.325000000000003</v>
      </c>
      <c r="Q62" s="3">
        <f>+Table1[[#This Row],[Column2]]/Table1[[#This Row],[consumption]]</f>
        <v>7.031491200987959E-2</v>
      </c>
      <c r="R62" s="4">
        <f>+ABS(Table1[[#This Row],[Column3]])</f>
        <v>127.57719640465507</v>
      </c>
    </row>
    <row r="63" spans="1:18" x14ac:dyDescent="0.45">
      <c r="A63" t="s">
        <v>141</v>
      </c>
      <c r="B63" s="1">
        <v>45920.541666666664</v>
      </c>
      <c r="C63">
        <v>983.8</v>
      </c>
      <c r="D63">
        <v>904.625</v>
      </c>
      <c r="E63">
        <v>-79.174999999999898</v>
      </c>
      <c r="F63" t="s">
        <v>141</v>
      </c>
      <c r="G63">
        <v>857.48630553137002</v>
      </c>
      <c r="H63">
        <v>-47.138694468628998</v>
      </c>
      <c r="I63">
        <v>-5.2108547153382903</v>
      </c>
      <c r="J63">
        <v>-126.313694468629</v>
      </c>
      <c r="K63">
        <v>-12.8393671954288</v>
      </c>
      <c r="L63">
        <f>+Table1[[#This Row],[consumption_hourly]]-Table1[[#This Row],[plan]]</f>
        <v>-47.138694468629978</v>
      </c>
      <c r="M63" s="3">
        <f>+Table1[[#This Row],[Column1]]/Table1[[#This Row],[plan]]</f>
        <v>-5.2108547153383977E-2</v>
      </c>
      <c r="N63">
        <f>+Table1[[#This Row],[consumption_hourly]]-Table1[[#This Row],[consumption]]</f>
        <v>-126.31369446862993</v>
      </c>
      <c r="O63" s="3">
        <f>+Table1[[#This Row],[Column3]]/Table1[[#This Row],[consumption]]</f>
        <v>-0.12839367195428944</v>
      </c>
      <c r="P63">
        <f>+ABS(Table1[[#This Row],[elering_plan_minus_actual]])</f>
        <v>79.174999999999898</v>
      </c>
      <c r="Q63" s="3">
        <f>+Table1[[#This Row],[Column2]]/Table1[[#This Row],[consumption]]</f>
        <v>8.047875584468378E-2</v>
      </c>
      <c r="R63" s="4">
        <f>+ABS(Table1[[#This Row],[Column3]])</f>
        <v>126.31369446862993</v>
      </c>
    </row>
    <row r="64" spans="1:18" x14ac:dyDescent="0.45">
      <c r="A64" t="s">
        <v>140</v>
      </c>
      <c r="B64" s="1">
        <v>45920.5</v>
      </c>
      <c r="C64">
        <v>1000.8</v>
      </c>
      <c r="D64">
        <v>943.15</v>
      </c>
      <c r="E64">
        <v>-57.649999999999899</v>
      </c>
      <c r="F64" t="s">
        <v>140</v>
      </c>
      <c r="G64">
        <v>853.30207076725105</v>
      </c>
      <c r="H64">
        <v>-89.847929232748399</v>
      </c>
      <c r="I64">
        <v>-9.5263668804271298</v>
      </c>
      <c r="J64">
        <v>-147.49792923274799</v>
      </c>
      <c r="K64">
        <v>-14.738002521257799</v>
      </c>
      <c r="L64">
        <f>+Table1[[#This Row],[consumption_hourly]]-Table1[[#This Row],[plan]]</f>
        <v>-89.847929232748925</v>
      </c>
      <c r="M64" s="3">
        <f>+Table1[[#This Row],[Column1]]/Table1[[#This Row],[plan]]</f>
        <v>-9.5263668804271784E-2</v>
      </c>
      <c r="N64">
        <f>+Table1[[#This Row],[consumption_hourly]]-Table1[[#This Row],[consumption]]</f>
        <v>-147.4979292327489</v>
      </c>
      <c r="O64" s="3">
        <f>+Table1[[#This Row],[Column3]]/Table1[[#This Row],[consumption]]</f>
        <v>-0.14738002521257884</v>
      </c>
      <c r="P64">
        <f>+ABS(Table1[[#This Row],[elering_plan_minus_actual]])</f>
        <v>57.649999999999899</v>
      </c>
      <c r="Q64" s="3">
        <f>+Table1[[#This Row],[Column2]]/Table1[[#This Row],[consumption]]</f>
        <v>5.7603916866506698E-2</v>
      </c>
      <c r="R64" s="4">
        <f>+ABS(Table1[[#This Row],[Column3]])</f>
        <v>147.4979292327489</v>
      </c>
    </row>
    <row r="65" spans="1:18" x14ac:dyDescent="0.45">
      <c r="A65" t="s">
        <v>139</v>
      </c>
      <c r="B65" s="1">
        <v>45920.458333333336</v>
      </c>
      <c r="C65">
        <v>997.2</v>
      </c>
      <c r="D65">
        <v>924.05</v>
      </c>
      <c r="E65">
        <v>-73.150000000000006</v>
      </c>
      <c r="F65" t="s">
        <v>139</v>
      </c>
      <c r="G65">
        <v>827.38948716504501</v>
      </c>
      <c r="H65">
        <v>-96.660512834954105</v>
      </c>
      <c r="I65">
        <v>-10.4605284167473</v>
      </c>
      <c r="J65">
        <v>-169.81051283495401</v>
      </c>
      <c r="K65">
        <v>-17.0287317323459</v>
      </c>
      <c r="L65">
        <f>+Table1[[#This Row],[consumption_hourly]]-Table1[[#This Row],[plan]]</f>
        <v>-96.660512834954943</v>
      </c>
      <c r="M65" s="3">
        <f>+Table1[[#This Row],[Column1]]/Table1[[#This Row],[plan]]</f>
        <v>-0.10460528416747465</v>
      </c>
      <c r="N65">
        <f>+Table1[[#This Row],[consumption_hourly]]-Table1[[#This Row],[consumption]]</f>
        <v>-169.81051283495503</v>
      </c>
      <c r="O65" s="3">
        <f>+Table1[[#This Row],[Column3]]/Table1[[#This Row],[consumption]]</f>
        <v>-0.17028731732346072</v>
      </c>
      <c r="P65">
        <f>+ABS(Table1[[#This Row],[elering_plan_minus_actual]])</f>
        <v>73.150000000000006</v>
      </c>
      <c r="Q65" s="3">
        <f>+Table1[[#This Row],[Column2]]/Table1[[#This Row],[consumption]]</f>
        <v>7.3355395106297641E-2</v>
      </c>
      <c r="R65" s="4">
        <f>+ABS(Table1[[#This Row],[Column3]])</f>
        <v>169.81051283495503</v>
      </c>
    </row>
    <row r="66" spans="1:18" x14ac:dyDescent="0.45">
      <c r="A66" t="s">
        <v>138</v>
      </c>
      <c r="B66" s="1">
        <v>45920.416666666664</v>
      </c>
      <c r="C66">
        <v>972.4</v>
      </c>
      <c r="D66">
        <v>873.125</v>
      </c>
      <c r="E66">
        <v>-99.274999999999906</v>
      </c>
      <c r="F66" t="s">
        <v>138</v>
      </c>
      <c r="G66">
        <v>800.85965941933398</v>
      </c>
      <c r="H66">
        <v>-72.265340580665296</v>
      </c>
      <c r="I66">
        <v>-8.2766317057311696</v>
      </c>
      <c r="J66">
        <v>-171.540340580665</v>
      </c>
      <c r="K66">
        <v>-17.640923547991001</v>
      </c>
      <c r="L66">
        <f>+Table1[[#This Row],[consumption_hourly]]-Table1[[#This Row],[plan]]</f>
        <v>-72.26534058066602</v>
      </c>
      <c r="M66" s="3">
        <f>+Table1[[#This Row],[Column1]]/Table1[[#This Row],[plan]]</f>
        <v>-8.276631705731255E-2</v>
      </c>
      <c r="N66">
        <f>+Table1[[#This Row],[consumption_hourly]]-Table1[[#This Row],[consumption]]</f>
        <v>-171.540340580666</v>
      </c>
      <c r="O66" s="3">
        <f>+Table1[[#This Row],[Column3]]/Table1[[#This Row],[consumption]]</f>
        <v>-0.17640923547991155</v>
      </c>
      <c r="P66">
        <f>+ABS(Table1[[#This Row],[elering_plan_minus_actual]])</f>
        <v>99.274999999999906</v>
      </c>
      <c r="Q66" s="3">
        <f>+Table1[[#This Row],[Column2]]/Table1[[#This Row],[consumption]]</f>
        <v>0.10209276018099538</v>
      </c>
      <c r="R66" s="4">
        <f>+ABS(Table1[[#This Row],[Column3]])</f>
        <v>171.540340580666</v>
      </c>
    </row>
    <row r="67" spans="1:18" x14ac:dyDescent="0.45">
      <c r="A67" t="s">
        <v>137</v>
      </c>
      <c r="B67" s="1">
        <v>45920.375</v>
      </c>
      <c r="C67">
        <v>915.2</v>
      </c>
      <c r="D67">
        <v>843.47500000000002</v>
      </c>
      <c r="E67">
        <v>-71.724999999999994</v>
      </c>
      <c r="F67" t="s">
        <v>137</v>
      </c>
      <c r="G67">
        <v>788.69075788630903</v>
      </c>
      <c r="H67">
        <v>-54.784242113690702</v>
      </c>
      <c r="I67">
        <v>-6.4950641232627797</v>
      </c>
      <c r="J67">
        <v>-126.50924211368999</v>
      </c>
      <c r="K67">
        <v>-13.823125230953901</v>
      </c>
      <c r="L67">
        <f>+Table1[[#This Row],[consumption_hourly]]-Table1[[#This Row],[plan]]</f>
        <v>-54.784242113690993</v>
      </c>
      <c r="M67" s="3">
        <f>+Table1[[#This Row],[Column1]]/Table1[[#This Row],[plan]]</f>
        <v>-6.4950641232628101E-2</v>
      </c>
      <c r="N67">
        <f>+Table1[[#This Row],[consumption_hourly]]-Table1[[#This Row],[consumption]]</f>
        <v>-126.50924211369102</v>
      </c>
      <c r="O67" s="3">
        <f>+Table1[[#This Row],[Column3]]/Table1[[#This Row],[consumption]]</f>
        <v>-0.13823125230954</v>
      </c>
      <c r="P67">
        <f>+ABS(Table1[[#This Row],[elering_plan_minus_actual]])</f>
        <v>71.724999999999994</v>
      </c>
      <c r="Q67" s="3">
        <f>+Table1[[#This Row],[Column2]]/Table1[[#This Row],[consumption]]</f>
        <v>7.837084790209789E-2</v>
      </c>
      <c r="R67" s="4">
        <f>+ABS(Table1[[#This Row],[Column3]])</f>
        <v>126.50924211369102</v>
      </c>
    </row>
    <row r="68" spans="1:18" x14ac:dyDescent="0.45">
      <c r="A68" t="s">
        <v>136</v>
      </c>
      <c r="B68" s="1">
        <v>45920.333333333336</v>
      </c>
      <c r="C68">
        <v>811.7</v>
      </c>
      <c r="D68">
        <v>796.27499999999998</v>
      </c>
      <c r="E68">
        <v>-15.425000000000001</v>
      </c>
      <c r="F68" t="s">
        <v>136</v>
      </c>
      <c r="G68">
        <v>740.82256022068395</v>
      </c>
      <c r="H68">
        <v>-55.452439779315597</v>
      </c>
      <c r="I68">
        <v>-6.9639810089875498</v>
      </c>
      <c r="J68">
        <v>-70.877439779315694</v>
      </c>
      <c r="K68">
        <v>-8.7319748403739901</v>
      </c>
      <c r="L68">
        <f>+Table1[[#This Row],[consumption_hourly]]-Table1[[#This Row],[plan]]</f>
        <v>-55.452439779316023</v>
      </c>
      <c r="M68" s="3">
        <f>+Table1[[#This Row],[Column1]]/Table1[[#This Row],[plan]]</f>
        <v>-6.963981008987602E-2</v>
      </c>
      <c r="N68">
        <f>+Table1[[#This Row],[consumption_hourly]]-Table1[[#This Row],[consumption]]</f>
        <v>-70.877439779316092</v>
      </c>
      <c r="O68" s="3">
        <f>+Table1[[#This Row],[Column3]]/Table1[[#This Row],[consumption]]</f>
        <v>-8.7319748403740405E-2</v>
      </c>
      <c r="P68">
        <f>+ABS(Table1[[#This Row],[elering_plan_minus_actual]])</f>
        <v>15.425000000000001</v>
      </c>
      <c r="Q68" s="3">
        <f>+Table1[[#This Row],[Column2]]/Table1[[#This Row],[consumption]]</f>
        <v>1.900332635210053E-2</v>
      </c>
      <c r="R68" s="4">
        <f>+ABS(Table1[[#This Row],[Column3]])</f>
        <v>70.877439779316092</v>
      </c>
    </row>
    <row r="69" spans="1:18" x14ac:dyDescent="0.45">
      <c r="A69" t="s">
        <v>135</v>
      </c>
      <c r="B69" s="1">
        <v>45920.291666666664</v>
      </c>
      <c r="C69">
        <v>750.3</v>
      </c>
      <c r="D69">
        <v>737.5</v>
      </c>
      <c r="E69">
        <v>-12.799999999999899</v>
      </c>
      <c r="F69" t="s">
        <v>135</v>
      </c>
      <c r="G69">
        <v>694.86530615414802</v>
      </c>
      <c r="H69">
        <v>-42.634693845851302</v>
      </c>
      <c r="I69">
        <v>-5.7809754367256003</v>
      </c>
      <c r="J69">
        <v>-55.4346938458512</v>
      </c>
      <c r="K69">
        <v>-7.3883371779090004</v>
      </c>
      <c r="L69">
        <f>+Table1[[#This Row],[consumption_hourly]]-Table1[[#This Row],[plan]]</f>
        <v>-42.634693845851984</v>
      </c>
      <c r="M69" s="3">
        <f>+Table1[[#This Row],[Column1]]/Table1[[#This Row],[plan]]</f>
        <v>-5.7809754367256931E-2</v>
      </c>
      <c r="N69">
        <f>+Table1[[#This Row],[consumption_hourly]]-Table1[[#This Row],[consumption]]</f>
        <v>-55.434693845851939</v>
      </c>
      <c r="O69" s="3">
        <f>+Table1[[#This Row],[Column3]]/Table1[[#This Row],[consumption]]</f>
        <v>-7.3883371779090948E-2</v>
      </c>
      <c r="P69">
        <f>+ABS(Table1[[#This Row],[elering_plan_minus_actual]])</f>
        <v>12.799999999999899</v>
      </c>
      <c r="Q69" s="3">
        <f>+Table1[[#This Row],[Column2]]/Table1[[#This Row],[consumption]]</f>
        <v>1.7059842729574705E-2</v>
      </c>
      <c r="R69" s="4">
        <f>+ABS(Table1[[#This Row],[Column3]])</f>
        <v>55.434693845851939</v>
      </c>
    </row>
    <row r="70" spans="1:18" x14ac:dyDescent="0.45">
      <c r="A70" t="s">
        <v>134</v>
      </c>
      <c r="B70" s="1">
        <v>45920.25</v>
      </c>
      <c r="C70">
        <v>713.4</v>
      </c>
      <c r="D70">
        <v>718.47500000000002</v>
      </c>
      <c r="E70">
        <v>5.0750000000000401</v>
      </c>
      <c r="F70" t="s">
        <v>134</v>
      </c>
      <c r="G70">
        <v>634.39156163232997</v>
      </c>
      <c r="H70">
        <v>-84.083438367669103</v>
      </c>
      <c r="I70">
        <v>-11.7030430241371</v>
      </c>
      <c r="J70">
        <v>-79.0084383676691</v>
      </c>
      <c r="K70">
        <v>-11.0749142651624</v>
      </c>
      <c r="L70">
        <f>+Table1[[#This Row],[consumption_hourly]]-Table1[[#This Row],[plan]]</f>
        <v>-84.083438367670055</v>
      </c>
      <c r="M70" s="3">
        <f>+Table1[[#This Row],[Column1]]/Table1[[#This Row],[plan]]</f>
        <v>-0.11703043024137243</v>
      </c>
      <c r="N70">
        <f>+Table1[[#This Row],[consumption_hourly]]-Table1[[#This Row],[consumption]]</f>
        <v>-79.00843836767001</v>
      </c>
      <c r="O70" s="3">
        <f>+Table1[[#This Row],[Column3]]/Table1[[#This Row],[consumption]]</f>
        <v>-0.11074914265162604</v>
      </c>
      <c r="P70">
        <f>+ABS(Table1[[#This Row],[elering_plan_minus_actual]])</f>
        <v>5.0750000000000401</v>
      </c>
      <c r="Q70" s="3">
        <f>+Table1[[#This Row],[Column2]]/Table1[[#This Row],[consumption]]</f>
        <v>7.113821138211439E-3</v>
      </c>
      <c r="R70" s="4">
        <f>+ABS(Table1[[#This Row],[Column3]])</f>
        <v>79.00843836767001</v>
      </c>
    </row>
    <row r="71" spans="1:18" x14ac:dyDescent="0.45">
      <c r="A71" t="s">
        <v>133</v>
      </c>
      <c r="B71" s="1">
        <v>45920.208333333336</v>
      </c>
      <c r="C71">
        <v>685.8</v>
      </c>
      <c r="D71">
        <v>707.3</v>
      </c>
      <c r="E71">
        <f>+Table1[[#This Row],[consumption]]-Table1[[#This Row],[plan]]</f>
        <v>-21.5</v>
      </c>
      <c r="F71" t="s">
        <v>133</v>
      </c>
      <c r="G71">
        <v>610.62169840811202</v>
      </c>
      <c r="H71">
        <v>-96.678301591887703</v>
      </c>
      <c r="I71">
        <v>-13.668641537097001</v>
      </c>
      <c r="J71">
        <v>-75.178301591887703</v>
      </c>
      <c r="K71">
        <v>-10.9621320489775</v>
      </c>
      <c r="L71">
        <f>+Table1[[#This Row],[consumption_hourly]]-Table1[[#This Row],[plan]]</f>
        <v>-96.67830159188793</v>
      </c>
      <c r="M71" s="3">
        <f>+Table1[[#This Row],[Column1]]/Table1[[#This Row],[plan]]</f>
        <v>-0.1366864153709712</v>
      </c>
      <c r="N71">
        <f>+Table1[[#This Row],[consumption_hourly]]-Table1[[#This Row],[consumption]]</f>
        <v>-75.17830159188793</v>
      </c>
      <c r="O71" s="3">
        <f>+Table1[[#This Row],[Column3]]/Table1[[#This Row],[consumption]]</f>
        <v>-0.10962132048977535</v>
      </c>
      <c r="P71">
        <f>+ABS(Table1[[#This Row],[elering_plan_minus_actual]])</f>
        <v>21.5</v>
      </c>
      <c r="Q71" s="3">
        <f>+Table1[[#This Row],[Column2]]/Table1[[#This Row],[consumption]]</f>
        <v>3.1350247885680957E-2</v>
      </c>
      <c r="R71" s="4">
        <f>+ABS(Table1[[#This Row],[Column3]])</f>
        <v>75.17830159188793</v>
      </c>
    </row>
    <row r="72" spans="1:18" x14ac:dyDescent="0.45">
      <c r="A72" t="s">
        <v>132</v>
      </c>
      <c r="B72" s="1">
        <v>45920.166666666664</v>
      </c>
      <c r="C72">
        <v>682.6</v>
      </c>
      <c r="D72">
        <v>675.52499999999998</v>
      </c>
      <c r="E72">
        <v>-7.0750000000000401</v>
      </c>
      <c r="F72" t="s">
        <v>132</v>
      </c>
      <c r="G72">
        <v>605.098606776829</v>
      </c>
      <c r="H72">
        <v>-70.426393223170805</v>
      </c>
      <c r="I72">
        <v>-10.425431068157399</v>
      </c>
      <c r="J72">
        <v>-77.501393223170894</v>
      </c>
      <c r="K72">
        <v>-11.3538519225272</v>
      </c>
      <c r="L72">
        <f>+Table1[[#This Row],[consumption_hourly]]-Table1[[#This Row],[plan]]</f>
        <v>-70.426393223170976</v>
      </c>
      <c r="M72" s="3">
        <f>+Table1[[#This Row],[Column1]]/Table1[[#This Row],[plan]]</f>
        <v>-0.10425431068157504</v>
      </c>
      <c r="N72">
        <f>+Table1[[#This Row],[consumption_hourly]]-Table1[[#This Row],[consumption]]</f>
        <v>-77.501393223171021</v>
      </c>
      <c r="O72" s="3">
        <f>+Table1[[#This Row],[Column3]]/Table1[[#This Row],[consumption]]</f>
        <v>-0.11353851922527251</v>
      </c>
      <c r="P72">
        <f>+ABS(Table1[[#This Row],[elering_plan_minus_actual]])</f>
        <v>7.0750000000000401</v>
      </c>
      <c r="Q72" s="3">
        <f>+Table1[[#This Row],[Column2]]/Table1[[#This Row],[consumption]]</f>
        <v>1.0364781716964606E-2</v>
      </c>
      <c r="R72" s="4">
        <f>+ABS(Table1[[#This Row],[Column3]])</f>
        <v>77.501393223171021</v>
      </c>
    </row>
    <row r="73" spans="1:18" x14ac:dyDescent="0.45">
      <c r="A73" t="s">
        <v>131</v>
      </c>
      <c r="B73" s="1">
        <v>45920.125</v>
      </c>
      <c r="C73">
        <v>686.1</v>
      </c>
      <c r="D73">
        <v>672.375</v>
      </c>
      <c r="E73">
        <v>-13.725</v>
      </c>
      <c r="F73" t="s">
        <v>131</v>
      </c>
      <c r="G73">
        <v>607.43813588206001</v>
      </c>
      <c r="H73">
        <v>-64.936864117939706</v>
      </c>
      <c r="I73">
        <v>-9.6578344105506204</v>
      </c>
      <c r="J73">
        <v>-78.6618641179397</v>
      </c>
      <c r="K73">
        <v>-11.4650727471126</v>
      </c>
      <c r="L73">
        <f>+Table1[[#This Row],[consumption_hourly]]-Table1[[#This Row],[plan]]</f>
        <v>-64.93686411793999</v>
      </c>
      <c r="M73" s="3">
        <f>+Table1[[#This Row],[Column1]]/Table1[[#This Row],[plan]]</f>
        <v>-9.6578344105506586E-2</v>
      </c>
      <c r="N73">
        <f>+Table1[[#This Row],[consumption_hourly]]-Table1[[#This Row],[consumption]]</f>
        <v>-78.661864117940013</v>
      </c>
      <c r="O73" s="3">
        <f>+Table1[[#This Row],[Column3]]/Table1[[#This Row],[consumption]]</f>
        <v>-0.11465072747112667</v>
      </c>
      <c r="P73">
        <f>+ABS(Table1[[#This Row],[elering_plan_minus_actual]])</f>
        <v>13.725</v>
      </c>
      <c r="Q73" s="3">
        <f>+Table1[[#This Row],[Column2]]/Table1[[#This Row],[consumption]]</f>
        <v>2.0004372540445996E-2</v>
      </c>
      <c r="R73" s="4">
        <f>+ABS(Table1[[#This Row],[Column3]])</f>
        <v>78.661864117940013</v>
      </c>
    </row>
    <row r="74" spans="1:18" x14ac:dyDescent="0.45">
      <c r="A74" t="s">
        <v>130</v>
      </c>
      <c r="B74" s="1">
        <v>45920.083333333336</v>
      </c>
      <c r="C74">
        <v>684.7</v>
      </c>
      <c r="D74">
        <v>704.35</v>
      </c>
      <c r="E74">
        <v>19.649999999999899</v>
      </c>
      <c r="F74" t="s">
        <v>130</v>
      </c>
      <c r="G74">
        <v>620.33549609047498</v>
      </c>
      <c r="H74">
        <v>-84.014503909524905</v>
      </c>
      <c r="I74">
        <v>-11.9279483083019</v>
      </c>
      <c r="J74">
        <v>-64.364503909524899</v>
      </c>
      <c r="K74">
        <v>-9.4003949042682802</v>
      </c>
      <c r="L74">
        <f>+Table1[[#This Row],[consumption_hourly]]-Table1[[#This Row],[plan]]</f>
        <v>-84.014503909525047</v>
      </c>
      <c r="M74" s="3">
        <f>+Table1[[#This Row],[Column1]]/Table1[[#This Row],[plan]]</f>
        <v>-0.11927948308301987</v>
      </c>
      <c r="N74">
        <f>+Table1[[#This Row],[consumption_hourly]]-Table1[[#This Row],[consumption]]</f>
        <v>-64.36450390952507</v>
      </c>
      <c r="O74" s="3">
        <f>+Table1[[#This Row],[Column3]]/Table1[[#This Row],[consumption]]</f>
        <v>-9.4003949042683027E-2</v>
      </c>
      <c r="P74">
        <f>+ABS(Table1[[#This Row],[elering_plan_minus_actual]])</f>
        <v>19.649999999999899</v>
      </c>
      <c r="Q74" s="3">
        <f>+Table1[[#This Row],[Column2]]/Table1[[#This Row],[consumption]]</f>
        <v>2.869870016065415E-2</v>
      </c>
      <c r="R74" s="4">
        <f>+ABS(Table1[[#This Row],[Column3]])</f>
        <v>64.36450390952507</v>
      </c>
    </row>
    <row r="75" spans="1:18" x14ac:dyDescent="0.45">
      <c r="A75" t="s">
        <v>129</v>
      </c>
      <c r="B75" s="1">
        <v>45920.041666666664</v>
      </c>
      <c r="C75">
        <v>727.5</v>
      </c>
      <c r="D75">
        <v>693.625</v>
      </c>
      <c r="E75">
        <v>-33.875</v>
      </c>
      <c r="F75" t="s">
        <v>129</v>
      </c>
      <c r="G75">
        <v>640.89478728780796</v>
      </c>
      <c r="H75">
        <v>-52.7302127121919</v>
      </c>
      <c r="I75">
        <v>-7.60212113349316</v>
      </c>
      <c r="J75">
        <v>-86.6052127121919</v>
      </c>
      <c r="K75">
        <v>-11.904496592741101</v>
      </c>
      <c r="L75">
        <f>+Table1[[#This Row],[consumption_hourly]]-Table1[[#This Row],[plan]]</f>
        <v>-52.730212712192042</v>
      </c>
      <c r="M75" s="3">
        <f>+Table1[[#This Row],[Column1]]/Table1[[#This Row],[plan]]</f>
        <v>-7.6021211334931754E-2</v>
      </c>
      <c r="N75">
        <f>+Table1[[#This Row],[consumption_hourly]]-Table1[[#This Row],[consumption]]</f>
        <v>-86.605212712192042</v>
      </c>
      <c r="O75" s="3">
        <f>+Table1[[#This Row],[Column3]]/Table1[[#This Row],[consumption]]</f>
        <v>-0.11904496592741175</v>
      </c>
      <c r="P75">
        <f>+ABS(Table1[[#This Row],[elering_plan_minus_actual]])</f>
        <v>33.875</v>
      </c>
      <c r="Q75" s="3">
        <f>+Table1[[#This Row],[Column2]]/Table1[[#This Row],[consumption]]</f>
        <v>4.6563573883161513E-2</v>
      </c>
      <c r="R75" s="4">
        <f>+ABS(Table1[[#This Row],[Column3]])</f>
        <v>86.605212712192042</v>
      </c>
    </row>
    <row r="76" spans="1:18" x14ac:dyDescent="0.45">
      <c r="A76" t="s">
        <v>128</v>
      </c>
      <c r="B76" s="1">
        <v>45920</v>
      </c>
      <c r="C76">
        <v>734.7</v>
      </c>
      <c r="D76">
        <v>718.2</v>
      </c>
      <c r="E76">
        <v>-16.5</v>
      </c>
      <c r="F76" t="s">
        <v>128</v>
      </c>
      <c r="G76">
        <v>673.53782026975705</v>
      </c>
      <c r="H76">
        <v>-44.6621797302423</v>
      </c>
      <c r="I76">
        <v>-6.2186270858037096</v>
      </c>
      <c r="J76">
        <v>-61.1621797302423</v>
      </c>
      <c r="K76">
        <v>-8.3247828678701907</v>
      </c>
      <c r="L76">
        <f>+Table1[[#This Row],[consumption_hourly]]-Table1[[#This Row],[plan]]</f>
        <v>-44.662179730242997</v>
      </c>
      <c r="M76" s="3">
        <f>+Table1[[#This Row],[Column1]]/Table1[[#This Row],[plan]]</f>
        <v>-6.2186270858038142E-2</v>
      </c>
      <c r="N76">
        <f>+Table1[[#This Row],[consumption_hourly]]-Table1[[#This Row],[consumption]]</f>
        <v>-61.162179730242997</v>
      </c>
      <c r="O76" s="3">
        <f>+Table1[[#This Row],[Column3]]/Table1[[#This Row],[consumption]]</f>
        <v>-8.3247828678702868E-2</v>
      </c>
      <c r="P76">
        <f>+ABS(Table1[[#This Row],[elering_plan_minus_actual]])</f>
        <v>16.5</v>
      </c>
      <c r="Q76" s="3">
        <f>+Table1[[#This Row],[Column2]]/Table1[[#This Row],[consumption]]</f>
        <v>2.2458146182115148E-2</v>
      </c>
      <c r="R76" s="4">
        <f>+ABS(Table1[[#This Row],[Column3]])</f>
        <v>61.162179730242997</v>
      </c>
    </row>
    <row r="77" spans="1:18" x14ac:dyDescent="0.45">
      <c r="A77" t="s">
        <v>127</v>
      </c>
      <c r="B77" s="1">
        <v>45919.958333333336</v>
      </c>
      <c r="C77">
        <v>784.1</v>
      </c>
      <c r="D77">
        <v>744.6</v>
      </c>
      <c r="E77">
        <v>-39.5</v>
      </c>
      <c r="F77" t="s">
        <v>127</v>
      </c>
      <c r="G77">
        <v>755.37955437857102</v>
      </c>
      <c r="H77">
        <v>10.7795543785716</v>
      </c>
      <c r="I77">
        <v>1.4476973379763101</v>
      </c>
      <c r="J77">
        <v>-28.720445621428301</v>
      </c>
      <c r="K77">
        <v>-3.6628549447045402</v>
      </c>
      <c r="L77">
        <f>+Table1[[#This Row],[consumption_hourly]]-Table1[[#This Row],[plan]]</f>
        <v>10.779554378570992</v>
      </c>
      <c r="M77" s="3">
        <f>+Table1[[#This Row],[Column1]]/Table1[[#This Row],[plan]]</f>
        <v>1.4476973379762278E-2</v>
      </c>
      <c r="N77">
        <f>+Table1[[#This Row],[consumption_hourly]]-Table1[[#This Row],[consumption]]</f>
        <v>-28.720445621429008</v>
      </c>
      <c r="O77" s="3">
        <f>+Table1[[#This Row],[Column3]]/Table1[[#This Row],[consumption]]</f>
        <v>-3.6628549447046306E-2</v>
      </c>
      <c r="P77">
        <f>+ABS(Table1[[#This Row],[elering_plan_minus_actual]])</f>
        <v>39.5</v>
      </c>
      <c r="Q77" s="3">
        <f>+Table1[[#This Row],[Column2]]/Table1[[#This Row],[consumption]]</f>
        <v>5.0376227521999745E-2</v>
      </c>
      <c r="R77" s="4">
        <f>+ABS(Table1[[#This Row],[Column3]])</f>
        <v>28.720445621429008</v>
      </c>
    </row>
    <row r="78" spans="1:18" x14ac:dyDescent="0.45">
      <c r="A78" t="s">
        <v>126</v>
      </c>
      <c r="B78" s="1">
        <v>45919.916666666664</v>
      </c>
      <c r="C78">
        <v>799.3</v>
      </c>
      <c r="D78">
        <v>826.3</v>
      </c>
      <c r="E78">
        <v>27</v>
      </c>
      <c r="F78" t="s">
        <v>126</v>
      </c>
      <c r="G78">
        <v>816.46451428033504</v>
      </c>
      <c r="H78">
        <v>-9.8354857196641206</v>
      </c>
      <c r="I78">
        <v>-1.19030445596806</v>
      </c>
      <c r="J78">
        <v>17.164514280335801</v>
      </c>
      <c r="K78">
        <v>2.1474432979276701</v>
      </c>
      <c r="L78">
        <f>+Table1[[#This Row],[consumption_hourly]]-Table1[[#This Row],[plan]]</f>
        <v>-9.8354857196649164</v>
      </c>
      <c r="M78" s="3">
        <f>+Table1[[#This Row],[Column1]]/Table1[[#This Row],[plan]]</f>
        <v>-1.1903044559681613E-2</v>
      </c>
      <c r="N78">
        <f>+Table1[[#This Row],[consumption_hourly]]-Table1[[#This Row],[consumption]]</f>
        <v>17.164514280335084</v>
      </c>
      <c r="O78" s="3">
        <f>+Table1[[#This Row],[Column3]]/Table1[[#This Row],[consumption]]</f>
        <v>2.1474432979275721E-2</v>
      </c>
      <c r="P78">
        <f>+ABS(Table1[[#This Row],[elering_plan_minus_actual]])</f>
        <v>27</v>
      </c>
      <c r="Q78" s="3">
        <f>+Table1[[#This Row],[Column2]]/Table1[[#This Row],[consumption]]</f>
        <v>3.3779557112473414E-2</v>
      </c>
      <c r="R78" s="4">
        <f>+ABS(Table1[[#This Row],[Column3]])</f>
        <v>17.164514280335084</v>
      </c>
    </row>
    <row r="79" spans="1:18" x14ac:dyDescent="0.45">
      <c r="A79" t="s">
        <v>125</v>
      </c>
      <c r="B79" s="1">
        <v>45919.875</v>
      </c>
      <c r="C79">
        <v>878.3</v>
      </c>
      <c r="D79">
        <v>875.625</v>
      </c>
      <c r="E79">
        <v>-2.6749999999999501</v>
      </c>
      <c r="F79" t="s">
        <v>125</v>
      </c>
      <c r="G79">
        <v>857.39280561568398</v>
      </c>
      <c r="H79">
        <v>-18.232194384315701</v>
      </c>
      <c r="I79">
        <v>-2.0821920781516901</v>
      </c>
      <c r="J79">
        <v>-20.907194384315702</v>
      </c>
      <c r="K79">
        <v>-2.3804160747256899</v>
      </c>
      <c r="L79">
        <f>+Table1[[#This Row],[consumption_hourly]]-Table1[[#This Row],[plan]]</f>
        <v>-18.232194384316017</v>
      </c>
      <c r="M79" s="3">
        <f>+Table1[[#This Row],[Column1]]/Table1[[#This Row],[plan]]</f>
        <v>-2.0821920781517223E-2</v>
      </c>
      <c r="N79">
        <f>+Table1[[#This Row],[consumption_hourly]]-Table1[[#This Row],[consumption]]</f>
        <v>-20.907194384315972</v>
      </c>
      <c r="O79" s="3">
        <f>+Table1[[#This Row],[Column3]]/Table1[[#This Row],[consumption]]</f>
        <v>-2.3804160747257171E-2</v>
      </c>
      <c r="P79">
        <f>+ABS(Table1[[#This Row],[elering_plan_minus_actual]])</f>
        <v>2.6749999999999501</v>
      </c>
      <c r="Q79" s="3">
        <f>+Table1[[#This Row],[Column2]]/Table1[[#This Row],[consumption]]</f>
        <v>3.0456563816463056E-3</v>
      </c>
      <c r="R79" s="4">
        <f>+ABS(Table1[[#This Row],[Column3]])</f>
        <v>20.907194384315972</v>
      </c>
    </row>
    <row r="80" spans="1:18" x14ac:dyDescent="0.45">
      <c r="A80" t="s">
        <v>124</v>
      </c>
      <c r="B80" s="1">
        <v>45919.833333333336</v>
      </c>
      <c r="C80">
        <v>863.3</v>
      </c>
      <c r="D80">
        <v>880.02499999999998</v>
      </c>
      <c r="E80">
        <v>16.725000000000001</v>
      </c>
      <c r="F80" t="s">
        <v>124</v>
      </c>
      <c r="G80">
        <v>873.81419672358004</v>
      </c>
      <c r="H80">
        <v>-6.2108032764198198</v>
      </c>
      <c r="I80">
        <v>-0.70575304979061104</v>
      </c>
      <c r="J80">
        <v>10.514196723580101</v>
      </c>
      <c r="K80">
        <v>1.2179076478142199</v>
      </c>
      <c r="L80">
        <f>+Table1[[#This Row],[consumption_hourly]]-Table1[[#This Row],[plan]]</f>
        <v>-6.2108032764199379</v>
      </c>
      <c r="M80" s="3">
        <f>+Table1[[#This Row],[Column1]]/Table1[[#This Row],[plan]]</f>
        <v>-7.057530497906239E-3</v>
      </c>
      <c r="N80">
        <f>+Table1[[#This Row],[consumption_hourly]]-Table1[[#This Row],[consumption]]</f>
        <v>10.514196723580085</v>
      </c>
      <c r="O80" s="3">
        <f>+Table1[[#This Row],[Column3]]/Table1[[#This Row],[consumption]]</f>
        <v>1.2179076478142111E-2</v>
      </c>
      <c r="P80">
        <f>+ABS(Table1[[#This Row],[elering_plan_minus_actual]])</f>
        <v>16.725000000000001</v>
      </c>
      <c r="Q80" s="3">
        <f>+Table1[[#This Row],[Column2]]/Table1[[#This Row],[consumption]]</f>
        <v>1.9373334877794513E-2</v>
      </c>
      <c r="R80" s="4">
        <f>+ABS(Table1[[#This Row],[Column3]])</f>
        <v>10.514196723580085</v>
      </c>
    </row>
    <row r="81" spans="1:18" x14ac:dyDescent="0.45">
      <c r="A81" t="s">
        <v>123</v>
      </c>
      <c r="B81" s="1">
        <v>45919.791666666664</v>
      </c>
      <c r="C81">
        <v>867.2</v>
      </c>
      <c r="D81">
        <v>893.32500000000005</v>
      </c>
      <c r="E81">
        <v>26.125</v>
      </c>
      <c r="F81" t="s">
        <v>123</v>
      </c>
      <c r="G81">
        <v>880.08365033690404</v>
      </c>
      <c r="H81">
        <v>-13.2413496630955</v>
      </c>
      <c r="I81">
        <v>-1.4822544609291699</v>
      </c>
      <c r="J81">
        <v>12.883650336904401</v>
      </c>
      <c r="K81">
        <v>1.48566078608215</v>
      </c>
      <c r="L81">
        <f>+Table1[[#This Row],[consumption_hourly]]-Table1[[#This Row],[plan]]</f>
        <v>-13.241349663096003</v>
      </c>
      <c r="M81" s="3">
        <f>+Table1[[#This Row],[Column1]]/Table1[[#This Row],[plan]]</f>
        <v>-1.4822544609292254E-2</v>
      </c>
      <c r="N81">
        <f>+Table1[[#This Row],[consumption_hourly]]-Table1[[#This Row],[consumption]]</f>
        <v>12.883650336903997</v>
      </c>
      <c r="O81" s="3">
        <f>+Table1[[#This Row],[Column3]]/Table1[[#This Row],[consumption]]</f>
        <v>1.485660786082103E-2</v>
      </c>
      <c r="P81">
        <f>+ABS(Table1[[#This Row],[elering_plan_minus_actual]])</f>
        <v>26.125</v>
      </c>
      <c r="Q81" s="3">
        <f>+Table1[[#This Row],[Column2]]/Table1[[#This Row],[consumption]]</f>
        <v>3.0125691881918819E-2</v>
      </c>
      <c r="R81" s="4">
        <f>+ABS(Table1[[#This Row],[Column3]])</f>
        <v>12.883650336903997</v>
      </c>
    </row>
    <row r="82" spans="1:18" x14ac:dyDescent="0.45">
      <c r="A82" t="s">
        <v>122</v>
      </c>
      <c r="B82" s="1">
        <v>45919.75</v>
      </c>
      <c r="C82">
        <v>856.2</v>
      </c>
      <c r="D82">
        <v>928.52499999999998</v>
      </c>
      <c r="E82">
        <v>72.324999999999903</v>
      </c>
      <c r="F82" t="s">
        <v>122</v>
      </c>
      <c r="G82">
        <v>886.42525716273201</v>
      </c>
      <c r="H82">
        <v>-42.099742837267499</v>
      </c>
      <c r="I82">
        <v>-4.5340451616561204</v>
      </c>
      <c r="J82">
        <v>30.225257162732401</v>
      </c>
      <c r="K82">
        <v>3.53016318181878</v>
      </c>
      <c r="L82">
        <f>+Table1[[#This Row],[consumption_hourly]]-Table1[[#This Row],[plan]]</f>
        <v>-42.099742837267968</v>
      </c>
      <c r="M82" s="3">
        <f>+Table1[[#This Row],[Column1]]/Table1[[#This Row],[plan]]</f>
        <v>-4.5340451616561715E-2</v>
      </c>
      <c r="N82">
        <f>+Table1[[#This Row],[consumption_hourly]]-Table1[[#This Row],[consumption]]</f>
        <v>30.225257162731964</v>
      </c>
      <c r="O82" s="3">
        <f>+Table1[[#This Row],[Column3]]/Table1[[#This Row],[consumption]]</f>
        <v>3.5301631818187296E-2</v>
      </c>
      <c r="P82">
        <f>+ABS(Table1[[#This Row],[elering_plan_minus_actual]])</f>
        <v>72.324999999999903</v>
      </c>
      <c r="Q82" s="3">
        <f>+Table1[[#This Row],[Column2]]/Table1[[#This Row],[consumption]]</f>
        <v>8.4472085961223894E-2</v>
      </c>
      <c r="R82" s="4">
        <f>+ABS(Table1[[#This Row],[Column3]])</f>
        <v>30.225257162731964</v>
      </c>
    </row>
    <row r="83" spans="1:18" x14ac:dyDescent="0.45">
      <c r="A83" t="s">
        <v>121</v>
      </c>
      <c r="B83" s="1">
        <v>45919.708333333336</v>
      </c>
      <c r="C83">
        <v>800.1</v>
      </c>
      <c r="D83">
        <v>936.875</v>
      </c>
      <c r="E83">
        <v>136.77499999999901</v>
      </c>
      <c r="F83" t="s">
        <v>121</v>
      </c>
      <c r="G83">
        <v>870.78336251031305</v>
      </c>
      <c r="H83">
        <v>-66.091637489686704</v>
      </c>
      <c r="I83">
        <v>-7.0544776506670201</v>
      </c>
      <c r="J83">
        <v>70.683362510313202</v>
      </c>
      <c r="K83">
        <v>8.8343160242861192</v>
      </c>
      <c r="L83">
        <f>+Table1[[#This Row],[consumption_hourly]]-Table1[[#This Row],[plan]]</f>
        <v>-66.091637489686946</v>
      </c>
      <c r="M83" s="3">
        <f>+Table1[[#This Row],[Column1]]/Table1[[#This Row],[plan]]</f>
        <v>-7.0544776506670528E-2</v>
      </c>
      <c r="N83">
        <f>+Table1[[#This Row],[consumption_hourly]]-Table1[[#This Row],[consumption]]</f>
        <v>70.683362510313032</v>
      </c>
      <c r="O83" s="3">
        <f>+Table1[[#This Row],[Column3]]/Table1[[#This Row],[consumption]]</f>
        <v>8.834316024286093E-2</v>
      </c>
      <c r="P83">
        <f>+ABS(Table1[[#This Row],[elering_plan_minus_actual]])</f>
        <v>136.77499999999901</v>
      </c>
      <c r="Q83" s="3">
        <f>+Table1[[#This Row],[Column2]]/Table1[[#This Row],[consumption]]</f>
        <v>0.1709473815773016</v>
      </c>
      <c r="R83" s="4">
        <f>+ABS(Table1[[#This Row],[Column3]])</f>
        <v>70.683362510313032</v>
      </c>
    </row>
    <row r="84" spans="1:18" x14ac:dyDescent="0.45">
      <c r="A84" t="s">
        <v>120</v>
      </c>
      <c r="B84" s="1">
        <v>45919.666666666664</v>
      </c>
      <c r="C84">
        <v>759.1</v>
      </c>
      <c r="D84">
        <v>906</v>
      </c>
      <c r="E84">
        <v>146.89999999999901</v>
      </c>
      <c r="F84" t="s">
        <v>120</v>
      </c>
      <c r="G84">
        <v>879.54092653188798</v>
      </c>
      <c r="H84">
        <v>-26.459073468111502</v>
      </c>
      <c r="I84">
        <v>-2.9204275351116502</v>
      </c>
      <c r="J84">
        <v>120.440926531888</v>
      </c>
      <c r="K84">
        <v>15.866279348160701</v>
      </c>
      <c r="L84">
        <f>+Table1[[#This Row],[consumption_hourly]]-Table1[[#This Row],[plan]]</f>
        <v>-26.459073468112024</v>
      </c>
      <c r="M84" s="3">
        <f>+Table1[[#This Row],[Column1]]/Table1[[#This Row],[plan]]</f>
        <v>-2.9204275351117023E-2</v>
      </c>
      <c r="N84">
        <f>+Table1[[#This Row],[consumption_hourly]]-Table1[[#This Row],[consumption]]</f>
        <v>120.44092653188795</v>
      </c>
      <c r="O84" s="3">
        <f>+Table1[[#This Row],[Column3]]/Table1[[#This Row],[consumption]]</f>
        <v>0.15866279348160711</v>
      </c>
      <c r="P84">
        <f>+ABS(Table1[[#This Row],[elering_plan_minus_actual]])</f>
        <v>146.89999999999901</v>
      </c>
      <c r="Q84" s="3">
        <f>+Table1[[#This Row],[Column2]]/Table1[[#This Row],[consumption]]</f>
        <v>0.19351864049532211</v>
      </c>
      <c r="R84" s="4">
        <f>+ABS(Table1[[#This Row],[Column3]])</f>
        <v>120.44092653188795</v>
      </c>
    </row>
    <row r="85" spans="1:18" x14ac:dyDescent="0.45">
      <c r="A85" t="s">
        <v>119</v>
      </c>
      <c r="B85" s="1">
        <v>45919.625</v>
      </c>
      <c r="C85">
        <v>795.2</v>
      </c>
      <c r="D85">
        <v>893.875</v>
      </c>
      <c r="E85">
        <v>98.674999999999898</v>
      </c>
      <c r="F85" t="s">
        <v>119</v>
      </c>
      <c r="G85">
        <v>915.28059697935998</v>
      </c>
      <c r="H85">
        <v>21.405596979360698</v>
      </c>
      <c r="I85">
        <v>2.3946969072141799</v>
      </c>
      <c r="J85">
        <v>120.08059697936</v>
      </c>
      <c r="K85">
        <v>15.1006786945876</v>
      </c>
      <c r="L85">
        <f>+Table1[[#This Row],[consumption_hourly]]-Table1[[#This Row],[plan]]</f>
        <v>21.405596979359984</v>
      </c>
      <c r="M85" s="3">
        <f>+Table1[[#This Row],[Column1]]/Table1[[#This Row],[plan]]</f>
        <v>2.3946969072140941E-2</v>
      </c>
      <c r="N85">
        <f>+Table1[[#This Row],[consumption_hourly]]-Table1[[#This Row],[consumption]]</f>
        <v>120.08059697935994</v>
      </c>
      <c r="O85" s="3">
        <f>+Table1[[#This Row],[Column3]]/Table1[[#This Row],[consumption]]</f>
        <v>0.15100678694587516</v>
      </c>
      <c r="P85">
        <f>+ABS(Table1[[#This Row],[elering_plan_minus_actual]])</f>
        <v>98.674999999999898</v>
      </c>
      <c r="Q85" s="3">
        <f>+Table1[[#This Row],[Column2]]/Table1[[#This Row],[consumption]]</f>
        <v>0.12408827967806828</v>
      </c>
      <c r="R85" s="4">
        <f>+ABS(Table1[[#This Row],[Column3]])</f>
        <v>120.08059697935994</v>
      </c>
    </row>
    <row r="86" spans="1:18" x14ac:dyDescent="0.45">
      <c r="A86" t="s">
        <v>118</v>
      </c>
      <c r="B86" s="1">
        <v>45919.583333333336</v>
      </c>
      <c r="C86">
        <v>883.3</v>
      </c>
      <c r="D86">
        <v>910.4</v>
      </c>
      <c r="E86">
        <v>27.1</v>
      </c>
      <c r="F86" t="s">
        <v>118</v>
      </c>
      <c r="G86">
        <v>931.93665317217506</v>
      </c>
      <c r="H86">
        <v>21.5366531721751</v>
      </c>
      <c r="I86">
        <v>2.3656253484375198</v>
      </c>
      <c r="J86">
        <v>48.636653172175201</v>
      </c>
      <c r="K86">
        <v>5.50624399096289</v>
      </c>
      <c r="L86">
        <f>+Table1[[#This Row],[consumption_hourly]]-Table1[[#This Row],[plan]]</f>
        <v>21.536653172175079</v>
      </c>
      <c r="M86" s="3">
        <f>+Table1[[#This Row],[Column1]]/Table1[[#This Row],[plan]]</f>
        <v>2.3656253484375087E-2</v>
      </c>
      <c r="N86">
        <f>+Table1[[#This Row],[consumption_hourly]]-Table1[[#This Row],[consumption]]</f>
        <v>48.636653172175102</v>
      </c>
      <c r="O86" s="3">
        <f>+Table1[[#This Row],[Column3]]/Table1[[#This Row],[consumption]]</f>
        <v>5.506243990962878E-2</v>
      </c>
      <c r="P86">
        <f>+ABS(Table1[[#This Row],[elering_plan_minus_actual]])</f>
        <v>27.1</v>
      </c>
      <c r="Q86" s="3">
        <f>+Table1[[#This Row],[Column2]]/Table1[[#This Row],[consumption]]</f>
        <v>3.0680403034076761E-2</v>
      </c>
      <c r="R86" s="4">
        <f>+ABS(Table1[[#This Row],[Column3]])</f>
        <v>48.636653172175102</v>
      </c>
    </row>
    <row r="87" spans="1:18" x14ac:dyDescent="0.45">
      <c r="A87" t="s">
        <v>117</v>
      </c>
      <c r="B87" s="1">
        <v>45919.541666666664</v>
      </c>
      <c r="C87">
        <v>958.9</v>
      </c>
      <c r="D87">
        <v>958.4</v>
      </c>
      <c r="E87">
        <v>-0.5</v>
      </c>
      <c r="F87" t="s">
        <v>117</v>
      </c>
      <c r="G87">
        <v>955.80853164781104</v>
      </c>
      <c r="H87">
        <v>-2.5914683521888202</v>
      </c>
      <c r="I87">
        <v>-0.27039527881769798</v>
      </c>
      <c r="J87">
        <v>-3.0914683521888202</v>
      </c>
      <c r="K87">
        <v>-0.322397367002693</v>
      </c>
      <c r="L87">
        <f>+Table1[[#This Row],[consumption_hourly]]-Table1[[#This Row],[plan]]</f>
        <v>-2.5914683521889401</v>
      </c>
      <c r="M87" s="3">
        <f>+Table1[[#This Row],[Column1]]/Table1[[#This Row],[plan]]</f>
        <v>-2.7039527881771077E-3</v>
      </c>
      <c r="N87">
        <f>+Table1[[#This Row],[consumption_hourly]]-Table1[[#This Row],[consumption]]</f>
        <v>-3.0914683521889401</v>
      </c>
      <c r="O87" s="3">
        <f>+Table1[[#This Row],[Column3]]/Table1[[#This Row],[consumption]]</f>
        <v>-3.2239736700270518E-3</v>
      </c>
      <c r="P87">
        <f>+ABS(Table1[[#This Row],[elering_plan_minus_actual]])</f>
        <v>0.5</v>
      </c>
      <c r="Q87" s="3">
        <f>+Table1[[#This Row],[Column2]]/Table1[[#This Row],[consumption]]</f>
        <v>5.2143080613202629E-4</v>
      </c>
      <c r="R87" s="4">
        <f>+ABS(Table1[[#This Row],[Column3]])</f>
        <v>3.0914683521889401</v>
      </c>
    </row>
    <row r="88" spans="1:18" x14ac:dyDescent="0.45">
      <c r="A88" t="s">
        <v>116</v>
      </c>
      <c r="B88" s="1">
        <v>45919.5</v>
      </c>
      <c r="C88">
        <v>889.1</v>
      </c>
      <c r="D88">
        <v>956.25</v>
      </c>
      <c r="E88">
        <v>67.149999999999906</v>
      </c>
      <c r="F88" t="s">
        <v>116</v>
      </c>
      <c r="G88">
        <v>960.78156934859305</v>
      </c>
      <c r="H88">
        <v>4.5315693485933899</v>
      </c>
      <c r="I88">
        <v>0.473889605081662</v>
      </c>
      <c r="J88">
        <v>71.6815693485933</v>
      </c>
      <c r="K88">
        <v>8.0622617645476709</v>
      </c>
      <c r="L88">
        <f>+Table1[[#This Row],[consumption_hourly]]-Table1[[#This Row],[plan]]</f>
        <v>4.5315693485930524</v>
      </c>
      <c r="M88" s="3">
        <f>+Table1[[#This Row],[Column1]]/Table1[[#This Row],[plan]]</f>
        <v>4.7388960508162638E-3</v>
      </c>
      <c r="N88">
        <f>+Table1[[#This Row],[consumption_hourly]]-Table1[[#This Row],[consumption]]</f>
        <v>71.68156934859303</v>
      </c>
      <c r="O88" s="3">
        <f>+Table1[[#This Row],[Column3]]/Table1[[#This Row],[consumption]]</f>
        <v>8.062261764547636E-2</v>
      </c>
      <c r="P88">
        <f>+ABS(Table1[[#This Row],[elering_plan_minus_actual]])</f>
        <v>67.149999999999906</v>
      </c>
      <c r="Q88" s="3">
        <f>+Table1[[#This Row],[Column2]]/Table1[[#This Row],[consumption]]</f>
        <v>7.5525812619502766E-2</v>
      </c>
      <c r="R88" s="4">
        <f>+ABS(Table1[[#This Row],[Column3]])</f>
        <v>71.68156934859303</v>
      </c>
    </row>
    <row r="89" spans="1:18" x14ac:dyDescent="0.45">
      <c r="A89" t="s">
        <v>115</v>
      </c>
      <c r="B89" s="1">
        <v>45919.458333333336</v>
      </c>
      <c r="C89">
        <v>919.1</v>
      </c>
      <c r="D89">
        <v>950.125</v>
      </c>
      <c r="E89">
        <v>31.024999999999899</v>
      </c>
      <c r="F89" t="s">
        <v>115</v>
      </c>
      <c r="G89">
        <v>985.96417143634005</v>
      </c>
      <c r="H89">
        <v>35.839171436340003</v>
      </c>
      <c r="I89">
        <v>3.7720480396095302</v>
      </c>
      <c r="J89">
        <v>66.864171436340001</v>
      </c>
      <c r="K89">
        <v>7.2749615315352001</v>
      </c>
      <c r="L89">
        <f>+Table1[[#This Row],[consumption_hourly]]-Table1[[#This Row],[plan]]</f>
        <v>35.839171436340052</v>
      </c>
      <c r="M89" s="3">
        <f>+Table1[[#This Row],[Column1]]/Table1[[#This Row],[plan]]</f>
        <v>3.7720480396095303E-2</v>
      </c>
      <c r="N89">
        <f>+Table1[[#This Row],[consumption_hourly]]-Table1[[#This Row],[consumption]]</f>
        <v>66.86417143634003</v>
      </c>
      <c r="O89" s="3">
        <f>+Table1[[#This Row],[Column3]]/Table1[[#This Row],[consumption]]</f>
        <v>7.2749615315352012E-2</v>
      </c>
      <c r="P89">
        <f>+ABS(Table1[[#This Row],[elering_plan_minus_actual]])</f>
        <v>31.024999999999899</v>
      </c>
      <c r="Q89" s="3">
        <f>+Table1[[#This Row],[Column2]]/Table1[[#This Row],[consumption]]</f>
        <v>3.3755848112283646E-2</v>
      </c>
      <c r="R89" s="4">
        <f>+ABS(Table1[[#This Row],[Column3]])</f>
        <v>66.86417143634003</v>
      </c>
    </row>
    <row r="90" spans="1:18" x14ac:dyDescent="0.45">
      <c r="A90" t="s">
        <v>114</v>
      </c>
      <c r="B90" s="1">
        <v>45919.416666666664</v>
      </c>
      <c r="C90">
        <v>931.7</v>
      </c>
      <c r="D90">
        <v>985.17499999999995</v>
      </c>
      <c r="E90">
        <v>53.474999999999902</v>
      </c>
      <c r="F90" t="s">
        <v>114</v>
      </c>
      <c r="G90">
        <v>934.80261456837502</v>
      </c>
      <c r="H90">
        <v>-50.372385431624302</v>
      </c>
      <c r="I90">
        <v>-5.1130393515491503</v>
      </c>
      <c r="J90">
        <v>3.1026145683755399</v>
      </c>
      <c r="K90">
        <v>0.33300574953048601</v>
      </c>
      <c r="L90">
        <f>+Table1[[#This Row],[consumption_hourly]]-Table1[[#This Row],[plan]]</f>
        <v>-50.372385431624934</v>
      </c>
      <c r="M90" s="3">
        <f>+Table1[[#This Row],[Column1]]/Table1[[#This Row],[plan]]</f>
        <v>-5.113039351549211E-2</v>
      </c>
      <c r="N90">
        <f>+Table1[[#This Row],[consumption_hourly]]-Table1[[#This Row],[consumption]]</f>
        <v>3.1026145683749746</v>
      </c>
      <c r="O90" s="3">
        <f>+Table1[[#This Row],[Column3]]/Table1[[#This Row],[consumption]]</f>
        <v>3.3300574953042551E-3</v>
      </c>
      <c r="P90">
        <f>+ABS(Table1[[#This Row],[elering_plan_minus_actual]])</f>
        <v>53.474999999999902</v>
      </c>
      <c r="Q90" s="3">
        <f>+Table1[[#This Row],[Column2]]/Table1[[#This Row],[consumption]]</f>
        <v>5.739508425458828E-2</v>
      </c>
      <c r="R90" s="4">
        <f>+ABS(Table1[[#This Row],[Column3]])</f>
        <v>3.1026145683749746</v>
      </c>
    </row>
    <row r="91" spans="1:18" x14ac:dyDescent="0.45">
      <c r="A91" t="s">
        <v>113</v>
      </c>
      <c r="B91" s="1">
        <v>45919.375</v>
      </c>
      <c r="C91">
        <v>956.4</v>
      </c>
      <c r="D91">
        <v>988.82500000000005</v>
      </c>
      <c r="E91">
        <v>32.424999999999997</v>
      </c>
      <c r="F91" t="s">
        <v>113</v>
      </c>
      <c r="G91">
        <v>959.08885487543296</v>
      </c>
      <c r="H91">
        <v>-29.736145124566399</v>
      </c>
      <c r="I91">
        <v>-3.0072201981712001</v>
      </c>
      <c r="J91">
        <v>2.6888548754336599</v>
      </c>
      <c r="K91">
        <v>0.28114333703823302</v>
      </c>
      <c r="L91">
        <f>+Table1[[#This Row],[consumption_hourly]]-Table1[[#This Row],[plan]]</f>
        <v>-29.736145124567088</v>
      </c>
      <c r="M91" s="3">
        <f>+Table1[[#This Row],[Column1]]/Table1[[#This Row],[plan]]</f>
        <v>-3.0072201981712725E-2</v>
      </c>
      <c r="N91">
        <f>+Table1[[#This Row],[consumption_hourly]]-Table1[[#This Row],[consumption]]</f>
        <v>2.6888548754329804</v>
      </c>
      <c r="O91" s="3">
        <f>+Table1[[#This Row],[Column3]]/Table1[[#This Row],[consumption]]</f>
        <v>2.8114333703816189E-3</v>
      </c>
      <c r="P91">
        <f>+ABS(Table1[[#This Row],[elering_plan_minus_actual]])</f>
        <v>32.424999999999997</v>
      </c>
      <c r="Q91" s="3">
        <f>+Table1[[#This Row],[Column2]]/Table1[[#This Row],[consumption]]</f>
        <v>3.3903178586365539E-2</v>
      </c>
      <c r="R91" s="4">
        <f>+ABS(Table1[[#This Row],[Column3]])</f>
        <v>2.6888548754329804</v>
      </c>
    </row>
    <row r="92" spans="1:18" x14ac:dyDescent="0.45">
      <c r="A92" t="s">
        <v>112</v>
      </c>
      <c r="B92" s="1">
        <v>45919.333333333336</v>
      </c>
      <c r="C92">
        <v>953.8</v>
      </c>
      <c r="D92">
        <v>927.8</v>
      </c>
      <c r="E92">
        <v>-26</v>
      </c>
      <c r="F92" t="s">
        <v>112</v>
      </c>
      <c r="G92">
        <v>941.71483631745502</v>
      </c>
      <c r="H92">
        <v>13.914836317455601</v>
      </c>
      <c r="I92">
        <v>1.49976679429355</v>
      </c>
      <c r="J92">
        <v>-12.0851636825443</v>
      </c>
      <c r="K92">
        <v>-1.26705427579622</v>
      </c>
      <c r="L92">
        <f>+Table1[[#This Row],[consumption_hourly]]-Table1[[#This Row],[plan]]</f>
        <v>13.91483631745507</v>
      </c>
      <c r="M92" s="3">
        <f>+Table1[[#This Row],[Column1]]/Table1[[#This Row],[plan]]</f>
        <v>1.4997667942934976E-2</v>
      </c>
      <c r="N92">
        <f>+Table1[[#This Row],[consumption_hourly]]-Table1[[#This Row],[consumption]]</f>
        <v>-12.08516368254493</v>
      </c>
      <c r="O92" s="3">
        <f>+Table1[[#This Row],[Column3]]/Table1[[#This Row],[consumption]]</f>
        <v>-1.2670542757962812E-2</v>
      </c>
      <c r="P92">
        <f>+ABS(Table1[[#This Row],[elering_plan_minus_actual]])</f>
        <v>26</v>
      </c>
      <c r="Q92" s="3">
        <f>+Table1[[#This Row],[Column2]]/Table1[[#This Row],[consumption]]</f>
        <v>2.7259383518557351E-2</v>
      </c>
      <c r="R92" s="4">
        <f>+ABS(Table1[[#This Row],[Column3]])</f>
        <v>12.08516368254493</v>
      </c>
    </row>
    <row r="93" spans="1:18" x14ac:dyDescent="0.45">
      <c r="A93" t="s">
        <v>111</v>
      </c>
      <c r="B93" s="1">
        <v>45919.291666666664</v>
      </c>
      <c r="C93">
        <v>869.5</v>
      </c>
      <c r="D93">
        <v>842.92499999999995</v>
      </c>
      <c r="E93">
        <v>-26.574999999999999</v>
      </c>
      <c r="F93" t="s">
        <v>111</v>
      </c>
      <c r="G93">
        <v>875.77937779193905</v>
      </c>
      <c r="H93">
        <v>32.854377791939299</v>
      </c>
      <c r="I93">
        <v>3.8976632312411299</v>
      </c>
      <c r="J93">
        <v>6.2793777919392797</v>
      </c>
      <c r="K93">
        <v>0.72218260976875004</v>
      </c>
      <c r="L93">
        <f>+Table1[[#This Row],[consumption_hourly]]-Table1[[#This Row],[plan]]</f>
        <v>32.8543777919391</v>
      </c>
      <c r="M93" s="3">
        <f>+Table1[[#This Row],[Column1]]/Table1[[#This Row],[plan]]</f>
        <v>3.8976632312411073E-2</v>
      </c>
      <c r="N93">
        <f>+Table1[[#This Row],[consumption_hourly]]-Table1[[#This Row],[consumption]]</f>
        <v>6.279377791939055</v>
      </c>
      <c r="O93" s="3">
        <f>+Table1[[#This Row],[Column3]]/Table1[[#This Row],[consumption]]</f>
        <v>7.22182609768724E-3</v>
      </c>
      <c r="P93">
        <f>+ABS(Table1[[#This Row],[elering_plan_minus_actual]])</f>
        <v>26.574999999999999</v>
      </c>
      <c r="Q93" s="3">
        <f>+Table1[[#This Row],[Column2]]/Table1[[#This Row],[consumption]]</f>
        <v>3.0563542265669926E-2</v>
      </c>
      <c r="R93" s="4">
        <f>+ABS(Table1[[#This Row],[Column3]])</f>
        <v>6.279377791939055</v>
      </c>
    </row>
    <row r="94" spans="1:18" x14ac:dyDescent="0.45">
      <c r="A94" t="s">
        <v>110</v>
      </c>
      <c r="B94" s="1">
        <v>45919.25</v>
      </c>
      <c r="C94">
        <v>768</v>
      </c>
      <c r="D94">
        <v>747.75</v>
      </c>
      <c r="E94">
        <v>-20.25</v>
      </c>
      <c r="F94" t="s">
        <v>110</v>
      </c>
      <c r="G94">
        <v>764.48946628923795</v>
      </c>
      <c r="H94">
        <v>16.7394662892385</v>
      </c>
      <c r="I94">
        <v>2.2386447728837799</v>
      </c>
      <c r="J94">
        <v>-3.5105337107614698</v>
      </c>
      <c r="K94">
        <v>-0.45710074358873398</v>
      </c>
      <c r="L94">
        <f>+Table1[[#This Row],[consumption_hourly]]-Table1[[#This Row],[plan]]</f>
        <v>16.739466289237953</v>
      </c>
      <c r="M94" s="3">
        <f>+Table1[[#This Row],[Column1]]/Table1[[#This Row],[plan]]</f>
        <v>2.2386447728837116E-2</v>
      </c>
      <c r="N94">
        <f>+Table1[[#This Row],[consumption_hourly]]-Table1[[#This Row],[consumption]]</f>
        <v>-3.5105337107620471</v>
      </c>
      <c r="O94" s="3">
        <f>+Table1[[#This Row],[Column3]]/Table1[[#This Row],[consumption]]</f>
        <v>-4.5710074358880819E-3</v>
      </c>
      <c r="P94">
        <f>+ABS(Table1[[#This Row],[elering_plan_minus_actual]])</f>
        <v>20.25</v>
      </c>
      <c r="Q94" s="3">
        <f>+Table1[[#This Row],[Column2]]/Table1[[#This Row],[consumption]]</f>
        <v>2.63671875E-2</v>
      </c>
      <c r="R94" s="4">
        <f>+ABS(Table1[[#This Row],[Column3]])</f>
        <v>3.5105337107620471</v>
      </c>
    </row>
    <row r="95" spans="1:18" x14ac:dyDescent="0.45">
      <c r="A95" t="s">
        <v>109</v>
      </c>
      <c r="B95" s="1">
        <v>45919.208333333336</v>
      </c>
      <c r="C95">
        <v>673.9</v>
      </c>
      <c r="D95">
        <v>671.42499999999995</v>
      </c>
      <c r="E95">
        <v>-2.4750000000000201</v>
      </c>
      <c r="F95" t="s">
        <v>109</v>
      </c>
      <c r="G95">
        <v>687.46822958300504</v>
      </c>
      <c r="H95">
        <v>16.043229583005001</v>
      </c>
      <c r="I95">
        <v>2.3894298816703401</v>
      </c>
      <c r="J95">
        <v>13.568229583004999</v>
      </c>
      <c r="K95">
        <v>2.0133891650103899</v>
      </c>
      <c r="L95">
        <f>+Table1[[#This Row],[consumption_hourly]]-Table1[[#This Row],[plan]]</f>
        <v>16.043229583005086</v>
      </c>
      <c r="M95" s="3">
        <f>+Table1[[#This Row],[Column1]]/Table1[[#This Row],[plan]]</f>
        <v>2.3894298816703411E-2</v>
      </c>
      <c r="N95">
        <f>+Table1[[#This Row],[consumption_hourly]]-Table1[[#This Row],[consumption]]</f>
        <v>13.568229583005063</v>
      </c>
      <c r="O95" s="3">
        <f>+Table1[[#This Row],[Column3]]/Table1[[#This Row],[consumption]]</f>
        <v>2.0133891650103968E-2</v>
      </c>
      <c r="P95">
        <f>+ABS(Table1[[#This Row],[elering_plan_minus_actual]])</f>
        <v>2.4750000000000201</v>
      </c>
      <c r="Q95" s="3">
        <f>+Table1[[#This Row],[Column2]]/Table1[[#This Row],[consumption]]</f>
        <v>3.6726517287431668E-3</v>
      </c>
      <c r="R95" s="4">
        <f>+ABS(Table1[[#This Row],[Column3]])</f>
        <v>13.568229583005063</v>
      </c>
    </row>
    <row r="96" spans="1:18" x14ac:dyDescent="0.45">
      <c r="A96" t="s">
        <v>108</v>
      </c>
      <c r="B96" s="1">
        <v>45919.166666666664</v>
      </c>
      <c r="C96">
        <v>650.4</v>
      </c>
      <c r="D96">
        <v>646.52499999999998</v>
      </c>
      <c r="E96">
        <v>-3.875</v>
      </c>
      <c r="F96" t="s">
        <v>108</v>
      </c>
      <c r="G96">
        <v>668.79587595235398</v>
      </c>
      <c r="H96">
        <v>22.270875952354</v>
      </c>
      <c r="I96">
        <v>3.4447045284179199</v>
      </c>
      <c r="J96">
        <v>18.395875952354</v>
      </c>
      <c r="K96">
        <v>2.8283942116165401</v>
      </c>
      <c r="L96">
        <f>+Table1[[#This Row],[consumption_hourly]]-Table1[[#This Row],[plan]]</f>
        <v>22.270875952354004</v>
      </c>
      <c r="M96" s="3">
        <f>+Table1[[#This Row],[Column1]]/Table1[[#This Row],[plan]]</f>
        <v>3.4447045284179273E-2</v>
      </c>
      <c r="N96">
        <f>+Table1[[#This Row],[consumption_hourly]]-Table1[[#This Row],[consumption]]</f>
        <v>18.395875952354004</v>
      </c>
      <c r="O96" s="3">
        <f>+Table1[[#This Row],[Column3]]/Table1[[#This Row],[consumption]]</f>
        <v>2.8283942116165445E-2</v>
      </c>
      <c r="P96">
        <f>+ABS(Table1[[#This Row],[elering_plan_minus_actual]])</f>
        <v>3.875</v>
      </c>
      <c r="Q96" s="3">
        <f>+Table1[[#This Row],[Column2]]/Table1[[#This Row],[consumption]]</f>
        <v>5.9578720787207872E-3</v>
      </c>
      <c r="R96" s="4">
        <f>+ABS(Table1[[#This Row],[Column3]])</f>
        <v>18.395875952354004</v>
      </c>
    </row>
    <row r="97" spans="1:18" x14ac:dyDescent="0.45">
      <c r="A97" t="s">
        <v>107</v>
      </c>
      <c r="B97" s="1">
        <v>45919.125</v>
      </c>
      <c r="C97">
        <v>627.4</v>
      </c>
      <c r="D97">
        <v>605.67499999999995</v>
      </c>
      <c r="E97">
        <v>-21.725000000000001</v>
      </c>
      <c r="F97" t="s">
        <v>107</v>
      </c>
      <c r="G97">
        <v>666.68529465140398</v>
      </c>
      <c r="H97">
        <v>61.010294651404301</v>
      </c>
      <c r="I97">
        <v>10.0731076322127</v>
      </c>
      <c r="J97">
        <v>39.2852946514043</v>
      </c>
      <c r="K97">
        <v>6.2616025902780201</v>
      </c>
      <c r="L97">
        <f>+Table1[[#This Row],[consumption_hourly]]-Table1[[#This Row],[plan]]</f>
        <v>61.010294651404024</v>
      </c>
      <c r="M97" s="3">
        <f>+Table1[[#This Row],[Column1]]/Table1[[#This Row],[plan]]</f>
        <v>0.10073107632212661</v>
      </c>
      <c r="N97">
        <f>+Table1[[#This Row],[consumption_hourly]]-Table1[[#This Row],[consumption]]</f>
        <v>39.285294651404001</v>
      </c>
      <c r="O97" s="3">
        <f>+Table1[[#This Row],[Column3]]/Table1[[#This Row],[consumption]]</f>
        <v>6.2616025902779732E-2</v>
      </c>
      <c r="P97">
        <f>+ABS(Table1[[#This Row],[elering_plan_minus_actual]])</f>
        <v>21.725000000000001</v>
      </c>
      <c r="Q97" s="3">
        <f>+Table1[[#This Row],[Column2]]/Table1[[#This Row],[consumption]]</f>
        <v>3.462703219636596E-2</v>
      </c>
      <c r="R97" s="4">
        <f>+ABS(Table1[[#This Row],[Column3]])</f>
        <v>39.285294651404001</v>
      </c>
    </row>
    <row r="98" spans="1:18" x14ac:dyDescent="0.45">
      <c r="A98" t="s">
        <v>106</v>
      </c>
      <c r="B98" s="1">
        <v>45919.083333333336</v>
      </c>
      <c r="C98">
        <v>627</v>
      </c>
      <c r="D98">
        <v>615.47500000000002</v>
      </c>
      <c r="E98">
        <v>-11.524999999999901</v>
      </c>
      <c r="F98" t="s">
        <v>106</v>
      </c>
      <c r="G98">
        <v>665.98054646509195</v>
      </c>
      <c r="H98">
        <v>50.505546465092401</v>
      </c>
      <c r="I98">
        <v>8.2059460522511003</v>
      </c>
      <c r="J98">
        <v>38.980546465092502</v>
      </c>
      <c r="K98">
        <v>6.2169930566335703</v>
      </c>
      <c r="L98">
        <f>+Table1[[#This Row],[consumption_hourly]]-Table1[[#This Row],[plan]]</f>
        <v>50.505546465091925</v>
      </c>
      <c r="M98" s="3">
        <f>+Table1[[#This Row],[Column1]]/Table1[[#This Row],[plan]]</f>
        <v>8.2059460522510133E-2</v>
      </c>
      <c r="N98">
        <f>+Table1[[#This Row],[consumption_hourly]]-Table1[[#This Row],[consumption]]</f>
        <v>38.980546465091948</v>
      </c>
      <c r="O98" s="3">
        <f>+Table1[[#This Row],[Column3]]/Table1[[#This Row],[consumption]]</f>
        <v>6.2169930566334845E-2</v>
      </c>
      <c r="P98">
        <f>+ABS(Table1[[#This Row],[elering_plan_minus_actual]])</f>
        <v>11.524999999999901</v>
      </c>
      <c r="Q98" s="3">
        <f>+Table1[[#This Row],[Column2]]/Table1[[#This Row],[consumption]]</f>
        <v>1.8381180223285328E-2</v>
      </c>
      <c r="R98" s="4">
        <f>+ABS(Table1[[#This Row],[Column3]])</f>
        <v>38.980546465091948</v>
      </c>
    </row>
    <row r="99" spans="1:18" x14ac:dyDescent="0.45">
      <c r="A99" t="s">
        <v>105</v>
      </c>
      <c r="B99" s="1">
        <v>45919.041666666664</v>
      </c>
      <c r="C99">
        <v>668</v>
      </c>
      <c r="D99">
        <v>653.17499999999995</v>
      </c>
      <c r="E99">
        <v>-14.824999999999999</v>
      </c>
      <c r="F99" t="s">
        <v>105</v>
      </c>
      <c r="G99">
        <v>681.71503213259302</v>
      </c>
      <c r="H99">
        <v>28.540032132593801</v>
      </c>
      <c r="I99">
        <v>4.3694311834644397</v>
      </c>
      <c r="J99">
        <v>13.7150321325938</v>
      </c>
      <c r="K99">
        <v>2.0531485228433799</v>
      </c>
      <c r="L99">
        <f>+Table1[[#This Row],[consumption_hourly]]-Table1[[#This Row],[plan]]</f>
        <v>28.540032132593069</v>
      </c>
      <c r="M99" s="3">
        <f>+Table1[[#This Row],[Column1]]/Table1[[#This Row],[plan]]</f>
        <v>4.3694311834643201E-2</v>
      </c>
      <c r="N99">
        <f>+Table1[[#This Row],[consumption_hourly]]-Table1[[#This Row],[consumption]]</f>
        <v>13.715032132593024</v>
      </c>
      <c r="O99" s="3">
        <f>+Table1[[#This Row],[Column3]]/Table1[[#This Row],[consumption]]</f>
        <v>2.0531485228432671E-2</v>
      </c>
      <c r="P99">
        <f>+ABS(Table1[[#This Row],[elering_plan_minus_actual]])</f>
        <v>14.824999999999999</v>
      </c>
      <c r="Q99" s="3">
        <f>+Table1[[#This Row],[Column2]]/Table1[[#This Row],[consumption]]</f>
        <v>2.219311377245509E-2</v>
      </c>
      <c r="R99" s="4">
        <f>+ABS(Table1[[#This Row],[Column3]])</f>
        <v>13.715032132593024</v>
      </c>
    </row>
    <row r="100" spans="1:18" x14ac:dyDescent="0.45">
      <c r="A100" t="s">
        <v>104</v>
      </c>
      <c r="B100" s="1">
        <v>45919</v>
      </c>
      <c r="C100">
        <v>724.3</v>
      </c>
      <c r="D100">
        <v>694.7</v>
      </c>
      <c r="E100">
        <v>-29.599999999999898</v>
      </c>
      <c r="F100" t="s">
        <v>104</v>
      </c>
      <c r="G100">
        <v>730.45408124881806</v>
      </c>
      <c r="H100">
        <v>35.7540812488188</v>
      </c>
      <c r="I100">
        <v>5.1466937165422202</v>
      </c>
      <c r="J100">
        <v>6.1540812488188896</v>
      </c>
      <c r="K100">
        <v>0.84965915350253995</v>
      </c>
      <c r="L100">
        <f>+Table1[[#This Row],[consumption_hourly]]-Table1[[#This Row],[plan]]</f>
        <v>35.754081248818011</v>
      </c>
      <c r="M100" s="3">
        <f>+Table1[[#This Row],[Column1]]/Table1[[#This Row],[plan]]</f>
        <v>5.1466937165421056E-2</v>
      </c>
      <c r="N100">
        <f>+Table1[[#This Row],[consumption_hourly]]-Table1[[#This Row],[consumption]]</f>
        <v>6.1540812488181018</v>
      </c>
      <c r="O100" s="3">
        <f>+Table1[[#This Row],[Column3]]/Table1[[#This Row],[consumption]]</f>
        <v>8.4965915350243022E-3</v>
      </c>
      <c r="P100">
        <f>+ABS(Table1[[#This Row],[elering_plan_minus_actual]])</f>
        <v>29.599999999999898</v>
      </c>
      <c r="Q100" s="3">
        <f>+Table1[[#This Row],[Column2]]/Table1[[#This Row],[consumption]]</f>
        <v>4.0867044042523677E-2</v>
      </c>
      <c r="R100" s="4">
        <f>+ABS(Table1[[#This Row],[Column3]])</f>
        <v>6.1540812488181018</v>
      </c>
    </row>
    <row r="101" spans="1:18" x14ac:dyDescent="0.45">
      <c r="A101" t="s">
        <v>103</v>
      </c>
      <c r="B101" s="1">
        <v>45918.958333333336</v>
      </c>
      <c r="C101">
        <v>740.1</v>
      </c>
      <c r="D101">
        <v>723.42499999999995</v>
      </c>
      <c r="E101">
        <v>-16.675000000000001</v>
      </c>
      <c r="F101" t="s">
        <v>103</v>
      </c>
      <c r="L101">
        <f>+Table1[[#This Row],[consumption_hourly]]-Table1[[#This Row],[plan]]</f>
        <v>-723.42499999999995</v>
      </c>
      <c r="M101" s="3">
        <f>+Table1[[#This Row],[Column1]]/Table1[[#This Row],[plan]]</f>
        <v>-1</v>
      </c>
      <c r="N101">
        <f>+Table1[[#This Row],[consumption_hourly]]-Table1[[#This Row],[consumption]]</f>
        <v>-740.1</v>
      </c>
      <c r="O101" s="3">
        <f>+Table1[[#This Row],[Column3]]/Table1[[#This Row],[consumption]]</f>
        <v>-1</v>
      </c>
      <c r="P101">
        <f>+ABS(Table1[[#This Row],[elering_plan_minus_actual]])</f>
        <v>16.675000000000001</v>
      </c>
      <c r="Q101" s="3">
        <f>+Table1[[#This Row],[Column2]]/Table1[[#This Row],[consumption]]</f>
        <v>2.2530739089312257E-2</v>
      </c>
      <c r="R101" s="4">
        <f>+ABS(Table1[[#This Row],[Column3]])</f>
        <v>740.1</v>
      </c>
    </row>
    <row r="102" spans="1:18" x14ac:dyDescent="0.45">
      <c r="A102" t="s">
        <v>102</v>
      </c>
      <c r="B102" s="1">
        <v>45918.916666666664</v>
      </c>
      <c r="C102">
        <v>809.1</v>
      </c>
      <c r="D102">
        <v>828.77499999999998</v>
      </c>
      <c r="E102">
        <v>19.674999999999901</v>
      </c>
      <c r="F102" t="s">
        <v>102</v>
      </c>
      <c r="L102">
        <f>+Table1[[#This Row],[consumption_hourly]]-Table1[[#This Row],[plan]]</f>
        <v>-828.77499999999998</v>
      </c>
      <c r="M102" s="3">
        <f>+Table1[[#This Row],[Column1]]/Table1[[#This Row],[plan]]</f>
        <v>-1</v>
      </c>
      <c r="N102">
        <f>+Table1[[#This Row],[consumption_hourly]]-Table1[[#This Row],[consumption]]</f>
        <v>-809.1</v>
      </c>
      <c r="O102" s="3">
        <f>+Table1[[#This Row],[Column3]]/Table1[[#This Row],[consumption]]</f>
        <v>-1</v>
      </c>
      <c r="P102">
        <f>+ABS(Table1[[#This Row],[elering_plan_minus_actual]])</f>
        <v>19.674999999999901</v>
      </c>
      <c r="Q102" s="3">
        <f>+Table1[[#This Row],[Column2]]/Table1[[#This Row],[consumption]]</f>
        <v>2.4317142504016686E-2</v>
      </c>
      <c r="R102" s="4">
        <f>+ABS(Table1[[#This Row],[Column3]])</f>
        <v>809.1</v>
      </c>
    </row>
    <row r="103" spans="1:18" x14ac:dyDescent="0.45">
      <c r="A103" t="s">
        <v>101</v>
      </c>
      <c r="B103" s="1">
        <v>45918.875</v>
      </c>
      <c r="C103">
        <v>876</v>
      </c>
      <c r="D103">
        <v>880.125</v>
      </c>
      <c r="E103">
        <v>4.125</v>
      </c>
      <c r="F103" t="s">
        <v>101</v>
      </c>
      <c r="L103">
        <f>+Table1[[#This Row],[consumption_hourly]]-Table1[[#This Row],[plan]]</f>
        <v>-880.125</v>
      </c>
      <c r="M103" s="3">
        <f>+Table1[[#This Row],[Column1]]/Table1[[#This Row],[plan]]</f>
        <v>-1</v>
      </c>
      <c r="N103">
        <f>+Table1[[#This Row],[consumption_hourly]]-Table1[[#This Row],[consumption]]</f>
        <v>-876</v>
      </c>
      <c r="O103" s="3">
        <f>+Table1[[#This Row],[Column3]]/Table1[[#This Row],[consumption]]</f>
        <v>-1</v>
      </c>
      <c r="P103">
        <f>+ABS(Table1[[#This Row],[elering_plan_minus_actual]])</f>
        <v>4.125</v>
      </c>
      <c r="Q103" s="3">
        <f>+Table1[[#This Row],[Column2]]/Table1[[#This Row],[consumption]]</f>
        <v>4.7089041095890408E-3</v>
      </c>
      <c r="R103" s="4">
        <f>+ABS(Table1[[#This Row],[Column3]])</f>
        <v>876</v>
      </c>
    </row>
    <row r="104" spans="1:18" x14ac:dyDescent="0.45">
      <c r="A104" t="s">
        <v>100</v>
      </c>
      <c r="B104" s="1">
        <v>45918.833333333336</v>
      </c>
      <c r="C104">
        <v>906.7</v>
      </c>
      <c r="D104">
        <v>915.97500000000002</v>
      </c>
      <c r="E104">
        <v>9.2749999999999702</v>
      </c>
      <c r="F104" t="s">
        <v>100</v>
      </c>
      <c r="L104">
        <f>+Table1[[#This Row],[consumption_hourly]]-Table1[[#This Row],[plan]]</f>
        <v>-915.97500000000002</v>
      </c>
      <c r="M104" s="3">
        <f>+Table1[[#This Row],[Column1]]/Table1[[#This Row],[plan]]</f>
        <v>-1</v>
      </c>
      <c r="N104">
        <f>+Table1[[#This Row],[consumption_hourly]]-Table1[[#This Row],[consumption]]</f>
        <v>-906.7</v>
      </c>
      <c r="O104" s="3">
        <f>+Table1[[#This Row],[Column3]]/Table1[[#This Row],[consumption]]</f>
        <v>-1</v>
      </c>
      <c r="P104">
        <f>+ABS(Table1[[#This Row],[elering_plan_minus_actual]])</f>
        <v>9.2749999999999702</v>
      </c>
      <c r="Q104" s="3">
        <f>+Table1[[#This Row],[Column2]]/Table1[[#This Row],[consumption]]</f>
        <v>1.0229403330759865E-2</v>
      </c>
      <c r="R104" s="4">
        <f>+ABS(Table1[[#This Row],[Column3]])</f>
        <v>906.7</v>
      </c>
    </row>
    <row r="105" spans="1:18" x14ac:dyDescent="0.45">
      <c r="A105" t="s">
        <v>99</v>
      </c>
      <c r="B105" s="1">
        <v>45918.791666666664</v>
      </c>
      <c r="C105">
        <v>915.6</v>
      </c>
      <c r="D105">
        <v>920.25</v>
      </c>
      <c r="E105">
        <v>4.6499999999999702</v>
      </c>
      <c r="F105" t="s">
        <v>99</v>
      </c>
      <c r="L105">
        <f>+Table1[[#This Row],[consumption_hourly]]-Table1[[#This Row],[plan]]</f>
        <v>-920.25</v>
      </c>
      <c r="M105" s="3">
        <f>+Table1[[#This Row],[Column1]]/Table1[[#This Row],[plan]]</f>
        <v>-1</v>
      </c>
      <c r="N105">
        <f>+Table1[[#This Row],[consumption_hourly]]-Table1[[#This Row],[consumption]]</f>
        <v>-915.6</v>
      </c>
      <c r="O105" s="3">
        <f>+Table1[[#This Row],[Column3]]/Table1[[#This Row],[consumption]]</f>
        <v>-1</v>
      </c>
      <c r="P105">
        <f>+ABS(Table1[[#This Row],[elering_plan_minus_actual]])</f>
        <v>4.6499999999999702</v>
      </c>
      <c r="Q105" s="3">
        <f>+Table1[[#This Row],[Column2]]/Table1[[#This Row],[consumption]]</f>
        <v>5.0786369593708719E-3</v>
      </c>
      <c r="R105" s="4">
        <f>+ABS(Table1[[#This Row],[Column3]])</f>
        <v>915.6</v>
      </c>
    </row>
    <row r="106" spans="1:18" x14ac:dyDescent="0.45">
      <c r="A106" t="s">
        <v>98</v>
      </c>
      <c r="B106" s="1">
        <v>45918.75</v>
      </c>
      <c r="C106">
        <v>886.2</v>
      </c>
      <c r="D106">
        <v>945.72500000000002</v>
      </c>
      <c r="E106">
        <v>59.524999999999899</v>
      </c>
      <c r="F106" t="s">
        <v>98</v>
      </c>
      <c r="L106">
        <f>+Table1[[#This Row],[consumption_hourly]]-Table1[[#This Row],[plan]]</f>
        <v>-945.72500000000002</v>
      </c>
      <c r="M106" s="3">
        <f>+Table1[[#This Row],[Column1]]/Table1[[#This Row],[plan]]</f>
        <v>-1</v>
      </c>
      <c r="N106">
        <f>+Table1[[#This Row],[consumption_hourly]]-Table1[[#This Row],[consumption]]</f>
        <v>-886.2</v>
      </c>
      <c r="O106" s="3">
        <f>+Table1[[#This Row],[Column3]]/Table1[[#This Row],[consumption]]</f>
        <v>-1</v>
      </c>
      <c r="P106">
        <f>+ABS(Table1[[#This Row],[elering_plan_minus_actual]])</f>
        <v>59.524999999999899</v>
      </c>
      <c r="Q106" s="3">
        <f>+Table1[[#This Row],[Column2]]/Table1[[#This Row],[consumption]]</f>
        <v>6.7168810652222855E-2</v>
      </c>
      <c r="R106" s="4">
        <f>+ABS(Table1[[#This Row],[Column3]])</f>
        <v>886.2</v>
      </c>
    </row>
    <row r="107" spans="1:18" x14ac:dyDescent="0.45">
      <c r="A107" t="s">
        <v>97</v>
      </c>
      <c r="B107" s="1">
        <v>45918.708333333336</v>
      </c>
      <c r="C107">
        <v>853.5</v>
      </c>
      <c r="D107">
        <v>942.15</v>
      </c>
      <c r="E107">
        <v>88.649999999999906</v>
      </c>
      <c r="F107" t="s">
        <v>97</v>
      </c>
      <c r="L107">
        <f>+Table1[[#This Row],[consumption_hourly]]-Table1[[#This Row],[plan]]</f>
        <v>-942.15</v>
      </c>
      <c r="M107" s="3">
        <f>+Table1[[#This Row],[Column1]]/Table1[[#This Row],[plan]]</f>
        <v>-1</v>
      </c>
      <c r="N107">
        <f>+Table1[[#This Row],[consumption_hourly]]-Table1[[#This Row],[consumption]]</f>
        <v>-853.5</v>
      </c>
      <c r="O107" s="3">
        <f>+Table1[[#This Row],[Column3]]/Table1[[#This Row],[consumption]]</f>
        <v>-1</v>
      </c>
      <c r="P107">
        <f>+ABS(Table1[[#This Row],[elering_plan_minus_actual]])</f>
        <v>88.649999999999906</v>
      </c>
      <c r="Q107" s="3">
        <f>+Table1[[#This Row],[Column2]]/Table1[[#This Row],[consumption]]</f>
        <v>0.10386643233743398</v>
      </c>
      <c r="R107" s="4">
        <f>+ABS(Table1[[#This Row],[Column3]])</f>
        <v>853.5</v>
      </c>
    </row>
    <row r="108" spans="1:18" x14ac:dyDescent="0.45">
      <c r="A108" t="s">
        <v>96</v>
      </c>
      <c r="B108" s="1">
        <v>45918.666666666664</v>
      </c>
      <c r="C108">
        <v>842.7</v>
      </c>
      <c r="D108">
        <v>959.47500000000002</v>
      </c>
      <c r="E108">
        <v>116.774999999999</v>
      </c>
      <c r="F108" t="s">
        <v>96</v>
      </c>
      <c r="L108">
        <f>+Table1[[#This Row],[consumption_hourly]]-Table1[[#This Row],[plan]]</f>
        <v>-959.47500000000002</v>
      </c>
      <c r="M108" s="3">
        <f>+Table1[[#This Row],[Column1]]/Table1[[#This Row],[plan]]</f>
        <v>-1</v>
      </c>
      <c r="N108">
        <f>+Table1[[#This Row],[consumption_hourly]]-Table1[[#This Row],[consumption]]</f>
        <v>-842.7</v>
      </c>
      <c r="O108" s="3">
        <f>+Table1[[#This Row],[Column3]]/Table1[[#This Row],[consumption]]</f>
        <v>-1</v>
      </c>
      <c r="P108">
        <f>+ABS(Table1[[#This Row],[elering_plan_minus_actual]])</f>
        <v>116.774999999999</v>
      </c>
      <c r="Q108" s="3">
        <f>+Table1[[#This Row],[Column2]]/Table1[[#This Row],[consumption]]</f>
        <v>0.13857244571021596</v>
      </c>
      <c r="R108" s="4">
        <f>+ABS(Table1[[#This Row],[Column3]])</f>
        <v>842.7</v>
      </c>
    </row>
    <row r="109" spans="1:18" x14ac:dyDescent="0.45">
      <c r="A109" t="s">
        <v>95</v>
      </c>
      <c r="B109" s="1">
        <v>45918.625</v>
      </c>
      <c r="C109">
        <v>867.5</v>
      </c>
      <c r="D109">
        <v>1000.725</v>
      </c>
      <c r="E109">
        <v>133.22499999999999</v>
      </c>
      <c r="F109" t="s">
        <v>95</v>
      </c>
      <c r="L109">
        <f>+Table1[[#This Row],[consumption_hourly]]-Table1[[#This Row],[plan]]</f>
        <v>-1000.725</v>
      </c>
      <c r="M109" s="3">
        <f>+Table1[[#This Row],[Column1]]/Table1[[#This Row],[plan]]</f>
        <v>-1</v>
      </c>
      <c r="N109">
        <f>+Table1[[#This Row],[consumption_hourly]]-Table1[[#This Row],[consumption]]</f>
        <v>-867.5</v>
      </c>
      <c r="O109" s="3">
        <f>+Table1[[#This Row],[Column3]]/Table1[[#This Row],[consumption]]</f>
        <v>-1</v>
      </c>
      <c r="P109">
        <f>+ABS(Table1[[#This Row],[elering_plan_minus_actual]])</f>
        <v>133.22499999999999</v>
      </c>
      <c r="Q109" s="3">
        <f>+Table1[[#This Row],[Column2]]/Table1[[#This Row],[consumption]]</f>
        <v>0.15357348703170029</v>
      </c>
      <c r="R109" s="4">
        <f>+ABS(Table1[[#This Row],[Column3]])</f>
        <v>867.5</v>
      </c>
    </row>
    <row r="110" spans="1:18" x14ac:dyDescent="0.45">
      <c r="A110" t="s">
        <v>94</v>
      </c>
      <c r="B110" s="1">
        <v>45918.583333333336</v>
      </c>
      <c r="C110">
        <v>888.6</v>
      </c>
      <c r="D110">
        <v>992.82500000000005</v>
      </c>
      <c r="E110">
        <v>104.22499999999999</v>
      </c>
      <c r="F110" t="s">
        <v>94</v>
      </c>
      <c r="L110">
        <f>+Table1[[#This Row],[consumption_hourly]]-Table1[[#This Row],[plan]]</f>
        <v>-992.82500000000005</v>
      </c>
      <c r="M110" s="3">
        <f>+Table1[[#This Row],[Column1]]/Table1[[#This Row],[plan]]</f>
        <v>-1</v>
      </c>
      <c r="N110">
        <f>+Table1[[#This Row],[consumption_hourly]]-Table1[[#This Row],[consumption]]</f>
        <v>-888.6</v>
      </c>
      <c r="O110" s="3">
        <f>+Table1[[#This Row],[Column3]]/Table1[[#This Row],[consumption]]</f>
        <v>-1</v>
      </c>
      <c r="P110">
        <f>+ABS(Table1[[#This Row],[elering_plan_minus_actual]])</f>
        <v>104.22499999999999</v>
      </c>
      <c r="Q110" s="3">
        <f>+Table1[[#This Row],[Column2]]/Table1[[#This Row],[consumption]]</f>
        <v>0.11729124465451271</v>
      </c>
      <c r="R110" s="4">
        <f>+ABS(Table1[[#This Row],[Column3]])</f>
        <v>888.6</v>
      </c>
    </row>
    <row r="111" spans="1:18" x14ac:dyDescent="0.45">
      <c r="A111" t="s">
        <v>93</v>
      </c>
      <c r="B111" s="1">
        <v>45918.541666666664</v>
      </c>
      <c r="C111">
        <v>978.8</v>
      </c>
      <c r="D111">
        <v>987.95</v>
      </c>
      <c r="E111">
        <v>9.1500000000000892</v>
      </c>
      <c r="F111" t="s">
        <v>93</v>
      </c>
      <c r="L111">
        <f>+Table1[[#This Row],[consumption_hourly]]-Table1[[#This Row],[plan]]</f>
        <v>-987.95</v>
      </c>
      <c r="M111" s="3">
        <f>+Table1[[#This Row],[Column1]]/Table1[[#This Row],[plan]]</f>
        <v>-1</v>
      </c>
      <c r="N111">
        <f>+Table1[[#This Row],[consumption_hourly]]-Table1[[#This Row],[consumption]]</f>
        <v>-978.8</v>
      </c>
      <c r="O111" s="3">
        <f>+Table1[[#This Row],[Column3]]/Table1[[#This Row],[consumption]]</f>
        <v>-1</v>
      </c>
      <c r="P111">
        <f>+ABS(Table1[[#This Row],[elering_plan_minus_actual]])</f>
        <v>9.1500000000000892</v>
      </c>
      <c r="Q111" s="3">
        <f>+Table1[[#This Row],[Column2]]/Table1[[#This Row],[consumption]]</f>
        <v>9.3481814466694832E-3</v>
      </c>
      <c r="R111" s="4">
        <f>+ABS(Table1[[#This Row],[Column3]])</f>
        <v>978.8</v>
      </c>
    </row>
    <row r="112" spans="1:18" x14ac:dyDescent="0.45">
      <c r="A112" t="s">
        <v>92</v>
      </c>
      <c r="B112" s="1">
        <v>45918.5</v>
      </c>
      <c r="C112">
        <v>997.3</v>
      </c>
      <c r="D112">
        <v>947.02499999999998</v>
      </c>
      <c r="E112">
        <v>-50.274999999999899</v>
      </c>
      <c r="F112" t="s">
        <v>92</v>
      </c>
      <c r="L112">
        <f>+Table1[[#This Row],[consumption_hourly]]-Table1[[#This Row],[plan]]</f>
        <v>-947.02499999999998</v>
      </c>
      <c r="M112" s="3">
        <f>+Table1[[#This Row],[Column1]]/Table1[[#This Row],[plan]]</f>
        <v>-1</v>
      </c>
      <c r="N112">
        <f>+Table1[[#This Row],[consumption_hourly]]-Table1[[#This Row],[consumption]]</f>
        <v>-997.3</v>
      </c>
      <c r="O112" s="3">
        <f>+Table1[[#This Row],[Column3]]/Table1[[#This Row],[consumption]]</f>
        <v>-1</v>
      </c>
      <c r="P112">
        <f>+ABS(Table1[[#This Row],[elering_plan_minus_actual]])</f>
        <v>50.274999999999899</v>
      </c>
      <c r="Q112" s="3">
        <f>+Table1[[#This Row],[Column2]]/Table1[[#This Row],[consumption]]</f>
        <v>5.0411109996991776E-2</v>
      </c>
      <c r="R112" s="4">
        <f>+ABS(Table1[[#This Row],[Column3]])</f>
        <v>997.3</v>
      </c>
    </row>
    <row r="113" spans="1:18" x14ac:dyDescent="0.45">
      <c r="A113" t="s">
        <v>91</v>
      </c>
      <c r="B113" s="1">
        <v>45918.458333333336</v>
      </c>
      <c r="C113">
        <v>1046.4000000000001</v>
      </c>
      <c r="D113">
        <v>959.9</v>
      </c>
      <c r="E113">
        <v>-86.500000000000099</v>
      </c>
      <c r="F113" t="s">
        <v>91</v>
      </c>
      <c r="L113">
        <f>+Table1[[#This Row],[consumption_hourly]]-Table1[[#This Row],[plan]]</f>
        <v>-959.9</v>
      </c>
      <c r="M113" s="3">
        <f>+Table1[[#This Row],[Column1]]/Table1[[#This Row],[plan]]</f>
        <v>-1</v>
      </c>
      <c r="N113">
        <f>+Table1[[#This Row],[consumption_hourly]]-Table1[[#This Row],[consumption]]</f>
        <v>-1046.4000000000001</v>
      </c>
      <c r="O113" s="3">
        <f>+Table1[[#This Row],[Column3]]/Table1[[#This Row],[consumption]]</f>
        <v>-1</v>
      </c>
      <c r="P113">
        <f>+ABS(Table1[[#This Row],[elering_plan_minus_actual]])</f>
        <v>86.500000000000099</v>
      </c>
      <c r="Q113" s="3">
        <f>+Table1[[#This Row],[Column2]]/Table1[[#This Row],[consumption]]</f>
        <v>8.26643730886851E-2</v>
      </c>
      <c r="R113" s="4">
        <f>+ABS(Table1[[#This Row],[Column3]])</f>
        <v>1046.4000000000001</v>
      </c>
    </row>
    <row r="114" spans="1:18" x14ac:dyDescent="0.45">
      <c r="A114" t="s">
        <v>90</v>
      </c>
      <c r="B114" s="1">
        <v>45918.416666666664</v>
      </c>
      <c r="C114">
        <v>1023.6</v>
      </c>
      <c r="D114">
        <v>979.57500000000005</v>
      </c>
      <c r="E114">
        <v>-44.024999999999899</v>
      </c>
      <c r="F114" t="s">
        <v>90</v>
      </c>
      <c r="L114">
        <f>+Table1[[#This Row],[consumption_hourly]]-Table1[[#This Row],[plan]]</f>
        <v>-979.57500000000005</v>
      </c>
      <c r="M114" s="3">
        <f>+Table1[[#This Row],[Column1]]/Table1[[#This Row],[plan]]</f>
        <v>-1</v>
      </c>
      <c r="N114">
        <f>+Table1[[#This Row],[consumption_hourly]]-Table1[[#This Row],[consumption]]</f>
        <v>-1023.6</v>
      </c>
      <c r="O114" s="3">
        <f>+Table1[[#This Row],[Column3]]/Table1[[#This Row],[consumption]]</f>
        <v>-1</v>
      </c>
      <c r="P114">
        <f>+ABS(Table1[[#This Row],[elering_plan_minus_actual]])</f>
        <v>44.024999999999899</v>
      </c>
      <c r="Q114" s="3">
        <f>+Table1[[#This Row],[Column2]]/Table1[[#This Row],[consumption]]</f>
        <v>4.3009964830011627E-2</v>
      </c>
      <c r="R114" s="4">
        <f>+ABS(Table1[[#This Row],[Column3]])</f>
        <v>1023.6</v>
      </c>
    </row>
    <row r="115" spans="1:18" x14ac:dyDescent="0.45">
      <c r="A115" t="s">
        <v>89</v>
      </c>
      <c r="B115" s="1">
        <v>45918.375</v>
      </c>
      <c r="C115">
        <v>1009.7</v>
      </c>
      <c r="D115">
        <v>963.67499999999995</v>
      </c>
      <c r="E115">
        <v>-46.024999999999999</v>
      </c>
      <c r="F115" t="s">
        <v>89</v>
      </c>
      <c r="L115">
        <f>+Table1[[#This Row],[consumption_hourly]]-Table1[[#This Row],[plan]]</f>
        <v>-963.67499999999995</v>
      </c>
      <c r="M115" s="3">
        <f>+Table1[[#This Row],[Column1]]/Table1[[#This Row],[plan]]</f>
        <v>-1</v>
      </c>
      <c r="N115">
        <f>+Table1[[#This Row],[consumption_hourly]]-Table1[[#This Row],[consumption]]</f>
        <v>-1009.7</v>
      </c>
      <c r="O115" s="3">
        <f>+Table1[[#This Row],[Column3]]/Table1[[#This Row],[consumption]]</f>
        <v>-1</v>
      </c>
      <c r="P115">
        <f>+ABS(Table1[[#This Row],[elering_plan_minus_actual]])</f>
        <v>46.024999999999999</v>
      </c>
      <c r="Q115" s="3">
        <f>+Table1[[#This Row],[Column2]]/Table1[[#This Row],[consumption]]</f>
        <v>4.5582846390016835E-2</v>
      </c>
      <c r="R115" s="4">
        <f>+ABS(Table1[[#This Row],[Column3]])</f>
        <v>1009.7</v>
      </c>
    </row>
    <row r="116" spans="1:18" x14ac:dyDescent="0.45">
      <c r="A116" t="s">
        <v>88</v>
      </c>
      <c r="B116" s="1">
        <v>45918.333333333336</v>
      </c>
      <c r="C116">
        <v>999.8</v>
      </c>
      <c r="D116">
        <v>959.57500000000005</v>
      </c>
      <c r="E116">
        <v>-40.224999999999902</v>
      </c>
      <c r="F116" t="s">
        <v>88</v>
      </c>
      <c r="L116">
        <f>+Table1[[#This Row],[consumption_hourly]]-Table1[[#This Row],[plan]]</f>
        <v>-959.57500000000005</v>
      </c>
      <c r="M116" s="3">
        <f>+Table1[[#This Row],[Column1]]/Table1[[#This Row],[plan]]</f>
        <v>-1</v>
      </c>
      <c r="N116">
        <f>+Table1[[#This Row],[consumption_hourly]]-Table1[[#This Row],[consumption]]</f>
        <v>-999.8</v>
      </c>
      <c r="O116" s="3">
        <f>+Table1[[#This Row],[Column3]]/Table1[[#This Row],[consumption]]</f>
        <v>-1</v>
      </c>
      <c r="P116">
        <f>+ABS(Table1[[#This Row],[elering_plan_minus_actual]])</f>
        <v>40.224999999999902</v>
      </c>
      <c r="Q116" s="3">
        <f>+Table1[[#This Row],[Column2]]/Table1[[#This Row],[consumption]]</f>
        <v>4.0233046609321768E-2</v>
      </c>
      <c r="R116" s="4">
        <f>+ABS(Table1[[#This Row],[Column3]])</f>
        <v>999.8</v>
      </c>
    </row>
    <row r="117" spans="1:18" x14ac:dyDescent="0.45">
      <c r="A117" t="s">
        <v>87</v>
      </c>
      <c r="B117" s="1">
        <v>45918.291666666664</v>
      </c>
      <c r="C117">
        <v>883.8</v>
      </c>
      <c r="D117">
        <v>882.22500000000002</v>
      </c>
      <c r="E117">
        <v>-1.57499999999993</v>
      </c>
      <c r="F117" t="s">
        <v>87</v>
      </c>
      <c r="L117">
        <f>+Table1[[#This Row],[consumption_hourly]]-Table1[[#This Row],[plan]]</f>
        <v>-882.22500000000002</v>
      </c>
      <c r="M117" s="3">
        <f>+Table1[[#This Row],[Column1]]/Table1[[#This Row],[plan]]</f>
        <v>-1</v>
      </c>
      <c r="N117">
        <f>+Table1[[#This Row],[consumption_hourly]]-Table1[[#This Row],[consumption]]</f>
        <v>-883.8</v>
      </c>
      <c r="O117" s="3">
        <f>+Table1[[#This Row],[Column3]]/Table1[[#This Row],[consumption]]</f>
        <v>-1</v>
      </c>
      <c r="P117">
        <f>+ABS(Table1[[#This Row],[elering_plan_minus_actual]])</f>
        <v>1.57499999999993</v>
      </c>
      <c r="Q117" s="3">
        <f>+Table1[[#This Row],[Column2]]/Table1[[#This Row],[consumption]]</f>
        <v>1.7820773930752774E-3</v>
      </c>
      <c r="R117" s="4">
        <f>+ABS(Table1[[#This Row],[Column3]])</f>
        <v>883.8</v>
      </c>
    </row>
    <row r="118" spans="1:18" x14ac:dyDescent="0.45">
      <c r="A118" t="s">
        <v>86</v>
      </c>
      <c r="B118" s="1">
        <v>45918.25</v>
      </c>
      <c r="C118">
        <v>771.4</v>
      </c>
      <c r="D118">
        <v>779.72500000000002</v>
      </c>
      <c r="E118">
        <v>8.3250000000000401</v>
      </c>
      <c r="F118" t="s">
        <v>86</v>
      </c>
      <c r="L118">
        <f>+Table1[[#This Row],[consumption_hourly]]-Table1[[#This Row],[plan]]</f>
        <v>-779.72500000000002</v>
      </c>
      <c r="M118" s="3">
        <f>+Table1[[#This Row],[Column1]]/Table1[[#This Row],[plan]]</f>
        <v>-1</v>
      </c>
      <c r="N118">
        <f>+Table1[[#This Row],[consumption_hourly]]-Table1[[#This Row],[consumption]]</f>
        <v>-771.4</v>
      </c>
      <c r="O118" s="3">
        <f>+Table1[[#This Row],[Column3]]/Table1[[#This Row],[consumption]]</f>
        <v>-1</v>
      </c>
      <c r="P118">
        <f>+ABS(Table1[[#This Row],[elering_plan_minus_actual]])</f>
        <v>8.3250000000000401</v>
      </c>
      <c r="Q118" s="3">
        <f>+Table1[[#This Row],[Column2]]/Table1[[#This Row],[consumption]]</f>
        <v>1.0792066372828675E-2</v>
      </c>
      <c r="R118" s="4">
        <f>+ABS(Table1[[#This Row],[Column3]])</f>
        <v>771.4</v>
      </c>
    </row>
    <row r="119" spans="1:18" x14ac:dyDescent="0.45">
      <c r="A119" t="s">
        <v>85</v>
      </c>
      <c r="B119" s="1">
        <v>45918.208333333336</v>
      </c>
      <c r="C119">
        <v>690</v>
      </c>
      <c r="D119">
        <v>710.42499999999995</v>
      </c>
      <c r="E119">
        <v>20.424999999999901</v>
      </c>
      <c r="F119" t="s">
        <v>85</v>
      </c>
      <c r="L119">
        <f>+Table1[[#This Row],[consumption_hourly]]-Table1[[#This Row],[plan]]</f>
        <v>-710.42499999999995</v>
      </c>
      <c r="M119" s="3">
        <f>+Table1[[#This Row],[Column1]]/Table1[[#This Row],[plan]]</f>
        <v>-1</v>
      </c>
      <c r="N119">
        <f>+Table1[[#This Row],[consumption_hourly]]-Table1[[#This Row],[consumption]]</f>
        <v>-690</v>
      </c>
      <c r="O119" s="3">
        <f>+Table1[[#This Row],[Column3]]/Table1[[#This Row],[consumption]]</f>
        <v>-1</v>
      </c>
      <c r="P119">
        <f>+ABS(Table1[[#This Row],[elering_plan_minus_actual]])</f>
        <v>20.424999999999901</v>
      </c>
      <c r="Q119" s="3">
        <f>+Table1[[#This Row],[Column2]]/Table1[[#This Row],[consumption]]</f>
        <v>2.9601449275362176E-2</v>
      </c>
      <c r="R119" s="4">
        <f>+ABS(Table1[[#This Row],[Column3]])</f>
        <v>690</v>
      </c>
    </row>
    <row r="120" spans="1:18" x14ac:dyDescent="0.45">
      <c r="A120" t="s">
        <v>84</v>
      </c>
      <c r="B120" s="1">
        <v>45918.166666666664</v>
      </c>
      <c r="C120">
        <v>678.7</v>
      </c>
      <c r="D120">
        <v>692</v>
      </c>
      <c r="E120">
        <v>13.299999999999899</v>
      </c>
      <c r="F120" t="s">
        <v>84</v>
      </c>
      <c r="L120">
        <f>+Table1[[#This Row],[consumption_hourly]]-Table1[[#This Row],[plan]]</f>
        <v>-692</v>
      </c>
      <c r="M120" s="3">
        <f>+Table1[[#This Row],[Column1]]/Table1[[#This Row],[plan]]</f>
        <v>-1</v>
      </c>
      <c r="N120">
        <f>+Table1[[#This Row],[consumption_hourly]]-Table1[[#This Row],[consumption]]</f>
        <v>-678.7</v>
      </c>
      <c r="O120" s="3">
        <f>+Table1[[#This Row],[Column3]]/Table1[[#This Row],[consumption]]</f>
        <v>-1</v>
      </c>
      <c r="P120">
        <f>+ABS(Table1[[#This Row],[elering_plan_minus_actual]])</f>
        <v>13.299999999999899</v>
      </c>
      <c r="Q120" s="3">
        <f>+Table1[[#This Row],[Column2]]/Table1[[#This Row],[consumption]]</f>
        <v>1.9596287019301457E-2</v>
      </c>
      <c r="R120" s="4">
        <f>+ABS(Table1[[#This Row],[Column3]])</f>
        <v>678.7</v>
      </c>
    </row>
    <row r="121" spans="1:18" x14ac:dyDescent="0.45">
      <c r="A121" t="s">
        <v>83</v>
      </c>
      <c r="B121" s="1">
        <v>45918.125</v>
      </c>
      <c r="C121">
        <v>676</v>
      </c>
      <c r="D121">
        <v>676.77499999999998</v>
      </c>
      <c r="E121">
        <v>0.77499999999997704</v>
      </c>
      <c r="F121" t="s">
        <v>83</v>
      </c>
      <c r="L121">
        <f>+Table1[[#This Row],[consumption_hourly]]-Table1[[#This Row],[plan]]</f>
        <v>-676.77499999999998</v>
      </c>
      <c r="M121" s="3">
        <f>+Table1[[#This Row],[Column1]]/Table1[[#This Row],[plan]]</f>
        <v>-1</v>
      </c>
      <c r="N121">
        <f>+Table1[[#This Row],[consumption_hourly]]-Table1[[#This Row],[consumption]]</f>
        <v>-676</v>
      </c>
      <c r="O121" s="3">
        <f>+Table1[[#This Row],[Column3]]/Table1[[#This Row],[consumption]]</f>
        <v>-1</v>
      </c>
      <c r="P121">
        <f>+ABS(Table1[[#This Row],[elering_plan_minus_actual]])</f>
        <v>0.77499999999997704</v>
      </c>
      <c r="Q121" s="3">
        <f>+Table1[[#This Row],[Column2]]/Table1[[#This Row],[consumption]]</f>
        <v>1.1464497041419779E-3</v>
      </c>
      <c r="R121" s="4">
        <f>+ABS(Table1[[#This Row],[Column3]])</f>
        <v>676</v>
      </c>
    </row>
    <row r="122" spans="1:18" x14ac:dyDescent="0.45">
      <c r="A122" t="s">
        <v>82</v>
      </c>
      <c r="B122" s="1">
        <v>45918.083333333336</v>
      </c>
      <c r="C122">
        <v>668.8</v>
      </c>
      <c r="D122">
        <v>659.92499999999995</v>
      </c>
      <c r="E122">
        <v>-8.875</v>
      </c>
      <c r="F122" t="s">
        <v>82</v>
      </c>
      <c r="L122">
        <f>+Table1[[#This Row],[consumption_hourly]]-Table1[[#This Row],[plan]]</f>
        <v>-659.92499999999995</v>
      </c>
      <c r="M122" s="3">
        <f>+Table1[[#This Row],[Column1]]/Table1[[#This Row],[plan]]</f>
        <v>-1</v>
      </c>
      <c r="N122">
        <f>+Table1[[#This Row],[consumption_hourly]]-Table1[[#This Row],[consumption]]</f>
        <v>-668.8</v>
      </c>
      <c r="O122" s="3">
        <f>+Table1[[#This Row],[Column3]]/Table1[[#This Row],[consumption]]</f>
        <v>-1</v>
      </c>
      <c r="P122">
        <f>+ABS(Table1[[#This Row],[elering_plan_minus_actual]])</f>
        <v>8.875</v>
      </c>
      <c r="Q122" s="3">
        <f>+Table1[[#This Row],[Column2]]/Table1[[#This Row],[consumption]]</f>
        <v>1.3270035885167465E-2</v>
      </c>
      <c r="R122" s="4">
        <f>+ABS(Table1[[#This Row],[Column3]])</f>
        <v>668.8</v>
      </c>
    </row>
    <row r="123" spans="1:18" x14ac:dyDescent="0.45">
      <c r="A123" t="s">
        <v>81</v>
      </c>
      <c r="B123" s="1">
        <v>45918.041666666664</v>
      </c>
      <c r="C123">
        <v>681.7</v>
      </c>
      <c r="D123">
        <v>674</v>
      </c>
      <c r="E123">
        <v>-7.7000000000000401</v>
      </c>
      <c r="F123" t="s">
        <v>81</v>
      </c>
      <c r="L123">
        <f>+Table1[[#This Row],[consumption_hourly]]-Table1[[#This Row],[plan]]</f>
        <v>-674</v>
      </c>
      <c r="M123" s="3">
        <f>+Table1[[#This Row],[Column1]]/Table1[[#This Row],[plan]]</f>
        <v>-1</v>
      </c>
      <c r="N123">
        <f>+Table1[[#This Row],[consumption_hourly]]-Table1[[#This Row],[consumption]]</f>
        <v>-681.7</v>
      </c>
      <c r="O123" s="3">
        <f>+Table1[[#This Row],[Column3]]/Table1[[#This Row],[consumption]]</f>
        <v>-1</v>
      </c>
      <c r="P123">
        <f>+ABS(Table1[[#This Row],[elering_plan_minus_actual]])</f>
        <v>7.7000000000000401</v>
      </c>
      <c r="Q123" s="3">
        <f>+Table1[[#This Row],[Column2]]/Table1[[#This Row],[consumption]]</f>
        <v>1.1295291183805251E-2</v>
      </c>
      <c r="R123" s="4">
        <f>+ABS(Table1[[#This Row],[Column3]])</f>
        <v>681.7</v>
      </c>
    </row>
    <row r="124" spans="1:18" x14ac:dyDescent="0.45">
      <c r="A124" t="s">
        <v>80</v>
      </c>
      <c r="B124" s="1">
        <v>45918</v>
      </c>
      <c r="C124">
        <v>712.1</v>
      </c>
      <c r="D124">
        <v>706.22500000000002</v>
      </c>
      <c r="E124">
        <v>-5.875</v>
      </c>
      <c r="F124" t="s">
        <v>80</v>
      </c>
      <c r="L124">
        <f>+Table1[[#This Row],[consumption_hourly]]-Table1[[#This Row],[plan]]</f>
        <v>-706.22500000000002</v>
      </c>
      <c r="M124" s="3">
        <f>+Table1[[#This Row],[Column1]]/Table1[[#This Row],[plan]]</f>
        <v>-1</v>
      </c>
      <c r="N124">
        <f>+Table1[[#This Row],[consumption_hourly]]-Table1[[#This Row],[consumption]]</f>
        <v>-712.1</v>
      </c>
      <c r="O124" s="3">
        <f>+Table1[[#This Row],[Column3]]/Table1[[#This Row],[consumption]]</f>
        <v>-1</v>
      </c>
      <c r="P124">
        <f>+ABS(Table1[[#This Row],[elering_plan_minus_actual]])</f>
        <v>5.875</v>
      </c>
      <c r="Q124" s="3">
        <f>+Table1[[#This Row],[Column2]]/Table1[[#This Row],[consumption]]</f>
        <v>8.2502457520011226E-3</v>
      </c>
      <c r="R124" s="4">
        <f>+ABS(Table1[[#This Row],[Column3]])</f>
        <v>712.1</v>
      </c>
    </row>
    <row r="125" spans="1:18" x14ac:dyDescent="0.45">
      <c r="A125" t="s">
        <v>79</v>
      </c>
      <c r="B125" s="1">
        <v>45917.958333333336</v>
      </c>
      <c r="C125">
        <v>758.6</v>
      </c>
      <c r="D125">
        <v>723.75</v>
      </c>
      <c r="E125">
        <v>-34.85</v>
      </c>
      <c r="F125" t="s">
        <v>79</v>
      </c>
      <c r="L125">
        <f>+Table1[[#This Row],[consumption_hourly]]-Table1[[#This Row],[plan]]</f>
        <v>-723.75</v>
      </c>
      <c r="M125" s="3">
        <f>+Table1[[#This Row],[Column1]]/Table1[[#This Row],[plan]]</f>
        <v>-1</v>
      </c>
      <c r="N125">
        <f>+Table1[[#This Row],[consumption_hourly]]-Table1[[#This Row],[consumption]]</f>
        <v>-758.6</v>
      </c>
      <c r="O125" s="3">
        <f>+Table1[[#This Row],[Column3]]/Table1[[#This Row],[consumption]]</f>
        <v>-1</v>
      </c>
      <c r="P125">
        <f>+ABS(Table1[[#This Row],[elering_plan_minus_actual]])</f>
        <v>34.85</v>
      </c>
      <c r="Q125" s="3">
        <f>+Table1[[#This Row],[Column2]]/Table1[[#This Row],[consumption]]</f>
        <v>4.5939889269707358E-2</v>
      </c>
      <c r="R125" s="4">
        <f>+ABS(Table1[[#This Row],[Column3]])</f>
        <v>758.6</v>
      </c>
    </row>
    <row r="126" spans="1:18" x14ac:dyDescent="0.45">
      <c r="A126" t="s">
        <v>78</v>
      </c>
      <c r="B126" s="1">
        <v>45917.916666666664</v>
      </c>
      <c r="C126">
        <v>827.7</v>
      </c>
      <c r="D126">
        <v>825.7</v>
      </c>
      <c r="E126">
        <v>-2</v>
      </c>
      <c r="F126" t="s">
        <v>78</v>
      </c>
      <c r="L126">
        <f>+Table1[[#This Row],[consumption_hourly]]-Table1[[#This Row],[plan]]</f>
        <v>-825.7</v>
      </c>
      <c r="M126" s="3">
        <f>+Table1[[#This Row],[Column1]]/Table1[[#This Row],[plan]]</f>
        <v>-1</v>
      </c>
      <c r="N126">
        <f>+Table1[[#This Row],[consumption_hourly]]-Table1[[#This Row],[consumption]]</f>
        <v>-827.7</v>
      </c>
      <c r="O126" s="3">
        <f>+Table1[[#This Row],[Column3]]/Table1[[#This Row],[consumption]]</f>
        <v>-1</v>
      </c>
      <c r="P126">
        <f>+ABS(Table1[[#This Row],[elering_plan_minus_actual]])</f>
        <v>2</v>
      </c>
      <c r="Q126" s="3">
        <f>+Table1[[#This Row],[Column2]]/Table1[[#This Row],[consumption]]</f>
        <v>2.4163344206838224E-3</v>
      </c>
      <c r="R126" s="4">
        <f>+ABS(Table1[[#This Row],[Column3]])</f>
        <v>827.7</v>
      </c>
    </row>
    <row r="127" spans="1:18" x14ac:dyDescent="0.45">
      <c r="A127" t="s">
        <v>77</v>
      </c>
      <c r="B127" s="1">
        <v>45917.875</v>
      </c>
      <c r="C127">
        <v>891.7</v>
      </c>
      <c r="D127">
        <v>907.875</v>
      </c>
      <c r="E127">
        <v>16.174999999999901</v>
      </c>
      <c r="F127" t="s">
        <v>77</v>
      </c>
      <c r="L127">
        <f>+Table1[[#This Row],[consumption_hourly]]-Table1[[#This Row],[plan]]</f>
        <v>-907.875</v>
      </c>
      <c r="M127" s="3">
        <f>+Table1[[#This Row],[Column1]]/Table1[[#This Row],[plan]]</f>
        <v>-1</v>
      </c>
      <c r="N127">
        <f>+Table1[[#This Row],[consumption_hourly]]-Table1[[#This Row],[consumption]]</f>
        <v>-891.7</v>
      </c>
      <c r="O127" s="3">
        <f>+Table1[[#This Row],[Column3]]/Table1[[#This Row],[consumption]]</f>
        <v>-1</v>
      </c>
      <c r="P127">
        <f>+ABS(Table1[[#This Row],[elering_plan_minus_actual]])</f>
        <v>16.174999999999901</v>
      </c>
      <c r="Q127" s="3">
        <f>+Table1[[#This Row],[Column2]]/Table1[[#This Row],[consumption]]</f>
        <v>1.8139508803409105E-2</v>
      </c>
      <c r="R127" s="4">
        <f>+ABS(Table1[[#This Row],[Column3]])</f>
        <v>891.7</v>
      </c>
    </row>
    <row r="128" spans="1:18" x14ac:dyDescent="0.45">
      <c r="A128" t="s">
        <v>76</v>
      </c>
      <c r="B128" s="1">
        <v>45917.833333333336</v>
      </c>
      <c r="C128">
        <v>929.7</v>
      </c>
      <c r="D128">
        <v>910.17499999999995</v>
      </c>
      <c r="E128">
        <v>-19.524999999999999</v>
      </c>
      <c r="F128" t="s">
        <v>76</v>
      </c>
      <c r="L128">
        <f>+Table1[[#This Row],[consumption_hourly]]-Table1[[#This Row],[plan]]</f>
        <v>-910.17499999999995</v>
      </c>
      <c r="M128" s="3">
        <f>+Table1[[#This Row],[Column1]]/Table1[[#This Row],[plan]]</f>
        <v>-1</v>
      </c>
      <c r="N128">
        <f>+Table1[[#This Row],[consumption_hourly]]-Table1[[#This Row],[consumption]]</f>
        <v>-929.7</v>
      </c>
      <c r="O128" s="3">
        <f>+Table1[[#This Row],[Column3]]/Table1[[#This Row],[consumption]]</f>
        <v>-1</v>
      </c>
      <c r="P128">
        <f>+ABS(Table1[[#This Row],[elering_plan_minus_actual]])</f>
        <v>19.524999999999999</v>
      </c>
      <c r="Q128" s="3">
        <f>+Table1[[#This Row],[Column2]]/Table1[[#This Row],[consumption]]</f>
        <v>2.1001398300527049E-2</v>
      </c>
      <c r="R128" s="4">
        <f>+ABS(Table1[[#This Row],[Column3]])</f>
        <v>929.7</v>
      </c>
    </row>
    <row r="129" spans="1:18" x14ac:dyDescent="0.45">
      <c r="A129" t="s">
        <v>75</v>
      </c>
      <c r="B129" s="1">
        <v>45917.791666666664</v>
      </c>
      <c r="C129">
        <v>887.1</v>
      </c>
      <c r="D129">
        <v>871.45</v>
      </c>
      <c r="E129">
        <v>-15.649999999999901</v>
      </c>
      <c r="F129" t="s">
        <v>75</v>
      </c>
      <c r="L129">
        <f>+Table1[[#This Row],[consumption_hourly]]-Table1[[#This Row],[plan]]</f>
        <v>-871.45</v>
      </c>
      <c r="M129" s="3">
        <f>+Table1[[#This Row],[Column1]]/Table1[[#This Row],[plan]]</f>
        <v>-1</v>
      </c>
      <c r="N129">
        <f>+Table1[[#This Row],[consumption_hourly]]-Table1[[#This Row],[consumption]]</f>
        <v>-887.1</v>
      </c>
      <c r="O129" s="3">
        <f>+Table1[[#This Row],[Column3]]/Table1[[#This Row],[consumption]]</f>
        <v>-1</v>
      </c>
      <c r="P129">
        <f>+ABS(Table1[[#This Row],[elering_plan_minus_actual]])</f>
        <v>15.649999999999901</v>
      </c>
      <c r="Q129" s="3">
        <f>+Table1[[#This Row],[Column2]]/Table1[[#This Row],[consumption]]</f>
        <v>1.7641754029985232E-2</v>
      </c>
      <c r="R129" s="4">
        <f>+ABS(Table1[[#This Row],[Column3]])</f>
        <v>887.1</v>
      </c>
    </row>
    <row r="130" spans="1:18" x14ac:dyDescent="0.45">
      <c r="A130" t="s">
        <v>74</v>
      </c>
      <c r="B130" s="1">
        <v>45917.75</v>
      </c>
      <c r="C130">
        <v>857.5</v>
      </c>
      <c r="D130">
        <v>898.32500000000005</v>
      </c>
      <c r="E130">
        <v>40.825000000000003</v>
      </c>
      <c r="F130" t="s">
        <v>74</v>
      </c>
      <c r="L130">
        <f>+Table1[[#This Row],[consumption_hourly]]-Table1[[#This Row],[plan]]</f>
        <v>-898.32500000000005</v>
      </c>
      <c r="M130" s="3">
        <f>+Table1[[#This Row],[Column1]]/Table1[[#This Row],[plan]]</f>
        <v>-1</v>
      </c>
      <c r="N130">
        <f>+Table1[[#This Row],[consumption_hourly]]-Table1[[#This Row],[consumption]]</f>
        <v>-857.5</v>
      </c>
      <c r="O130" s="3">
        <f>+Table1[[#This Row],[Column3]]/Table1[[#This Row],[consumption]]</f>
        <v>-1</v>
      </c>
      <c r="P130">
        <f>+ABS(Table1[[#This Row],[elering_plan_minus_actual]])</f>
        <v>40.825000000000003</v>
      </c>
      <c r="Q130" s="3">
        <f>+Table1[[#This Row],[Column2]]/Table1[[#This Row],[consumption]]</f>
        <v>4.7609329446064143E-2</v>
      </c>
      <c r="R130" s="4">
        <f>+ABS(Table1[[#This Row],[Column3]])</f>
        <v>857.5</v>
      </c>
    </row>
    <row r="131" spans="1:18" x14ac:dyDescent="0.45">
      <c r="A131" t="s">
        <v>73</v>
      </c>
      <c r="B131" s="1">
        <v>45917.708333333336</v>
      </c>
      <c r="C131">
        <v>809.5</v>
      </c>
      <c r="D131">
        <v>886.3</v>
      </c>
      <c r="E131">
        <v>76.799999999999898</v>
      </c>
      <c r="F131" t="s">
        <v>73</v>
      </c>
      <c r="L131">
        <f>+Table1[[#This Row],[consumption_hourly]]-Table1[[#This Row],[plan]]</f>
        <v>-886.3</v>
      </c>
      <c r="M131" s="3">
        <f>+Table1[[#This Row],[Column1]]/Table1[[#This Row],[plan]]</f>
        <v>-1</v>
      </c>
      <c r="N131">
        <f>+Table1[[#This Row],[consumption_hourly]]-Table1[[#This Row],[consumption]]</f>
        <v>-809.5</v>
      </c>
      <c r="O131" s="3">
        <f>+Table1[[#This Row],[Column3]]/Table1[[#This Row],[consumption]]</f>
        <v>-1</v>
      </c>
      <c r="P131">
        <f>+ABS(Table1[[#This Row],[elering_plan_minus_actual]])</f>
        <v>76.799999999999898</v>
      </c>
      <c r="Q131" s="3">
        <f>+Table1[[#This Row],[Column2]]/Table1[[#This Row],[consumption]]</f>
        <v>9.4873378628783075E-2</v>
      </c>
      <c r="R131" s="4">
        <f>+ABS(Table1[[#This Row],[Column3]])</f>
        <v>809.5</v>
      </c>
    </row>
    <row r="132" spans="1:18" x14ac:dyDescent="0.45">
      <c r="A132" t="s">
        <v>72</v>
      </c>
      <c r="B132" s="1">
        <v>45917.666666666664</v>
      </c>
      <c r="C132">
        <v>758.2</v>
      </c>
      <c r="D132">
        <v>912.05</v>
      </c>
      <c r="E132">
        <v>153.849999999999</v>
      </c>
      <c r="F132" t="s">
        <v>72</v>
      </c>
      <c r="L132">
        <f>+Table1[[#This Row],[consumption_hourly]]-Table1[[#This Row],[plan]]</f>
        <v>-912.05</v>
      </c>
      <c r="M132" s="3">
        <f>+Table1[[#This Row],[Column1]]/Table1[[#This Row],[plan]]</f>
        <v>-1</v>
      </c>
      <c r="N132">
        <f>+Table1[[#This Row],[consumption_hourly]]-Table1[[#This Row],[consumption]]</f>
        <v>-758.2</v>
      </c>
      <c r="O132" s="3">
        <f>+Table1[[#This Row],[Column3]]/Table1[[#This Row],[consumption]]</f>
        <v>-1</v>
      </c>
      <c r="P132">
        <f>+ABS(Table1[[#This Row],[elering_plan_minus_actual]])</f>
        <v>153.849999999999</v>
      </c>
      <c r="Q132" s="3">
        <f>+Table1[[#This Row],[Column2]]/Table1[[#This Row],[consumption]]</f>
        <v>0.2029147982062767</v>
      </c>
      <c r="R132" s="4">
        <f>+ABS(Table1[[#This Row],[Column3]])</f>
        <v>758.2</v>
      </c>
    </row>
    <row r="133" spans="1:18" x14ac:dyDescent="0.45">
      <c r="A133" t="s">
        <v>71</v>
      </c>
      <c r="B133" s="1">
        <v>45917.625</v>
      </c>
      <c r="C133">
        <v>774.5</v>
      </c>
      <c r="D133">
        <v>953.7</v>
      </c>
      <c r="E133">
        <v>179.2</v>
      </c>
      <c r="F133" t="s">
        <v>71</v>
      </c>
      <c r="L133">
        <f>+Table1[[#This Row],[consumption_hourly]]-Table1[[#This Row],[plan]]</f>
        <v>-953.7</v>
      </c>
      <c r="M133" s="3">
        <f>+Table1[[#This Row],[Column1]]/Table1[[#This Row],[plan]]</f>
        <v>-1</v>
      </c>
      <c r="N133">
        <f>+Table1[[#This Row],[consumption_hourly]]-Table1[[#This Row],[consumption]]</f>
        <v>-774.5</v>
      </c>
      <c r="O133" s="3">
        <f>+Table1[[#This Row],[Column3]]/Table1[[#This Row],[consumption]]</f>
        <v>-1</v>
      </c>
      <c r="P133">
        <f>+ABS(Table1[[#This Row],[elering_plan_minus_actual]])</f>
        <v>179.2</v>
      </c>
      <c r="Q133" s="3">
        <f>+Table1[[#This Row],[Column2]]/Table1[[#This Row],[consumption]]</f>
        <v>0.23137508069722401</v>
      </c>
      <c r="R133" s="4">
        <f>+ABS(Table1[[#This Row],[Column3]])</f>
        <v>774.5</v>
      </c>
    </row>
    <row r="134" spans="1:18" x14ac:dyDescent="0.45">
      <c r="A134" t="s">
        <v>70</v>
      </c>
      <c r="B134" s="1">
        <v>45917.583333333336</v>
      </c>
      <c r="C134">
        <v>811.8</v>
      </c>
      <c r="D134">
        <v>954.15</v>
      </c>
      <c r="E134">
        <v>142.35</v>
      </c>
      <c r="F134" t="s">
        <v>70</v>
      </c>
      <c r="L134">
        <f>+Table1[[#This Row],[consumption_hourly]]-Table1[[#This Row],[plan]]</f>
        <v>-954.15</v>
      </c>
      <c r="M134" s="3">
        <f>+Table1[[#This Row],[Column1]]/Table1[[#This Row],[plan]]</f>
        <v>-1</v>
      </c>
      <c r="N134">
        <f>+Table1[[#This Row],[consumption_hourly]]-Table1[[#This Row],[consumption]]</f>
        <v>-811.8</v>
      </c>
      <c r="O134" s="3">
        <f>+Table1[[#This Row],[Column3]]/Table1[[#This Row],[consumption]]</f>
        <v>-1</v>
      </c>
      <c r="P134">
        <f>+ABS(Table1[[#This Row],[elering_plan_minus_actual]])</f>
        <v>142.35</v>
      </c>
      <c r="Q134" s="3">
        <f>+Table1[[#This Row],[Column2]]/Table1[[#This Row],[consumption]]</f>
        <v>0.17535107169253511</v>
      </c>
      <c r="R134" s="4">
        <f>+ABS(Table1[[#This Row],[Column3]])</f>
        <v>811.8</v>
      </c>
    </row>
    <row r="135" spans="1:18" x14ac:dyDescent="0.45">
      <c r="A135" t="s">
        <v>69</v>
      </c>
      <c r="B135" s="1">
        <v>45917.541666666664</v>
      </c>
      <c r="C135">
        <v>853.2</v>
      </c>
      <c r="D135">
        <v>935.3</v>
      </c>
      <c r="E135">
        <v>82.099999999999895</v>
      </c>
      <c r="F135" t="s">
        <v>69</v>
      </c>
      <c r="L135">
        <f>+Table1[[#This Row],[consumption_hourly]]-Table1[[#This Row],[plan]]</f>
        <v>-935.3</v>
      </c>
      <c r="M135" s="3">
        <f>+Table1[[#This Row],[Column1]]/Table1[[#This Row],[plan]]</f>
        <v>-1</v>
      </c>
      <c r="N135">
        <f>+Table1[[#This Row],[consumption_hourly]]-Table1[[#This Row],[consumption]]</f>
        <v>-853.2</v>
      </c>
      <c r="O135" s="3">
        <f>+Table1[[#This Row],[Column3]]/Table1[[#This Row],[consumption]]</f>
        <v>-1</v>
      </c>
      <c r="P135">
        <f>+ABS(Table1[[#This Row],[elering_plan_minus_actual]])</f>
        <v>82.099999999999895</v>
      </c>
      <c r="Q135" s="3">
        <f>+Table1[[#This Row],[Column2]]/Table1[[#This Row],[consumption]]</f>
        <v>9.6225972808251167E-2</v>
      </c>
      <c r="R135" s="4">
        <f>+ABS(Table1[[#This Row],[Column3]])</f>
        <v>853.2</v>
      </c>
    </row>
    <row r="136" spans="1:18" x14ac:dyDescent="0.45">
      <c r="A136" t="s">
        <v>68</v>
      </c>
      <c r="B136" s="1">
        <v>45917.5</v>
      </c>
      <c r="C136">
        <v>891.6</v>
      </c>
      <c r="D136">
        <v>917.7</v>
      </c>
      <c r="E136">
        <v>26.1</v>
      </c>
      <c r="F136" t="s">
        <v>68</v>
      </c>
      <c r="L136">
        <f>+Table1[[#This Row],[consumption_hourly]]-Table1[[#This Row],[plan]]</f>
        <v>-917.7</v>
      </c>
      <c r="M136" s="3">
        <f>+Table1[[#This Row],[Column1]]/Table1[[#This Row],[plan]]</f>
        <v>-1</v>
      </c>
      <c r="N136">
        <f>+Table1[[#This Row],[consumption_hourly]]-Table1[[#This Row],[consumption]]</f>
        <v>-891.6</v>
      </c>
      <c r="O136" s="3">
        <f>+Table1[[#This Row],[Column3]]/Table1[[#This Row],[consumption]]</f>
        <v>-1</v>
      </c>
      <c r="P136">
        <f>+ABS(Table1[[#This Row],[elering_plan_minus_actual]])</f>
        <v>26.1</v>
      </c>
      <c r="Q136" s="3">
        <f>+Table1[[#This Row],[Column2]]/Table1[[#This Row],[consumption]]</f>
        <v>2.9273216689098252E-2</v>
      </c>
      <c r="R136" s="4">
        <f>+ABS(Table1[[#This Row],[Column3]])</f>
        <v>891.6</v>
      </c>
    </row>
    <row r="137" spans="1:18" x14ac:dyDescent="0.45">
      <c r="A137" t="s">
        <v>67</v>
      </c>
      <c r="B137" s="1">
        <v>45917.458333333336</v>
      </c>
      <c r="C137">
        <v>941.3</v>
      </c>
      <c r="D137">
        <v>946.5</v>
      </c>
      <c r="E137">
        <v>5.2000000000000401</v>
      </c>
      <c r="F137" t="s">
        <v>67</v>
      </c>
      <c r="L137">
        <f>+Table1[[#This Row],[consumption_hourly]]-Table1[[#This Row],[plan]]</f>
        <v>-946.5</v>
      </c>
      <c r="M137" s="3">
        <f>+Table1[[#This Row],[Column1]]/Table1[[#This Row],[plan]]</f>
        <v>-1</v>
      </c>
      <c r="N137">
        <f>+Table1[[#This Row],[consumption_hourly]]-Table1[[#This Row],[consumption]]</f>
        <v>-941.3</v>
      </c>
      <c r="O137" s="3">
        <f>+Table1[[#This Row],[Column3]]/Table1[[#This Row],[consumption]]</f>
        <v>-1</v>
      </c>
      <c r="P137">
        <f>+ABS(Table1[[#This Row],[elering_plan_minus_actual]])</f>
        <v>5.2000000000000401</v>
      </c>
      <c r="Q137" s="3">
        <f>+Table1[[#This Row],[Column2]]/Table1[[#This Row],[consumption]]</f>
        <v>5.52427493891431E-3</v>
      </c>
      <c r="R137" s="4">
        <f>+ABS(Table1[[#This Row],[Column3]])</f>
        <v>941.3</v>
      </c>
    </row>
    <row r="138" spans="1:18" x14ac:dyDescent="0.45">
      <c r="A138" t="s">
        <v>66</v>
      </c>
      <c r="B138" s="1">
        <v>45917.416666666664</v>
      </c>
      <c r="C138">
        <v>965.7</v>
      </c>
      <c r="D138">
        <v>949.75</v>
      </c>
      <c r="E138">
        <v>-15.95</v>
      </c>
      <c r="F138" t="s">
        <v>66</v>
      </c>
      <c r="L138">
        <f>+Table1[[#This Row],[consumption_hourly]]-Table1[[#This Row],[plan]]</f>
        <v>-949.75</v>
      </c>
      <c r="M138" s="3">
        <f>+Table1[[#This Row],[Column1]]/Table1[[#This Row],[plan]]</f>
        <v>-1</v>
      </c>
      <c r="N138">
        <f>+Table1[[#This Row],[consumption_hourly]]-Table1[[#This Row],[consumption]]</f>
        <v>-965.7</v>
      </c>
      <c r="O138" s="3">
        <f>+Table1[[#This Row],[Column3]]/Table1[[#This Row],[consumption]]</f>
        <v>-1</v>
      </c>
      <c r="P138">
        <f>+ABS(Table1[[#This Row],[elering_plan_minus_actual]])</f>
        <v>15.95</v>
      </c>
      <c r="Q138" s="3">
        <f>+Table1[[#This Row],[Column2]]/Table1[[#This Row],[consumption]]</f>
        <v>1.6516516516516516E-2</v>
      </c>
      <c r="R138" s="4">
        <f>+ABS(Table1[[#This Row],[Column3]])</f>
        <v>965.7</v>
      </c>
    </row>
    <row r="139" spans="1:18" x14ac:dyDescent="0.45">
      <c r="A139" t="s">
        <v>65</v>
      </c>
      <c r="B139" s="1">
        <v>45917.375</v>
      </c>
      <c r="C139">
        <v>978.7</v>
      </c>
      <c r="D139">
        <v>957.875</v>
      </c>
      <c r="E139">
        <v>-20.824999999999999</v>
      </c>
      <c r="F139" t="s">
        <v>65</v>
      </c>
      <c r="L139">
        <f>+Table1[[#This Row],[consumption_hourly]]-Table1[[#This Row],[plan]]</f>
        <v>-957.875</v>
      </c>
      <c r="M139" s="3">
        <f>+Table1[[#This Row],[Column1]]/Table1[[#This Row],[plan]]</f>
        <v>-1</v>
      </c>
      <c r="N139">
        <f>+Table1[[#This Row],[consumption_hourly]]-Table1[[#This Row],[consumption]]</f>
        <v>-978.7</v>
      </c>
      <c r="O139" s="3">
        <f>+Table1[[#This Row],[Column3]]/Table1[[#This Row],[consumption]]</f>
        <v>-1</v>
      </c>
      <c r="P139">
        <f>+ABS(Table1[[#This Row],[elering_plan_minus_actual]])</f>
        <v>20.824999999999999</v>
      </c>
      <c r="Q139" s="3">
        <f>+Table1[[#This Row],[Column2]]/Table1[[#This Row],[consumption]]</f>
        <v>2.1278226218453048E-2</v>
      </c>
      <c r="R139" s="4">
        <f>+ABS(Table1[[#This Row],[Column3]])</f>
        <v>978.7</v>
      </c>
    </row>
    <row r="140" spans="1:18" x14ac:dyDescent="0.45">
      <c r="A140" t="s">
        <v>64</v>
      </c>
      <c r="B140" s="1">
        <v>45917.333333333336</v>
      </c>
      <c r="C140">
        <v>960.5</v>
      </c>
      <c r="D140">
        <v>987.77499999999998</v>
      </c>
      <c r="E140">
        <v>27.274999999999899</v>
      </c>
      <c r="F140" t="s">
        <v>64</v>
      </c>
      <c r="L140">
        <f>+Table1[[#This Row],[consumption_hourly]]-Table1[[#This Row],[plan]]</f>
        <v>-987.77499999999998</v>
      </c>
      <c r="M140" s="3">
        <f>+Table1[[#This Row],[Column1]]/Table1[[#This Row],[plan]]</f>
        <v>-1</v>
      </c>
      <c r="N140">
        <f>+Table1[[#This Row],[consumption_hourly]]-Table1[[#This Row],[consumption]]</f>
        <v>-960.5</v>
      </c>
      <c r="O140" s="3">
        <f>+Table1[[#This Row],[Column3]]/Table1[[#This Row],[consumption]]</f>
        <v>-1</v>
      </c>
      <c r="P140">
        <f>+ABS(Table1[[#This Row],[elering_plan_minus_actual]])</f>
        <v>27.274999999999899</v>
      </c>
      <c r="Q140" s="3">
        <f>+Table1[[#This Row],[Column2]]/Table1[[#This Row],[consumption]]</f>
        <v>2.8396668401873919E-2</v>
      </c>
      <c r="R140" s="4">
        <f>+ABS(Table1[[#This Row],[Column3]])</f>
        <v>960.5</v>
      </c>
    </row>
    <row r="141" spans="1:18" x14ac:dyDescent="0.45">
      <c r="A141" t="s">
        <v>63</v>
      </c>
      <c r="B141" s="1">
        <v>45917.291666666664</v>
      </c>
      <c r="C141">
        <v>900.4</v>
      </c>
      <c r="D141">
        <v>897.65</v>
      </c>
      <c r="E141">
        <v>-2.75</v>
      </c>
      <c r="F141" t="s">
        <v>63</v>
      </c>
      <c r="L141">
        <f>+Table1[[#This Row],[consumption_hourly]]-Table1[[#This Row],[plan]]</f>
        <v>-897.65</v>
      </c>
      <c r="M141" s="3">
        <f>+Table1[[#This Row],[Column1]]/Table1[[#This Row],[plan]]</f>
        <v>-1</v>
      </c>
      <c r="N141">
        <f>+Table1[[#This Row],[consumption_hourly]]-Table1[[#This Row],[consumption]]</f>
        <v>-900.4</v>
      </c>
      <c r="O141" s="3">
        <f>+Table1[[#This Row],[Column3]]/Table1[[#This Row],[consumption]]</f>
        <v>-1</v>
      </c>
      <c r="P141">
        <f>+ABS(Table1[[#This Row],[elering_plan_minus_actual]])</f>
        <v>2.75</v>
      </c>
      <c r="Q141" s="3">
        <f>+Table1[[#This Row],[Column2]]/Table1[[#This Row],[consumption]]</f>
        <v>3.0541981341625944E-3</v>
      </c>
      <c r="R141" s="4">
        <f>+ABS(Table1[[#This Row],[Column3]])</f>
        <v>900.4</v>
      </c>
    </row>
    <row r="142" spans="1:18" x14ac:dyDescent="0.45">
      <c r="A142" t="s">
        <v>62</v>
      </c>
      <c r="B142" s="1">
        <v>45917.25</v>
      </c>
      <c r="C142">
        <v>793.1</v>
      </c>
      <c r="D142">
        <v>819.67499999999995</v>
      </c>
      <c r="E142">
        <v>26.5749999999999</v>
      </c>
      <c r="F142" t="s">
        <v>62</v>
      </c>
      <c r="L142">
        <f>+Table1[[#This Row],[consumption_hourly]]-Table1[[#This Row],[plan]]</f>
        <v>-819.67499999999995</v>
      </c>
      <c r="M142" s="3">
        <f>+Table1[[#This Row],[Column1]]/Table1[[#This Row],[plan]]</f>
        <v>-1</v>
      </c>
      <c r="N142">
        <f>+Table1[[#This Row],[consumption_hourly]]-Table1[[#This Row],[consumption]]</f>
        <v>-793.1</v>
      </c>
      <c r="O142" s="3">
        <f>+Table1[[#This Row],[Column3]]/Table1[[#This Row],[consumption]]</f>
        <v>-1</v>
      </c>
      <c r="P142">
        <f>+ABS(Table1[[#This Row],[elering_plan_minus_actual]])</f>
        <v>26.5749999999999</v>
      </c>
      <c r="Q142" s="3">
        <f>+Table1[[#This Row],[Column2]]/Table1[[#This Row],[consumption]]</f>
        <v>3.3507754381540661E-2</v>
      </c>
      <c r="R142" s="4">
        <f>+ABS(Table1[[#This Row],[Column3]])</f>
        <v>793.1</v>
      </c>
    </row>
    <row r="143" spans="1:18" x14ac:dyDescent="0.45">
      <c r="A143" t="s">
        <v>61</v>
      </c>
      <c r="B143" s="1">
        <v>45917.208333333336</v>
      </c>
      <c r="C143">
        <v>687.7</v>
      </c>
      <c r="D143">
        <v>671.52499999999998</v>
      </c>
      <c r="E143">
        <v>-16.175000000000001</v>
      </c>
      <c r="F143" t="s">
        <v>61</v>
      </c>
      <c r="L143">
        <f>+Table1[[#This Row],[consumption_hourly]]-Table1[[#This Row],[plan]]</f>
        <v>-671.52499999999998</v>
      </c>
      <c r="M143" s="3">
        <f>+Table1[[#This Row],[Column1]]/Table1[[#This Row],[plan]]</f>
        <v>-1</v>
      </c>
      <c r="N143">
        <f>+Table1[[#This Row],[consumption_hourly]]-Table1[[#This Row],[consumption]]</f>
        <v>-687.7</v>
      </c>
      <c r="O143" s="3">
        <f>+Table1[[#This Row],[Column3]]/Table1[[#This Row],[consumption]]</f>
        <v>-1</v>
      </c>
      <c r="P143">
        <f>+ABS(Table1[[#This Row],[elering_plan_minus_actual]])</f>
        <v>16.175000000000001</v>
      </c>
      <c r="Q143" s="3">
        <f>+Table1[[#This Row],[Column2]]/Table1[[#This Row],[consumption]]</f>
        <v>2.3520430420241385E-2</v>
      </c>
      <c r="R143" s="4">
        <f>+ABS(Table1[[#This Row],[Column3]])</f>
        <v>687.7</v>
      </c>
    </row>
    <row r="144" spans="1:18" x14ac:dyDescent="0.45">
      <c r="A144" t="s">
        <v>60</v>
      </c>
      <c r="B144" s="1">
        <v>45917.166666666664</v>
      </c>
      <c r="C144">
        <v>657.7</v>
      </c>
      <c r="D144">
        <v>681.32500000000005</v>
      </c>
      <c r="E144">
        <v>23.625</v>
      </c>
      <c r="F144" t="s">
        <v>60</v>
      </c>
      <c r="L144">
        <f>+Table1[[#This Row],[consumption_hourly]]-Table1[[#This Row],[plan]]</f>
        <v>-681.32500000000005</v>
      </c>
      <c r="M144" s="3">
        <f>+Table1[[#This Row],[Column1]]/Table1[[#This Row],[plan]]</f>
        <v>-1</v>
      </c>
      <c r="N144">
        <f>+Table1[[#This Row],[consumption_hourly]]-Table1[[#This Row],[consumption]]</f>
        <v>-657.7</v>
      </c>
      <c r="O144" s="3">
        <f>+Table1[[#This Row],[Column3]]/Table1[[#This Row],[consumption]]</f>
        <v>-1</v>
      </c>
      <c r="P144">
        <f>+ABS(Table1[[#This Row],[elering_plan_minus_actual]])</f>
        <v>23.625</v>
      </c>
      <c r="Q144" s="3">
        <f>+Table1[[#This Row],[Column2]]/Table1[[#This Row],[consumption]]</f>
        <v>3.5920632507222133E-2</v>
      </c>
      <c r="R144" s="4">
        <f>+ABS(Table1[[#This Row],[Column3]])</f>
        <v>657.7</v>
      </c>
    </row>
    <row r="145" spans="1:18" x14ac:dyDescent="0.45">
      <c r="A145" t="s">
        <v>59</v>
      </c>
      <c r="B145" s="1">
        <v>45917.125</v>
      </c>
      <c r="C145">
        <v>656.9</v>
      </c>
      <c r="D145">
        <v>683.65</v>
      </c>
      <c r="E145">
        <v>26.75</v>
      </c>
      <c r="F145" t="s">
        <v>59</v>
      </c>
      <c r="L145">
        <f>+Table1[[#This Row],[consumption_hourly]]-Table1[[#This Row],[plan]]</f>
        <v>-683.65</v>
      </c>
      <c r="M145" s="3">
        <f>+Table1[[#This Row],[Column1]]/Table1[[#This Row],[plan]]</f>
        <v>-1</v>
      </c>
      <c r="N145">
        <f>+Table1[[#This Row],[consumption_hourly]]-Table1[[#This Row],[consumption]]</f>
        <v>-656.9</v>
      </c>
      <c r="O145" s="3">
        <f>+Table1[[#This Row],[Column3]]/Table1[[#This Row],[consumption]]</f>
        <v>-1</v>
      </c>
      <c r="P145">
        <f>+ABS(Table1[[#This Row],[elering_plan_minus_actual]])</f>
        <v>26.75</v>
      </c>
      <c r="Q145" s="3">
        <f>+Table1[[#This Row],[Column2]]/Table1[[#This Row],[consumption]]</f>
        <v>4.0721571015375248E-2</v>
      </c>
      <c r="R145" s="4">
        <f>+ABS(Table1[[#This Row],[Column3]])</f>
        <v>656.9</v>
      </c>
    </row>
    <row r="146" spans="1:18" x14ac:dyDescent="0.45">
      <c r="A146" t="s">
        <v>58</v>
      </c>
      <c r="B146" s="1">
        <v>45917.083333333336</v>
      </c>
      <c r="C146">
        <v>668.2</v>
      </c>
      <c r="D146">
        <v>705.625</v>
      </c>
      <c r="E146">
        <v>37.424999999999898</v>
      </c>
      <c r="F146" t="s">
        <v>58</v>
      </c>
      <c r="L146">
        <f>+Table1[[#This Row],[consumption_hourly]]-Table1[[#This Row],[plan]]</f>
        <v>-705.625</v>
      </c>
      <c r="M146" s="3">
        <f>+Table1[[#This Row],[Column1]]/Table1[[#This Row],[plan]]</f>
        <v>-1</v>
      </c>
      <c r="N146">
        <f>+Table1[[#This Row],[consumption_hourly]]-Table1[[#This Row],[consumption]]</f>
        <v>-668.2</v>
      </c>
      <c r="O146" s="3">
        <f>+Table1[[#This Row],[Column3]]/Table1[[#This Row],[consumption]]</f>
        <v>-1</v>
      </c>
      <c r="P146">
        <f>+ABS(Table1[[#This Row],[elering_plan_minus_actual]])</f>
        <v>37.424999999999898</v>
      </c>
      <c r="Q146" s="3">
        <f>+Table1[[#This Row],[Column2]]/Table1[[#This Row],[consumption]]</f>
        <v>5.6008680035917233E-2</v>
      </c>
      <c r="R146" s="4">
        <f>+ABS(Table1[[#This Row],[Column3]])</f>
        <v>668.2</v>
      </c>
    </row>
    <row r="147" spans="1:18" x14ac:dyDescent="0.45">
      <c r="A147" t="s">
        <v>57</v>
      </c>
      <c r="B147" s="1">
        <v>45917.041666666664</v>
      </c>
      <c r="C147">
        <v>695.9</v>
      </c>
      <c r="D147">
        <v>694.05</v>
      </c>
      <c r="E147">
        <v>-1.8500000000000201</v>
      </c>
      <c r="F147" t="s">
        <v>57</v>
      </c>
      <c r="L147">
        <f>+Table1[[#This Row],[consumption_hourly]]-Table1[[#This Row],[plan]]</f>
        <v>-694.05</v>
      </c>
      <c r="M147" s="3">
        <f>+Table1[[#This Row],[Column1]]/Table1[[#This Row],[plan]]</f>
        <v>-1</v>
      </c>
      <c r="N147">
        <f>+Table1[[#This Row],[consumption_hourly]]-Table1[[#This Row],[consumption]]</f>
        <v>-695.9</v>
      </c>
      <c r="O147" s="3">
        <f>+Table1[[#This Row],[Column3]]/Table1[[#This Row],[consumption]]</f>
        <v>-1</v>
      </c>
      <c r="P147">
        <f>+ABS(Table1[[#This Row],[elering_plan_minus_actual]])</f>
        <v>1.8500000000000201</v>
      </c>
      <c r="Q147" s="3">
        <f>+Table1[[#This Row],[Column2]]/Table1[[#This Row],[consumption]]</f>
        <v>2.6584279350481679E-3</v>
      </c>
      <c r="R147" s="4">
        <f>+ABS(Table1[[#This Row],[Column3]])</f>
        <v>695.9</v>
      </c>
    </row>
    <row r="148" spans="1:18" x14ac:dyDescent="0.45">
      <c r="A148" t="s">
        <v>56</v>
      </c>
      <c r="B148" s="1">
        <v>45917</v>
      </c>
      <c r="C148">
        <v>704.9</v>
      </c>
      <c r="D148">
        <v>709.15</v>
      </c>
      <c r="E148" s="2" t="s">
        <v>203</v>
      </c>
      <c r="F148" t="s">
        <v>56</v>
      </c>
      <c r="L148">
        <f>+Table1[[#This Row],[consumption_hourly]]-Table1[[#This Row],[plan]]</f>
        <v>-709.15</v>
      </c>
      <c r="M148" s="3">
        <f>+Table1[[#This Row],[Column1]]/Table1[[#This Row],[plan]]</f>
        <v>-1</v>
      </c>
      <c r="N148">
        <f>+Table1[[#This Row],[consumption_hourly]]-Table1[[#This Row],[consumption]]</f>
        <v>-704.9</v>
      </c>
      <c r="O148" s="3">
        <f>+Table1[[#This Row],[Column3]]/Table1[[#This Row],[consumption]]</f>
        <v>-1</v>
      </c>
      <c r="P148" t="e">
        <f>+ABS(Table1[[#This Row],[elering_plan_minus_actual]])</f>
        <v>#VALUE!</v>
      </c>
      <c r="Q148" s="3" t="e">
        <f>+Table1[[#This Row],[Column2]]/Table1[[#This Row],[consumption]]</f>
        <v>#VALUE!</v>
      </c>
      <c r="R148" s="4">
        <f>+ABS(Table1[[#This Row],[Column3]])</f>
        <v>704.9</v>
      </c>
    </row>
    <row r="149" spans="1:18" x14ac:dyDescent="0.45">
      <c r="A149" t="s">
        <v>55</v>
      </c>
      <c r="B149" s="1">
        <v>45916.958333333336</v>
      </c>
      <c r="C149">
        <v>754.5</v>
      </c>
      <c r="D149">
        <v>762.6</v>
      </c>
      <c r="E149">
        <v>8.1000000000000192</v>
      </c>
      <c r="F149" t="s">
        <v>55</v>
      </c>
      <c r="L149">
        <f>+Table1[[#This Row],[consumption_hourly]]-Table1[[#This Row],[plan]]</f>
        <v>-762.6</v>
      </c>
      <c r="M149" s="3">
        <f>+Table1[[#This Row],[Column1]]/Table1[[#This Row],[plan]]</f>
        <v>-1</v>
      </c>
      <c r="N149">
        <f>+Table1[[#This Row],[consumption_hourly]]-Table1[[#This Row],[consumption]]</f>
        <v>-754.5</v>
      </c>
      <c r="O149" s="3">
        <f>+Table1[[#This Row],[Column3]]/Table1[[#This Row],[consumption]]</f>
        <v>-1</v>
      </c>
      <c r="P149">
        <f>+ABS(Table1[[#This Row],[elering_plan_minus_actual]])</f>
        <v>8.1000000000000192</v>
      </c>
      <c r="Q149" s="3">
        <f>+Table1[[#This Row],[Column2]]/Table1[[#This Row],[consumption]]</f>
        <v>1.0735586481113345E-2</v>
      </c>
      <c r="R149" s="4">
        <f>+ABS(Table1[[#This Row],[Column3]])</f>
        <v>754.5</v>
      </c>
    </row>
    <row r="150" spans="1:18" x14ac:dyDescent="0.45">
      <c r="A150" t="s">
        <v>54</v>
      </c>
      <c r="B150" s="1">
        <v>45916.916666666664</v>
      </c>
      <c r="C150">
        <v>848.3</v>
      </c>
      <c r="D150">
        <v>894.17499999999995</v>
      </c>
      <c r="E150">
        <v>45.875</v>
      </c>
      <c r="F150" t="s">
        <v>54</v>
      </c>
      <c r="L150">
        <f>+Table1[[#This Row],[consumption_hourly]]-Table1[[#This Row],[plan]]</f>
        <v>-894.17499999999995</v>
      </c>
      <c r="M150" s="3">
        <f>+Table1[[#This Row],[Column1]]/Table1[[#This Row],[plan]]</f>
        <v>-1</v>
      </c>
      <c r="N150">
        <f>+Table1[[#This Row],[consumption_hourly]]-Table1[[#This Row],[consumption]]</f>
        <v>-848.3</v>
      </c>
      <c r="O150" s="3">
        <f>+Table1[[#This Row],[Column3]]/Table1[[#This Row],[consumption]]</f>
        <v>-1</v>
      </c>
      <c r="P150">
        <f>+ABS(Table1[[#This Row],[elering_plan_minus_actual]])</f>
        <v>45.875</v>
      </c>
      <c r="Q150" s="3">
        <f>+Table1[[#This Row],[Column2]]/Table1[[#This Row],[consumption]]</f>
        <v>5.4078745726747618E-2</v>
      </c>
      <c r="R150" s="4">
        <f>+ABS(Table1[[#This Row],[Column3]])</f>
        <v>848.3</v>
      </c>
    </row>
    <row r="151" spans="1:18" x14ac:dyDescent="0.45">
      <c r="A151" t="s">
        <v>53</v>
      </c>
      <c r="B151" s="1">
        <v>45916.875</v>
      </c>
      <c r="C151">
        <v>913.5</v>
      </c>
      <c r="D151">
        <v>925.55</v>
      </c>
      <c r="E151">
        <v>12.049999999999899</v>
      </c>
      <c r="F151" t="s">
        <v>53</v>
      </c>
      <c r="L151">
        <f>+Table1[[#This Row],[consumption_hourly]]-Table1[[#This Row],[plan]]</f>
        <v>-925.55</v>
      </c>
      <c r="M151" s="3">
        <f>+Table1[[#This Row],[Column1]]/Table1[[#This Row],[plan]]</f>
        <v>-1</v>
      </c>
      <c r="N151">
        <f>+Table1[[#This Row],[consumption_hourly]]-Table1[[#This Row],[consumption]]</f>
        <v>-913.5</v>
      </c>
      <c r="O151" s="3">
        <f>+Table1[[#This Row],[Column3]]/Table1[[#This Row],[consumption]]</f>
        <v>-1</v>
      </c>
      <c r="P151">
        <f>+ABS(Table1[[#This Row],[elering_plan_minus_actual]])</f>
        <v>12.049999999999899</v>
      </c>
      <c r="Q151" s="3">
        <f>+Table1[[#This Row],[Column2]]/Table1[[#This Row],[consumption]]</f>
        <v>1.3191023535851013E-2</v>
      </c>
      <c r="R151" s="4">
        <f>+ABS(Table1[[#This Row],[Column3]])</f>
        <v>913.5</v>
      </c>
    </row>
    <row r="152" spans="1:18" x14ac:dyDescent="0.45">
      <c r="A152" t="s">
        <v>52</v>
      </c>
      <c r="B152" s="1">
        <v>45916.833333333336</v>
      </c>
      <c r="C152">
        <v>927.4</v>
      </c>
      <c r="D152">
        <v>958.55</v>
      </c>
      <c r="E152">
        <v>31.149999999999899</v>
      </c>
      <c r="F152" t="s">
        <v>52</v>
      </c>
      <c r="L152">
        <f>+Table1[[#This Row],[consumption_hourly]]-Table1[[#This Row],[plan]]</f>
        <v>-958.55</v>
      </c>
      <c r="M152" s="3">
        <f>+Table1[[#This Row],[Column1]]/Table1[[#This Row],[plan]]</f>
        <v>-1</v>
      </c>
      <c r="N152">
        <f>+Table1[[#This Row],[consumption_hourly]]-Table1[[#This Row],[consumption]]</f>
        <v>-927.4</v>
      </c>
      <c r="O152" s="3">
        <f>+Table1[[#This Row],[Column3]]/Table1[[#This Row],[consumption]]</f>
        <v>-1</v>
      </c>
      <c r="P152">
        <f>+ABS(Table1[[#This Row],[elering_plan_minus_actual]])</f>
        <v>31.149999999999899</v>
      </c>
      <c r="Q152" s="3">
        <f>+Table1[[#This Row],[Column2]]/Table1[[#This Row],[consumption]]</f>
        <v>3.3588527064912554E-2</v>
      </c>
      <c r="R152" s="4">
        <f>+ABS(Table1[[#This Row],[Column3]])</f>
        <v>927.4</v>
      </c>
    </row>
    <row r="153" spans="1:18" x14ac:dyDescent="0.45">
      <c r="A153" t="s">
        <v>51</v>
      </c>
      <c r="B153" s="1">
        <v>45916.791666666664</v>
      </c>
      <c r="C153">
        <v>943.5</v>
      </c>
      <c r="D153">
        <v>964.375</v>
      </c>
      <c r="E153">
        <v>20.875</v>
      </c>
      <c r="F153" t="s">
        <v>51</v>
      </c>
      <c r="L153">
        <f>+Table1[[#This Row],[consumption_hourly]]-Table1[[#This Row],[plan]]</f>
        <v>-964.375</v>
      </c>
      <c r="M153" s="3">
        <f>+Table1[[#This Row],[Column1]]/Table1[[#This Row],[plan]]</f>
        <v>-1</v>
      </c>
      <c r="N153">
        <f>+Table1[[#This Row],[consumption_hourly]]-Table1[[#This Row],[consumption]]</f>
        <v>-943.5</v>
      </c>
      <c r="O153" s="3">
        <f>+Table1[[#This Row],[Column3]]/Table1[[#This Row],[consumption]]</f>
        <v>-1</v>
      </c>
      <c r="P153">
        <f>+ABS(Table1[[#This Row],[elering_plan_minus_actual]])</f>
        <v>20.875</v>
      </c>
      <c r="Q153" s="3">
        <f>+Table1[[#This Row],[Column2]]/Table1[[#This Row],[consumption]]</f>
        <v>2.2125066242713303E-2</v>
      </c>
      <c r="R153" s="4">
        <f>+ABS(Table1[[#This Row],[Column3]])</f>
        <v>943.5</v>
      </c>
    </row>
    <row r="154" spans="1:18" x14ac:dyDescent="0.45">
      <c r="A154" t="s">
        <v>50</v>
      </c>
      <c r="B154" s="1">
        <v>45916.75</v>
      </c>
      <c r="C154">
        <v>931.7</v>
      </c>
      <c r="D154">
        <v>939.72500000000002</v>
      </c>
      <c r="E154">
        <v>8.0249999999999702</v>
      </c>
      <c r="F154" t="s">
        <v>50</v>
      </c>
      <c r="L154">
        <f>+Table1[[#This Row],[consumption_hourly]]-Table1[[#This Row],[plan]]</f>
        <v>-939.72500000000002</v>
      </c>
      <c r="M154" s="3">
        <f>+Table1[[#This Row],[Column1]]/Table1[[#This Row],[plan]]</f>
        <v>-1</v>
      </c>
      <c r="N154">
        <f>+Table1[[#This Row],[consumption_hourly]]-Table1[[#This Row],[consumption]]</f>
        <v>-931.7</v>
      </c>
      <c r="O154" s="3">
        <f>+Table1[[#This Row],[Column3]]/Table1[[#This Row],[consumption]]</f>
        <v>-1</v>
      </c>
      <c r="P154">
        <f>+ABS(Table1[[#This Row],[elering_plan_minus_actual]])</f>
        <v>8.0249999999999702</v>
      </c>
      <c r="Q154" s="3">
        <f>+Table1[[#This Row],[Column2]]/Table1[[#This Row],[consumption]]</f>
        <v>8.6132875389073413E-3</v>
      </c>
      <c r="R154" s="4">
        <f>+ABS(Table1[[#This Row],[Column3]])</f>
        <v>931.7</v>
      </c>
    </row>
    <row r="155" spans="1:18" x14ac:dyDescent="0.45">
      <c r="A155" t="s">
        <v>49</v>
      </c>
      <c r="B155" s="1">
        <v>45916.708333333336</v>
      </c>
      <c r="C155">
        <v>869.3</v>
      </c>
      <c r="D155">
        <v>915.875</v>
      </c>
      <c r="E155">
        <v>46.575000000000003</v>
      </c>
      <c r="F155" t="s">
        <v>49</v>
      </c>
      <c r="L155">
        <f>+Table1[[#This Row],[consumption_hourly]]-Table1[[#This Row],[plan]]</f>
        <v>-915.875</v>
      </c>
      <c r="M155" s="3">
        <f>+Table1[[#This Row],[Column1]]/Table1[[#This Row],[plan]]</f>
        <v>-1</v>
      </c>
      <c r="N155">
        <f>+Table1[[#This Row],[consumption_hourly]]-Table1[[#This Row],[consumption]]</f>
        <v>-869.3</v>
      </c>
      <c r="O155" s="3">
        <f>+Table1[[#This Row],[Column3]]/Table1[[#This Row],[consumption]]</f>
        <v>-1</v>
      </c>
      <c r="P155">
        <f>+ABS(Table1[[#This Row],[elering_plan_minus_actual]])</f>
        <v>46.575000000000003</v>
      </c>
      <c r="Q155" s="3">
        <f>+Table1[[#This Row],[Column2]]/Table1[[#This Row],[consumption]]</f>
        <v>5.3577591165305423E-2</v>
      </c>
      <c r="R155" s="4">
        <f>+ABS(Table1[[#This Row],[Column3]])</f>
        <v>869.3</v>
      </c>
    </row>
    <row r="156" spans="1:18" x14ac:dyDescent="0.45">
      <c r="A156" t="s">
        <v>48</v>
      </c>
      <c r="B156" s="1">
        <v>45916.666666666664</v>
      </c>
      <c r="C156">
        <v>788.4</v>
      </c>
      <c r="D156">
        <v>977.02499999999998</v>
      </c>
      <c r="E156">
        <v>188.625</v>
      </c>
      <c r="F156" t="s">
        <v>48</v>
      </c>
      <c r="L156">
        <f>+Table1[[#This Row],[consumption_hourly]]-Table1[[#This Row],[plan]]</f>
        <v>-977.02499999999998</v>
      </c>
      <c r="M156" s="3">
        <f>+Table1[[#This Row],[Column1]]/Table1[[#This Row],[plan]]</f>
        <v>-1</v>
      </c>
      <c r="N156">
        <f>+Table1[[#This Row],[consumption_hourly]]-Table1[[#This Row],[consumption]]</f>
        <v>-788.4</v>
      </c>
      <c r="O156" s="3">
        <f>+Table1[[#This Row],[Column3]]/Table1[[#This Row],[consumption]]</f>
        <v>-1</v>
      </c>
      <c r="P156">
        <f>+ABS(Table1[[#This Row],[elering_plan_minus_actual]])</f>
        <v>188.625</v>
      </c>
      <c r="Q156" s="3">
        <f>+Table1[[#This Row],[Column2]]/Table1[[#This Row],[consumption]]</f>
        <v>0.2392503805175038</v>
      </c>
      <c r="R156" s="4">
        <f>+ABS(Table1[[#This Row],[Column3]])</f>
        <v>788.4</v>
      </c>
    </row>
    <row r="157" spans="1:18" x14ac:dyDescent="0.45">
      <c r="A157" t="s">
        <v>47</v>
      </c>
      <c r="B157" s="1">
        <v>45916.625</v>
      </c>
      <c r="C157">
        <v>809.3</v>
      </c>
      <c r="D157">
        <v>981.92499999999995</v>
      </c>
      <c r="E157">
        <v>172.625</v>
      </c>
      <c r="F157" t="s">
        <v>47</v>
      </c>
      <c r="L157">
        <f>+Table1[[#This Row],[consumption_hourly]]-Table1[[#This Row],[plan]]</f>
        <v>-981.92499999999995</v>
      </c>
      <c r="M157" s="3">
        <f>+Table1[[#This Row],[Column1]]/Table1[[#This Row],[plan]]</f>
        <v>-1</v>
      </c>
      <c r="N157">
        <f>+Table1[[#This Row],[consumption_hourly]]-Table1[[#This Row],[consumption]]</f>
        <v>-809.3</v>
      </c>
      <c r="O157" s="3">
        <f>+Table1[[#This Row],[Column3]]/Table1[[#This Row],[consumption]]</f>
        <v>-1</v>
      </c>
      <c r="P157">
        <f>+ABS(Table1[[#This Row],[elering_plan_minus_actual]])</f>
        <v>172.625</v>
      </c>
      <c r="Q157" s="3">
        <f>+Table1[[#This Row],[Column2]]/Table1[[#This Row],[consumption]]</f>
        <v>0.21330161868281231</v>
      </c>
      <c r="R157" s="4">
        <f>+ABS(Table1[[#This Row],[Column3]])</f>
        <v>809.3</v>
      </c>
    </row>
    <row r="158" spans="1:18" x14ac:dyDescent="0.45">
      <c r="A158" t="s">
        <v>46</v>
      </c>
      <c r="B158" s="1">
        <v>45916.583333333336</v>
      </c>
      <c r="C158">
        <v>965.6</v>
      </c>
      <c r="D158">
        <v>1025.25</v>
      </c>
      <c r="E158">
        <v>59.649999999999899</v>
      </c>
      <c r="F158" t="s">
        <v>46</v>
      </c>
      <c r="L158">
        <f>+Table1[[#This Row],[consumption_hourly]]-Table1[[#This Row],[plan]]</f>
        <v>-1025.25</v>
      </c>
      <c r="M158" s="3">
        <f>+Table1[[#This Row],[Column1]]/Table1[[#This Row],[plan]]</f>
        <v>-1</v>
      </c>
      <c r="N158">
        <f>+Table1[[#This Row],[consumption_hourly]]-Table1[[#This Row],[consumption]]</f>
        <v>-965.6</v>
      </c>
      <c r="O158" s="3">
        <f>+Table1[[#This Row],[Column3]]/Table1[[#This Row],[consumption]]</f>
        <v>-1</v>
      </c>
      <c r="P158">
        <f>+ABS(Table1[[#This Row],[elering_plan_minus_actual]])</f>
        <v>59.649999999999899</v>
      </c>
      <c r="Q158" s="3">
        <f>+Table1[[#This Row],[Column2]]/Table1[[#This Row],[consumption]]</f>
        <v>6.1775062137530964E-2</v>
      </c>
      <c r="R158" s="4">
        <f>+ABS(Table1[[#This Row],[Column3]])</f>
        <v>965.6</v>
      </c>
    </row>
    <row r="159" spans="1:18" x14ac:dyDescent="0.45">
      <c r="A159" t="s">
        <v>45</v>
      </c>
      <c r="B159" s="1">
        <v>45916.541666666664</v>
      </c>
      <c r="C159">
        <v>980.1</v>
      </c>
      <c r="D159">
        <v>1098.2</v>
      </c>
      <c r="E159">
        <v>118.1</v>
      </c>
      <c r="F159" t="s">
        <v>45</v>
      </c>
      <c r="L159">
        <f>+Table1[[#This Row],[consumption_hourly]]-Table1[[#This Row],[plan]]</f>
        <v>-1098.2</v>
      </c>
      <c r="M159" s="3">
        <f>+Table1[[#This Row],[Column1]]/Table1[[#This Row],[plan]]</f>
        <v>-1</v>
      </c>
      <c r="N159">
        <f>+Table1[[#This Row],[consumption_hourly]]-Table1[[#This Row],[consumption]]</f>
        <v>-980.1</v>
      </c>
      <c r="O159" s="3">
        <f>+Table1[[#This Row],[Column3]]/Table1[[#This Row],[consumption]]</f>
        <v>-1</v>
      </c>
      <c r="P159">
        <f>+ABS(Table1[[#This Row],[elering_plan_minus_actual]])</f>
        <v>118.1</v>
      </c>
      <c r="Q159" s="3">
        <f>+Table1[[#This Row],[Column2]]/Table1[[#This Row],[consumption]]</f>
        <v>0.12049790837669624</v>
      </c>
      <c r="R159" s="4">
        <f>+ABS(Table1[[#This Row],[Column3]])</f>
        <v>980.1</v>
      </c>
    </row>
    <row r="160" spans="1:18" x14ac:dyDescent="0.45">
      <c r="A160" t="s">
        <v>44</v>
      </c>
      <c r="B160" s="1">
        <v>45916.5</v>
      </c>
      <c r="C160">
        <v>1016.7</v>
      </c>
      <c r="D160">
        <v>1083.3499999999999</v>
      </c>
      <c r="E160">
        <v>66.649999999999807</v>
      </c>
      <c r="F160" t="s">
        <v>44</v>
      </c>
      <c r="L160">
        <f>+Table1[[#This Row],[consumption_hourly]]-Table1[[#This Row],[plan]]</f>
        <v>-1083.3499999999999</v>
      </c>
      <c r="M160" s="3">
        <f>+Table1[[#This Row],[Column1]]/Table1[[#This Row],[plan]]</f>
        <v>-1</v>
      </c>
      <c r="N160">
        <f>+Table1[[#This Row],[consumption_hourly]]-Table1[[#This Row],[consumption]]</f>
        <v>-1016.7</v>
      </c>
      <c r="O160" s="3">
        <f>+Table1[[#This Row],[Column3]]/Table1[[#This Row],[consumption]]</f>
        <v>-1</v>
      </c>
      <c r="P160">
        <f>+ABS(Table1[[#This Row],[elering_plan_minus_actual]])</f>
        <v>66.649999999999807</v>
      </c>
      <c r="Q160" s="3">
        <f>+Table1[[#This Row],[Column2]]/Table1[[#This Row],[consumption]]</f>
        <v>6.5555227697452353E-2</v>
      </c>
      <c r="R160" s="4">
        <f>+ABS(Table1[[#This Row],[Column3]])</f>
        <v>1016.7</v>
      </c>
    </row>
    <row r="161" spans="1:18" x14ac:dyDescent="0.45">
      <c r="A161" t="s">
        <v>43</v>
      </c>
      <c r="B161" s="1">
        <v>45916.458333333336</v>
      </c>
      <c r="C161">
        <v>1071</v>
      </c>
      <c r="D161">
        <v>1025.5999999999999</v>
      </c>
      <c r="E161">
        <v>-45.4</v>
      </c>
      <c r="F161" t="s">
        <v>43</v>
      </c>
      <c r="L161">
        <f>+Table1[[#This Row],[consumption_hourly]]-Table1[[#This Row],[plan]]</f>
        <v>-1025.5999999999999</v>
      </c>
      <c r="M161" s="3">
        <f>+Table1[[#This Row],[Column1]]/Table1[[#This Row],[plan]]</f>
        <v>-1</v>
      </c>
      <c r="N161">
        <f>+Table1[[#This Row],[consumption_hourly]]-Table1[[#This Row],[consumption]]</f>
        <v>-1071</v>
      </c>
      <c r="O161" s="3">
        <f>+Table1[[#This Row],[Column3]]/Table1[[#This Row],[consumption]]</f>
        <v>-1</v>
      </c>
      <c r="P161">
        <f>+ABS(Table1[[#This Row],[elering_plan_minus_actual]])</f>
        <v>45.4</v>
      </c>
      <c r="Q161" s="3">
        <f>+Table1[[#This Row],[Column2]]/Table1[[#This Row],[consumption]]</f>
        <v>4.2390289449112981E-2</v>
      </c>
      <c r="R161" s="4">
        <f>+ABS(Table1[[#This Row],[Column3]])</f>
        <v>1071</v>
      </c>
    </row>
    <row r="162" spans="1:18" x14ac:dyDescent="0.45">
      <c r="A162" t="s">
        <v>42</v>
      </c>
      <c r="B162" s="1">
        <v>45916.416666666664</v>
      </c>
      <c r="C162">
        <v>1082.9000000000001</v>
      </c>
      <c r="D162">
        <v>1037.25</v>
      </c>
      <c r="E162">
        <v>-45.65</v>
      </c>
      <c r="F162" t="s">
        <v>42</v>
      </c>
      <c r="L162">
        <f>+Table1[[#This Row],[consumption_hourly]]-Table1[[#This Row],[plan]]</f>
        <v>-1037.25</v>
      </c>
      <c r="M162" s="3">
        <f>+Table1[[#This Row],[Column1]]/Table1[[#This Row],[plan]]</f>
        <v>-1</v>
      </c>
      <c r="N162">
        <f>+Table1[[#This Row],[consumption_hourly]]-Table1[[#This Row],[consumption]]</f>
        <v>-1082.9000000000001</v>
      </c>
      <c r="O162" s="3">
        <f>+Table1[[#This Row],[Column3]]/Table1[[#This Row],[consumption]]</f>
        <v>-1</v>
      </c>
      <c r="P162">
        <f>+ABS(Table1[[#This Row],[elering_plan_minus_actual]])</f>
        <v>45.65</v>
      </c>
      <c r="Q162" s="3">
        <f>+Table1[[#This Row],[Column2]]/Table1[[#This Row],[consumption]]</f>
        <v>4.2155323667928707E-2</v>
      </c>
      <c r="R162" s="4">
        <f>+ABS(Table1[[#This Row],[Column3]])</f>
        <v>1082.9000000000001</v>
      </c>
    </row>
    <row r="163" spans="1:18" x14ac:dyDescent="0.45">
      <c r="A163" t="s">
        <v>41</v>
      </c>
      <c r="B163" s="1">
        <v>45916.375</v>
      </c>
      <c r="C163">
        <v>1079.7</v>
      </c>
      <c r="D163">
        <v>1017.15</v>
      </c>
      <c r="E163">
        <v>-62.55</v>
      </c>
      <c r="F163" t="s">
        <v>41</v>
      </c>
      <c r="L163">
        <f>+Table1[[#This Row],[consumption_hourly]]-Table1[[#This Row],[plan]]</f>
        <v>-1017.15</v>
      </c>
      <c r="M163" s="3">
        <f>+Table1[[#This Row],[Column1]]/Table1[[#This Row],[plan]]</f>
        <v>-1</v>
      </c>
      <c r="N163">
        <f>+Table1[[#This Row],[consumption_hourly]]-Table1[[#This Row],[consumption]]</f>
        <v>-1079.7</v>
      </c>
      <c r="O163" s="3">
        <f>+Table1[[#This Row],[Column3]]/Table1[[#This Row],[consumption]]</f>
        <v>-1</v>
      </c>
      <c r="P163">
        <f>+ABS(Table1[[#This Row],[elering_plan_minus_actual]])</f>
        <v>62.55</v>
      </c>
      <c r="Q163" s="3">
        <f>+Table1[[#This Row],[Column2]]/Table1[[#This Row],[consumption]]</f>
        <v>5.7932759099749924E-2</v>
      </c>
      <c r="R163" s="4">
        <f>+ABS(Table1[[#This Row],[Column3]])</f>
        <v>1079.7</v>
      </c>
    </row>
    <row r="164" spans="1:18" x14ac:dyDescent="0.45">
      <c r="A164" t="s">
        <v>40</v>
      </c>
      <c r="B164" s="1">
        <v>45916.333333333336</v>
      </c>
      <c r="C164">
        <v>1019.9</v>
      </c>
      <c r="D164">
        <v>993.52499999999998</v>
      </c>
      <c r="E164">
        <v>-26.375</v>
      </c>
      <c r="F164" t="s">
        <v>40</v>
      </c>
      <c r="L164">
        <f>+Table1[[#This Row],[consumption_hourly]]-Table1[[#This Row],[plan]]</f>
        <v>-993.52499999999998</v>
      </c>
      <c r="M164" s="3">
        <f>+Table1[[#This Row],[Column1]]/Table1[[#This Row],[plan]]</f>
        <v>-1</v>
      </c>
      <c r="N164">
        <f>+Table1[[#This Row],[consumption_hourly]]-Table1[[#This Row],[consumption]]</f>
        <v>-1019.9</v>
      </c>
      <c r="O164" s="3">
        <f>+Table1[[#This Row],[Column3]]/Table1[[#This Row],[consumption]]</f>
        <v>-1</v>
      </c>
      <c r="P164">
        <f>+ABS(Table1[[#This Row],[elering_plan_minus_actual]])</f>
        <v>26.375</v>
      </c>
      <c r="Q164" s="3">
        <f>+Table1[[#This Row],[Column2]]/Table1[[#This Row],[consumption]]</f>
        <v>2.5860378468477302E-2</v>
      </c>
      <c r="R164" s="4">
        <f>+ABS(Table1[[#This Row],[Column3]])</f>
        <v>1019.9</v>
      </c>
    </row>
    <row r="165" spans="1:18" x14ac:dyDescent="0.45">
      <c r="A165" t="s">
        <v>39</v>
      </c>
      <c r="B165" s="1">
        <v>45916.291666666664</v>
      </c>
      <c r="C165">
        <v>907.6</v>
      </c>
      <c r="D165">
        <v>911.42499999999995</v>
      </c>
      <c r="E165">
        <v>3.82499999999993</v>
      </c>
      <c r="F165" t="s">
        <v>39</v>
      </c>
      <c r="L165">
        <f>+Table1[[#This Row],[consumption_hourly]]-Table1[[#This Row],[plan]]</f>
        <v>-911.42499999999995</v>
      </c>
      <c r="M165" s="3">
        <f>+Table1[[#This Row],[Column1]]/Table1[[#This Row],[plan]]</f>
        <v>-1</v>
      </c>
      <c r="N165">
        <f>+Table1[[#This Row],[consumption_hourly]]-Table1[[#This Row],[consumption]]</f>
        <v>-907.6</v>
      </c>
      <c r="O165" s="3">
        <f>+Table1[[#This Row],[Column3]]/Table1[[#This Row],[consumption]]</f>
        <v>-1</v>
      </c>
      <c r="P165">
        <f>+ABS(Table1[[#This Row],[elering_plan_minus_actual]])</f>
        <v>3.82499999999993</v>
      </c>
      <c r="Q165" s="3">
        <f>+Table1[[#This Row],[Column2]]/Table1[[#This Row],[consumption]]</f>
        <v>4.2144116350814565E-3</v>
      </c>
      <c r="R165" s="4">
        <f>+ABS(Table1[[#This Row],[Column3]])</f>
        <v>907.6</v>
      </c>
    </row>
    <row r="166" spans="1:18" x14ac:dyDescent="0.45">
      <c r="A166" t="s">
        <v>38</v>
      </c>
      <c r="B166" s="1">
        <v>45916.25</v>
      </c>
      <c r="C166">
        <v>799.4</v>
      </c>
      <c r="D166">
        <v>757.05</v>
      </c>
      <c r="E166">
        <v>-42.35</v>
      </c>
      <c r="F166" t="s">
        <v>38</v>
      </c>
      <c r="L166">
        <f>+Table1[[#This Row],[consumption_hourly]]-Table1[[#This Row],[plan]]</f>
        <v>-757.05</v>
      </c>
      <c r="M166" s="3">
        <f>+Table1[[#This Row],[Column1]]/Table1[[#This Row],[plan]]</f>
        <v>-1</v>
      </c>
      <c r="N166">
        <f>+Table1[[#This Row],[consumption_hourly]]-Table1[[#This Row],[consumption]]</f>
        <v>-799.4</v>
      </c>
      <c r="O166" s="3">
        <f>+Table1[[#This Row],[Column3]]/Table1[[#This Row],[consumption]]</f>
        <v>-1</v>
      </c>
      <c r="P166">
        <f>+ABS(Table1[[#This Row],[elering_plan_minus_actual]])</f>
        <v>42.35</v>
      </c>
      <c r="Q166" s="3">
        <f>+Table1[[#This Row],[Column2]]/Table1[[#This Row],[consumption]]</f>
        <v>5.2977232924693522E-2</v>
      </c>
      <c r="R166" s="4">
        <f>+ABS(Table1[[#This Row],[Column3]])</f>
        <v>799.4</v>
      </c>
    </row>
    <row r="167" spans="1:18" x14ac:dyDescent="0.45">
      <c r="A167" t="s">
        <v>37</v>
      </c>
      <c r="B167" s="1">
        <v>45916.208333333336</v>
      </c>
      <c r="C167">
        <v>690.4</v>
      </c>
      <c r="D167">
        <v>712.7</v>
      </c>
      <c r="E167">
        <v>22.3</v>
      </c>
      <c r="F167" t="s">
        <v>37</v>
      </c>
      <c r="L167">
        <f>+Table1[[#This Row],[consumption_hourly]]-Table1[[#This Row],[plan]]</f>
        <v>-712.7</v>
      </c>
      <c r="M167" s="3">
        <f>+Table1[[#This Row],[Column1]]/Table1[[#This Row],[plan]]</f>
        <v>-1</v>
      </c>
      <c r="N167">
        <f>+Table1[[#This Row],[consumption_hourly]]-Table1[[#This Row],[consumption]]</f>
        <v>-690.4</v>
      </c>
      <c r="O167" s="3">
        <f>+Table1[[#This Row],[Column3]]/Table1[[#This Row],[consumption]]</f>
        <v>-1</v>
      </c>
      <c r="P167">
        <f>+ABS(Table1[[#This Row],[elering_plan_minus_actual]])</f>
        <v>22.3</v>
      </c>
      <c r="Q167" s="3">
        <f>+Table1[[#This Row],[Column2]]/Table1[[#This Row],[consumption]]</f>
        <v>3.2300115874855158E-2</v>
      </c>
      <c r="R167" s="4">
        <f>+ABS(Table1[[#This Row],[Column3]])</f>
        <v>690.4</v>
      </c>
    </row>
    <row r="168" spans="1:18" x14ac:dyDescent="0.45">
      <c r="A168" t="s">
        <v>36</v>
      </c>
      <c r="B168" s="1">
        <v>45916.166666666664</v>
      </c>
      <c r="C168">
        <v>665.4</v>
      </c>
      <c r="D168">
        <v>673.77499999999998</v>
      </c>
      <c r="E168">
        <v>8.375</v>
      </c>
      <c r="F168" t="s">
        <v>36</v>
      </c>
      <c r="L168">
        <f>+Table1[[#This Row],[consumption_hourly]]-Table1[[#This Row],[plan]]</f>
        <v>-673.77499999999998</v>
      </c>
      <c r="M168" s="3">
        <f>+Table1[[#This Row],[Column1]]/Table1[[#This Row],[plan]]</f>
        <v>-1</v>
      </c>
      <c r="N168">
        <f>+Table1[[#This Row],[consumption_hourly]]-Table1[[#This Row],[consumption]]</f>
        <v>-665.4</v>
      </c>
      <c r="O168" s="3">
        <f>+Table1[[#This Row],[Column3]]/Table1[[#This Row],[consumption]]</f>
        <v>-1</v>
      </c>
      <c r="P168">
        <f>+ABS(Table1[[#This Row],[elering_plan_minus_actual]])</f>
        <v>8.375</v>
      </c>
      <c r="Q168" s="3">
        <f>+Table1[[#This Row],[Column2]]/Table1[[#This Row],[consumption]]</f>
        <v>1.2586414186955216E-2</v>
      </c>
      <c r="R168" s="4">
        <f>+ABS(Table1[[#This Row],[Column3]])</f>
        <v>665.4</v>
      </c>
    </row>
    <row r="169" spans="1:18" x14ac:dyDescent="0.45">
      <c r="A169" t="s">
        <v>35</v>
      </c>
      <c r="B169" s="1">
        <v>45916.125</v>
      </c>
      <c r="C169">
        <v>662.4</v>
      </c>
      <c r="D169">
        <v>679.35</v>
      </c>
      <c r="E169">
        <v>16.95</v>
      </c>
      <c r="F169" t="s">
        <v>35</v>
      </c>
      <c r="L169">
        <f>+Table1[[#This Row],[consumption_hourly]]-Table1[[#This Row],[plan]]</f>
        <v>-679.35</v>
      </c>
      <c r="M169" s="3">
        <f>+Table1[[#This Row],[Column1]]/Table1[[#This Row],[plan]]</f>
        <v>-1</v>
      </c>
      <c r="N169">
        <f>+Table1[[#This Row],[consumption_hourly]]-Table1[[#This Row],[consumption]]</f>
        <v>-662.4</v>
      </c>
      <c r="O169" s="3">
        <f>+Table1[[#This Row],[Column3]]/Table1[[#This Row],[consumption]]</f>
        <v>-1</v>
      </c>
      <c r="P169">
        <f>+ABS(Table1[[#This Row],[elering_plan_minus_actual]])</f>
        <v>16.95</v>
      </c>
      <c r="Q169" s="3">
        <f>+Table1[[#This Row],[Column2]]/Table1[[#This Row],[consumption]]</f>
        <v>2.5588768115942028E-2</v>
      </c>
      <c r="R169" s="4">
        <f>+ABS(Table1[[#This Row],[Column3]])</f>
        <v>662.4</v>
      </c>
    </row>
    <row r="170" spans="1:18" x14ac:dyDescent="0.45">
      <c r="A170" t="s">
        <v>34</v>
      </c>
      <c r="B170" s="1">
        <v>45916.083333333336</v>
      </c>
      <c r="C170">
        <v>679.9</v>
      </c>
      <c r="D170">
        <v>704.25</v>
      </c>
      <c r="E170">
        <v>24.35</v>
      </c>
      <c r="F170" t="s">
        <v>34</v>
      </c>
      <c r="L170">
        <f>+Table1[[#This Row],[consumption_hourly]]-Table1[[#This Row],[plan]]</f>
        <v>-704.25</v>
      </c>
      <c r="M170" s="3">
        <f>+Table1[[#This Row],[Column1]]/Table1[[#This Row],[plan]]</f>
        <v>-1</v>
      </c>
      <c r="N170">
        <f>+Table1[[#This Row],[consumption_hourly]]-Table1[[#This Row],[consumption]]</f>
        <v>-679.9</v>
      </c>
      <c r="O170" s="3">
        <f>+Table1[[#This Row],[Column3]]/Table1[[#This Row],[consumption]]</f>
        <v>-1</v>
      </c>
      <c r="P170">
        <f>+ABS(Table1[[#This Row],[elering_plan_minus_actual]])</f>
        <v>24.35</v>
      </c>
      <c r="Q170" s="3">
        <f>+Table1[[#This Row],[Column2]]/Table1[[#This Row],[consumption]]</f>
        <v>3.5814090307398148E-2</v>
      </c>
      <c r="R170" s="4">
        <f>+ABS(Table1[[#This Row],[Column3]])</f>
        <v>679.9</v>
      </c>
    </row>
    <row r="171" spans="1:18" x14ac:dyDescent="0.45">
      <c r="A171" t="s">
        <v>33</v>
      </c>
      <c r="B171" s="1">
        <v>45916.041666666664</v>
      </c>
      <c r="C171">
        <v>699.2</v>
      </c>
      <c r="D171">
        <v>708.75</v>
      </c>
      <c r="E171">
        <v>9.5499999999999492</v>
      </c>
      <c r="F171" t="s">
        <v>33</v>
      </c>
      <c r="L171">
        <f>+Table1[[#This Row],[consumption_hourly]]-Table1[[#This Row],[plan]]</f>
        <v>-708.75</v>
      </c>
      <c r="M171" s="3">
        <f>+Table1[[#This Row],[Column1]]/Table1[[#This Row],[plan]]</f>
        <v>-1</v>
      </c>
      <c r="N171">
        <f>+Table1[[#This Row],[consumption_hourly]]-Table1[[#This Row],[consumption]]</f>
        <v>-699.2</v>
      </c>
      <c r="O171" s="3">
        <f>+Table1[[#This Row],[Column3]]/Table1[[#This Row],[consumption]]</f>
        <v>-1</v>
      </c>
      <c r="P171">
        <f>+ABS(Table1[[#This Row],[elering_plan_minus_actual]])</f>
        <v>9.5499999999999492</v>
      </c>
      <c r="Q171" s="3">
        <f>+Table1[[#This Row],[Column2]]/Table1[[#This Row],[consumption]]</f>
        <v>1.3658466819221894E-2</v>
      </c>
      <c r="R171" s="4">
        <f>+ABS(Table1[[#This Row],[Column3]])</f>
        <v>699.2</v>
      </c>
    </row>
    <row r="172" spans="1:18" x14ac:dyDescent="0.45">
      <c r="A172" t="s">
        <v>32</v>
      </c>
      <c r="B172" s="1">
        <v>45916</v>
      </c>
      <c r="C172">
        <v>734.1</v>
      </c>
      <c r="D172">
        <v>729.1</v>
      </c>
      <c r="E172">
        <v>-5</v>
      </c>
      <c r="F172" t="s">
        <v>32</v>
      </c>
      <c r="L172">
        <f>+Table1[[#This Row],[consumption_hourly]]-Table1[[#This Row],[plan]]</f>
        <v>-729.1</v>
      </c>
      <c r="M172" s="3">
        <f>+Table1[[#This Row],[Column1]]/Table1[[#This Row],[plan]]</f>
        <v>-1</v>
      </c>
      <c r="N172">
        <f>+Table1[[#This Row],[consumption_hourly]]-Table1[[#This Row],[consumption]]</f>
        <v>-734.1</v>
      </c>
      <c r="O172" s="3">
        <f>+Table1[[#This Row],[Column3]]/Table1[[#This Row],[consumption]]</f>
        <v>-1</v>
      </c>
      <c r="P172">
        <f>+ABS(Table1[[#This Row],[elering_plan_minus_actual]])</f>
        <v>5</v>
      </c>
      <c r="Q172" s="3">
        <f>+Table1[[#This Row],[Column2]]/Table1[[#This Row],[consumption]]</f>
        <v>6.8110611633292462E-3</v>
      </c>
      <c r="R172" s="4">
        <f>+ABS(Table1[[#This Row],[Column3]])</f>
        <v>734.1</v>
      </c>
    </row>
    <row r="173" spans="1:18" x14ac:dyDescent="0.45">
      <c r="A173" t="s">
        <v>31</v>
      </c>
      <c r="B173" s="1">
        <v>45915.958333333336</v>
      </c>
      <c r="C173">
        <v>772.8</v>
      </c>
      <c r="D173">
        <v>761.55</v>
      </c>
      <c r="E173">
        <v>-11.25</v>
      </c>
      <c r="F173" t="s">
        <v>31</v>
      </c>
      <c r="L173">
        <f>+Table1[[#This Row],[consumption_hourly]]-Table1[[#This Row],[plan]]</f>
        <v>-761.55</v>
      </c>
      <c r="M173" s="3">
        <f>+Table1[[#This Row],[Column1]]/Table1[[#This Row],[plan]]</f>
        <v>-1</v>
      </c>
      <c r="N173">
        <f>+Table1[[#This Row],[consumption_hourly]]-Table1[[#This Row],[consumption]]</f>
        <v>-772.8</v>
      </c>
      <c r="O173" s="3">
        <f>+Table1[[#This Row],[Column3]]/Table1[[#This Row],[consumption]]</f>
        <v>-1</v>
      </c>
      <c r="P173">
        <f>+ABS(Table1[[#This Row],[elering_plan_minus_actual]])</f>
        <v>11.25</v>
      </c>
      <c r="Q173" s="3">
        <f>+Table1[[#This Row],[Column2]]/Table1[[#This Row],[consumption]]</f>
        <v>1.455745341614907E-2</v>
      </c>
      <c r="R173" s="4">
        <f>+ABS(Table1[[#This Row],[Column3]])</f>
        <v>772.8</v>
      </c>
    </row>
    <row r="174" spans="1:18" x14ac:dyDescent="0.45">
      <c r="A174" t="s">
        <v>30</v>
      </c>
      <c r="B174" s="1">
        <v>45915.916666666664</v>
      </c>
      <c r="C174">
        <v>847.5</v>
      </c>
      <c r="D174">
        <v>854.35</v>
      </c>
      <c r="E174">
        <v>6.8500000000000201</v>
      </c>
      <c r="F174" t="s">
        <v>30</v>
      </c>
      <c r="L174">
        <f>+Table1[[#This Row],[consumption_hourly]]-Table1[[#This Row],[plan]]</f>
        <v>-854.35</v>
      </c>
      <c r="M174" s="3">
        <f>+Table1[[#This Row],[Column1]]/Table1[[#This Row],[plan]]</f>
        <v>-1</v>
      </c>
      <c r="N174">
        <f>+Table1[[#This Row],[consumption_hourly]]-Table1[[#This Row],[consumption]]</f>
        <v>-847.5</v>
      </c>
      <c r="O174" s="3">
        <f>+Table1[[#This Row],[Column3]]/Table1[[#This Row],[consumption]]</f>
        <v>-1</v>
      </c>
      <c r="P174">
        <f>+ABS(Table1[[#This Row],[elering_plan_minus_actual]])</f>
        <v>6.8500000000000201</v>
      </c>
      <c r="Q174" s="3">
        <f>+Table1[[#This Row],[Column2]]/Table1[[#This Row],[consumption]]</f>
        <v>8.0825958702065142E-3</v>
      </c>
      <c r="R174" s="4">
        <f>+ABS(Table1[[#This Row],[Column3]])</f>
        <v>847.5</v>
      </c>
    </row>
    <row r="175" spans="1:18" x14ac:dyDescent="0.45">
      <c r="A175" t="s">
        <v>29</v>
      </c>
      <c r="B175" s="1">
        <v>45915.875</v>
      </c>
      <c r="C175">
        <v>928.7</v>
      </c>
      <c r="D175">
        <v>935.85</v>
      </c>
      <c r="E175">
        <v>7.1499999999999702</v>
      </c>
      <c r="F175" t="s">
        <v>29</v>
      </c>
      <c r="L175">
        <f>+Table1[[#This Row],[consumption_hourly]]-Table1[[#This Row],[plan]]</f>
        <v>-935.85</v>
      </c>
      <c r="M175" s="3">
        <f>+Table1[[#This Row],[Column1]]/Table1[[#This Row],[plan]]</f>
        <v>-1</v>
      </c>
      <c r="N175">
        <f>+Table1[[#This Row],[consumption_hourly]]-Table1[[#This Row],[consumption]]</f>
        <v>-928.7</v>
      </c>
      <c r="O175" s="3">
        <f>+Table1[[#This Row],[Column3]]/Table1[[#This Row],[consumption]]</f>
        <v>-1</v>
      </c>
      <c r="P175">
        <f>+ABS(Table1[[#This Row],[elering_plan_minus_actual]])</f>
        <v>7.1499999999999702</v>
      </c>
      <c r="Q175" s="3">
        <f>+Table1[[#This Row],[Column2]]/Table1[[#This Row],[consumption]]</f>
        <v>7.6989339937546782E-3</v>
      </c>
      <c r="R175" s="4">
        <f>+ABS(Table1[[#This Row],[Column3]])</f>
        <v>928.7</v>
      </c>
    </row>
    <row r="176" spans="1:18" x14ac:dyDescent="0.45">
      <c r="A176" t="s">
        <v>28</v>
      </c>
      <c r="B176" s="1">
        <v>45915.833333333336</v>
      </c>
      <c r="C176">
        <v>936.4</v>
      </c>
      <c r="D176">
        <v>953.95</v>
      </c>
      <c r="E176">
        <v>17.55</v>
      </c>
      <c r="F176" t="s">
        <v>28</v>
      </c>
      <c r="L176">
        <f>+Table1[[#This Row],[consumption_hourly]]-Table1[[#This Row],[plan]]</f>
        <v>-953.95</v>
      </c>
      <c r="M176" s="3">
        <f>+Table1[[#This Row],[Column1]]/Table1[[#This Row],[plan]]</f>
        <v>-1</v>
      </c>
      <c r="N176">
        <f>+Table1[[#This Row],[consumption_hourly]]-Table1[[#This Row],[consumption]]</f>
        <v>-936.4</v>
      </c>
      <c r="O176" s="3">
        <f>+Table1[[#This Row],[Column3]]/Table1[[#This Row],[consumption]]</f>
        <v>-1</v>
      </c>
      <c r="P176">
        <f>+ABS(Table1[[#This Row],[elering_plan_minus_actual]])</f>
        <v>17.55</v>
      </c>
      <c r="Q176" s="3">
        <f>+Table1[[#This Row],[Column2]]/Table1[[#This Row],[consumption]]</f>
        <v>1.8741990602306708E-2</v>
      </c>
      <c r="R176" s="4">
        <f>+ABS(Table1[[#This Row],[Column3]])</f>
        <v>936.4</v>
      </c>
    </row>
    <row r="177" spans="1:18" x14ac:dyDescent="0.45">
      <c r="A177" t="s">
        <v>27</v>
      </c>
      <c r="B177" s="1">
        <v>45915.791666666664</v>
      </c>
      <c r="C177">
        <v>940.5</v>
      </c>
      <c r="D177">
        <v>939.07500000000005</v>
      </c>
      <c r="E177">
        <v>-1.4249999999999501</v>
      </c>
      <c r="F177" t="s">
        <v>27</v>
      </c>
      <c r="L177">
        <f>+Table1[[#This Row],[consumption_hourly]]-Table1[[#This Row],[plan]]</f>
        <v>-939.07500000000005</v>
      </c>
      <c r="M177" s="3">
        <f>+Table1[[#This Row],[Column1]]/Table1[[#This Row],[plan]]</f>
        <v>-1</v>
      </c>
      <c r="N177">
        <f>+Table1[[#This Row],[consumption_hourly]]-Table1[[#This Row],[consumption]]</f>
        <v>-940.5</v>
      </c>
      <c r="O177" s="3">
        <f>+Table1[[#This Row],[Column3]]/Table1[[#This Row],[consumption]]</f>
        <v>-1</v>
      </c>
      <c r="P177">
        <f>+ABS(Table1[[#This Row],[elering_plan_minus_actual]])</f>
        <v>1.4249999999999501</v>
      </c>
      <c r="Q177" s="3">
        <f>+Table1[[#This Row],[Column2]]/Table1[[#This Row],[consumption]]</f>
        <v>1.515151515151462E-3</v>
      </c>
      <c r="R177" s="4">
        <f>+ABS(Table1[[#This Row],[Column3]])</f>
        <v>940.5</v>
      </c>
    </row>
    <row r="178" spans="1:18" x14ac:dyDescent="0.45">
      <c r="A178" t="s">
        <v>26</v>
      </c>
      <c r="B178" s="1">
        <v>45915.75</v>
      </c>
      <c r="C178">
        <v>925</v>
      </c>
      <c r="D178">
        <v>946.27499999999998</v>
      </c>
      <c r="E178">
        <v>21.274999999999899</v>
      </c>
      <c r="F178" t="s">
        <v>26</v>
      </c>
      <c r="L178">
        <f>+Table1[[#This Row],[consumption_hourly]]-Table1[[#This Row],[plan]]</f>
        <v>-946.27499999999998</v>
      </c>
      <c r="M178" s="3">
        <f>+Table1[[#This Row],[Column1]]/Table1[[#This Row],[plan]]</f>
        <v>-1</v>
      </c>
      <c r="N178">
        <f>+Table1[[#This Row],[consumption_hourly]]-Table1[[#This Row],[consumption]]</f>
        <v>-925</v>
      </c>
      <c r="O178" s="3">
        <f>+Table1[[#This Row],[Column3]]/Table1[[#This Row],[consumption]]</f>
        <v>-1</v>
      </c>
      <c r="P178">
        <f>+ABS(Table1[[#This Row],[elering_plan_minus_actual]])</f>
        <v>21.274999999999899</v>
      </c>
      <c r="Q178" s="3">
        <f>+Table1[[#This Row],[Column2]]/Table1[[#This Row],[consumption]]</f>
        <v>2.2999999999999892E-2</v>
      </c>
      <c r="R178" s="4">
        <f>+ABS(Table1[[#This Row],[Column3]])</f>
        <v>925</v>
      </c>
    </row>
    <row r="179" spans="1:18" x14ac:dyDescent="0.45">
      <c r="A179" t="s">
        <v>25</v>
      </c>
      <c r="B179" s="1">
        <v>45915.708333333336</v>
      </c>
      <c r="C179">
        <v>954.2</v>
      </c>
      <c r="D179">
        <v>973.57500000000005</v>
      </c>
      <c r="E179">
        <v>19.375</v>
      </c>
      <c r="F179" t="s">
        <v>25</v>
      </c>
      <c r="L179">
        <f>+Table1[[#This Row],[consumption_hourly]]-Table1[[#This Row],[plan]]</f>
        <v>-973.57500000000005</v>
      </c>
      <c r="M179" s="3">
        <f>+Table1[[#This Row],[Column1]]/Table1[[#This Row],[plan]]</f>
        <v>-1</v>
      </c>
      <c r="N179">
        <f>+Table1[[#This Row],[consumption_hourly]]-Table1[[#This Row],[consumption]]</f>
        <v>-954.2</v>
      </c>
      <c r="O179" s="3">
        <f>+Table1[[#This Row],[Column3]]/Table1[[#This Row],[consumption]]</f>
        <v>-1</v>
      </c>
      <c r="P179">
        <f>+ABS(Table1[[#This Row],[elering_plan_minus_actual]])</f>
        <v>19.375</v>
      </c>
      <c r="Q179" s="3">
        <f>+Table1[[#This Row],[Column2]]/Table1[[#This Row],[consumption]]</f>
        <v>2.0304967512051981E-2</v>
      </c>
      <c r="R179" s="4">
        <f>+ABS(Table1[[#This Row],[Column3]])</f>
        <v>954.2</v>
      </c>
    </row>
    <row r="180" spans="1:18" x14ac:dyDescent="0.45">
      <c r="A180" t="s">
        <v>24</v>
      </c>
      <c r="B180" s="1">
        <v>45915.666666666664</v>
      </c>
      <c r="C180">
        <v>967.5</v>
      </c>
      <c r="D180">
        <v>954.375</v>
      </c>
      <c r="E180">
        <v>-13.125</v>
      </c>
      <c r="F180" t="s">
        <v>24</v>
      </c>
      <c r="L180">
        <f>+Table1[[#This Row],[consumption_hourly]]-Table1[[#This Row],[plan]]</f>
        <v>-954.375</v>
      </c>
      <c r="M180" s="3">
        <f>+Table1[[#This Row],[Column1]]/Table1[[#This Row],[plan]]</f>
        <v>-1</v>
      </c>
      <c r="N180">
        <f>+Table1[[#This Row],[consumption_hourly]]-Table1[[#This Row],[consumption]]</f>
        <v>-967.5</v>
      </c>
      <c r="O180" s="3">
        <f>+Table1[[#This Row],[Column3]]/Table1[[#This Row],[consumption]]</f>
        <v>-1</v>
      </c>
      <c r="P180">
        <f>+ABS(Table1[[#This Row],[elering_plan_minus_actual]])</f>
        <v>13.125</v>
      </c>
      <c r="Q180" s="3">
        <f>+Table1[[#This Row],[Column2]]/Table1[[#This Row],[consumption]]</f>
        <v>1.3565891472868217E-2</v>
      </c>
      <c r="R180" s="4">
        <f>+ABS(Table1[[#This Row],[Column3]])</f>
        <v>967.5</v>
      </c>
    </row>
    <row r="181" spans="1:18" x14ac:dyDescent="0.45">
      <c r="A181" t="s">
        <v>23</v>
      </c>
      <c r="B181" s="1">
        <v>45915.625</v>
      </c>
      <c r="C181">
        <v>1007.5</v>
      </c>
      <c r="D181">
        <v>993.95</v>
      </c>
      <c r="E181">
        <v>-13.549999999999899</v>
      </c>
      <c r="F181" t="s">
        <v>23</v>
      </c>
      <c r="L181">
        <f>+Table1[[#This Row],[consumption_hourly]]-Table1[[#This Row],[plan]]</f>
        <v>-993.95</v>
      </c>
      <c r="M181" s="3">
        <f>+Table1[[#This Row],[Column1]]/Table1[[#This Row],[plan]]</f>
        <v>-1</v>
      </c>
      <c r="N181">
        <f>+Table1[[#This Row],[consumption_hourly]]-Table1[[#This Row],[consumption]]</f>
        <v>-1007.5</v>
      </c>
      <c r="O181" s="3">
        <f>+Table1[[#This Row],[Column3]]/Table1[[#This Row],[consumption]]</f>
        <v>-1</v>
      </c>
      <c r="P181">
        <f>+ABS(Table1[[#This Row],[elering_plan_minus_actual]])</f>
        <v>13.549999999999899</v>
      </c>
      <c r="Q181" s="3">
        <f>+Table1[[#This Row],[Column2]]/Table1[[#This Row],[consumption]]</f>
        <v>1.3449131513647542E-2</v>
      </c>
      <c r="R181" s="4">
        <f>+ABS(Table1[[#This Row],[Column3]])</f>
        <v>1007.5</v>
      </c>
    </row>
    <row r="182" spans="1:18" x14ac:dyDescent="0.45">
      <c r="A182" t="s">
        <v>22</v>
      </c>
      <c r="B182" s="1">
        <v>45915.583333333336</v>
      </c>
      <c r="C182">
        <v>1042</v>
      </c>
      <c r="D182">
        <v>1029.575</v>
      </c>
      <c r="E182">
        <v>-12.424999999999899</v>
      </c>
      <c r="F182" t="s">
        <v>22</v>
      </c>
      <c r="L182">
        <f>+Table1[[#This Row],[consumption_hourly]]-Table1[[#This Row],[plan]]</f>
        <v>-1029.575</v>
      </c>
      <c r="M182" s="3">
        <f>+Table1[[#This Row],[Column1]]/Table1[[#This Row],[plan]]</f>
        <v>-1</v>
      </c>
      <c r="N182">
        <f>+Table1[[#This Row],[consumption_hourly]]-Table1[[#This Row],[consumption]]</f>
        <v>-1042</v>
      </c>
      <c r="O182" s="3">
        <f>+Table1[[#This Row],[Column3]]/Table1[[#This Row],[consumption]]</f>
        <v>-1</v>
      </c>
      <c r="P182">
        <f>+ABS(Table1[[#This Row],[elering_plan_minus_actual]])</f>
        <v>12.424999999999899</v>
      </c>
      <c r="Q182" s="3">
        <f>+Table1[[#This Row],[Column2]]/Table1[[#This Row],[consumption]]</f>
        <v>1.1924184261036372E-2</v>
      </c>
      <c r="R182" s="4">
        <f>+ABS(Table1[[#This Row],[Column3]])</f>
        <v>1042</v>
      </c>
    </row>
    <row r="183" spans="1:18" x14ac:dyDescent="0.45">
      <c r="A183" t="s">
        <v>21</v>
      </c>
      <c r="B183" s="1">
        <v>45915.541666666664</v>
      </c>
      <c r="C183">
        <v>1057.5999999999999</v>
      </c>
      <c r="D183">
        <v>1015.625</v>
      </c>
      <c r="E183">
        <v>-41.974999999999902</v>
      </c>
      <c r="F183" t="s">
        <v>21</v>
      </c>
      <c r="L183">
        <f>+Table1[[#This Row],[consumption_hourly]]-Table1[[#This Row],[plan]]</f>
        <v>-1015.625</v>
      </c>
      <c r="M183" s="3">
        <f>+Table1[[#This Row],[Column1]]/Table1[[#This Row],[plan]]</f>
        <v>-1</v>
      </c>
      <c r="N183">
        <f>+Table1[[#This Row],[consumption_hourly]]-Table1[[#This Row],[consumption]]</f>
        <v>-1057.5999999999999</v>
      </c>
      <c r="O183" s="3">
        <f>+Table1[[#This Row],[Column3]]/Table1[[#This Row],[consumption]]</f>
        <v>-1</v>
      </c>
      <c r="P183">
        <f>+ABS(Table1[[#This Row],[elering_plan_minus_actual]])</f>
        <v>41.974999999999902</v>
      </c>
      <c r="Q183" s="3">
        <f>+Table1[[#This Row],[Column2]]/Table1[[#This Row],[consumption]]</f>
        <v>3.9688918305597488E-2</v>
      </c>
      <c r="R183" s="4">
        <f>+ABS(Table1[[#This Row],[Column3]])</f>
        <v>1057.5999999999999</v>
      </c>
    </row>
    <row r="184" spans="1:18" x14ac:dyDescent="0.45">
      <c r="A184" t="s">
        <v>20</v>
      </c>
      <c r="B184" s="1">
        <v>45915.5</v>
      </c>
      <c r="C184">
        <v>1039.4000000000001</v>
      </c>
      <c r="D184">
        <v>969.375</v>
      </c>
      <c r="E184">
        <v>-70.025000000000006</v>
      </c>
      <c r="F184" t="s">
        <v>20</v>
      </c>
      <c r="L184">
        <f>+Table1[[#This Row],[consumption_hourly]]-Table1[[#This Row],[plan]]</f>
        <v>-969.375</v>
      </c>
      <c r="M184" s="3">
        <f>+Table1[[#This Row],[Column1]]/Table1[[#This Row],[plan]]</f>
        <v>-1</v>
      </c>
      <c r="N184">
        <f>+Table1[[#This Row],[consumption_hourly]]-Table1[[#This Row],[consumption]]</f>
        <v>-1039.4000000000001</v>
      </c>
      <c r="O184" s="3">
        <f>+Table1[[#This Row],[Column3]]/Table1[[#This Row],[consumption]]</f>
        <v>-1</v>
      </c>
      <c r="P184">
        <f>+ABS(Table1[[#This Row],[elering_plan_minus_actual]])</f>
        <v>70.025000000000006</v>
      </c>
      <c r="Q184" s="3">
        <f>+Table1[[#This Row],[Column2]]/Table1[[#This Row],[consumption]]</f>
        <v>6.7370598422166639E-2</v>
      </c>
      <c r="R184" s="4">
        <f>+ABS(Table1[[#This Row],[Column3]])</f>
        <v>1039.4000000000001</v>
      </c>
    </row>
    <row r="185" spans="1:18" x14ac:dyDescent="0.45">
      <c r="A185" t="s">
        <v>19</v>
      </c>
      <c r="B185" s="1">
        <v>45915.458333333336</v>
      </c>
      <c r="C185">
        <v>1066.3</v>
      </c>
      <c r="D185">
        <v>962.1</v>
      </c>
      <c r="E185">
        <v>-104.19999999999899</v>
      </c>
      <c r="F185" t="s">
        <v>19</v>
      </c>
      <c r="L185">
        <f>+Table1[[#This Row],[consumption_hourly]]-Table1[[#This Row],[plan]]</f>
        <v>-962.1</v>
      </c>
      <c r="M185" s="3">
        <f>+Table1[[#This Row],[Column1]]/Table1[[#This Row],[plan]]</f>
        <v>-1</v>
      </c>
      <c r="N185">
        <f>+Table1[[#This Row],[consumption_hourly]]-Table1[[#This Row],[consumption]]</f>
        <v>-1066.3</v>
      </c>
      <c r="O185" s="3">
        <f>+Table1[[#This Row],[Column3]]/Table1[[#This Row],[consumption]]</f>
        <v>-1</v>
      </c>
      <c r="P185">
        <f>+ABS(Table1[[#This Row],[elering_plan_minus_actual]])</f>
        <v>104.19999999999899</v>
      </c>
      <c r="Q185" s="3">
        <f>+Table1[[#This Row],[Column2]]/Table1[[#This Row],[consumption]]</f>
        <v>9.7721091625245241E-2</v>
      </c>
      <c r="R185" s="4">
        <f>+ABS(Table1[[#This Row],[Column3]])</f>
        <v>1066.3</v>
      </c>
    </row>
    <row r="186" spans="1:18" x14ac:dyDescent="0.45">
      <c r="A186" t="s">
        <v>18</v>
      </c>
      <c r="B186" s="1">
        <v>45915.416666666664</v>
      </c>
      <c r="C186">
        <v>1066.8</v>
      </c>
      <c r="D186">
        <v>970.15</v>
      </c>
      <c r="E186">
        <v>-96.649999999999906</v>
      </c>
      <c r="F186" t="s">
        <v>18</v>
      </c>
      <c r="L186">
        <f>+Table1[[#This Row],[consumption_hourly]]-Table1[[#This Row],[plan]]</f>
        <v>-970.15</v>
      </c>
      <c r="M186" s="3">
        <f>+Table1[[#This Row],[Column1]]/Table1[[#This Row],[plan]]</f>
        <v>-1</v>
      </c>
      <c r="N186">
        <f>+Table1[[#This Row],[consumption_hourly]]-Table1[[#This Row],[consumption]]</f>
        <v>-1066.8</v>
      </c>
      <c r="O186" s="3">
        <f>+Table1[[#This Row],[Column3]]/Table1[[#This Row],[consumption]]</f>
        <v>-1</v>
      </c>
      <c r="P186">
        <f>+ABS(Table1[[#This Row],[elering_plan_minus_actual]])</f>
        <v>96.649999999999906</v>
      </c>
      <c r="Q186" s="3">
        <f>+Table1[[#This Row],[Column2]]/Table1[[#This Row],[consumption]]</f>
        <v>9.0598050243719447E-2</v>
      </c>
      <c r="R186" s="4">
        <f>+ABS(Table1[[#This Row],[Column3]])</f>
        <v>1066.8</v>
      </c>
    </row>
    <row r="187" spans="1:18" x14ac:dyDescent="0.45">
      <c r="A187" t="s">
        <v>17</v>
      </c>
      <c r="B187" s="1">
        <v>45915.375</v>
      </c>
      <c r="C187">
        <v>1012.2</v>
      </c>
      <c r="D187">
        <v>943.55</v>
      </c>
      <c r="E187">
        <v>-68.650000000000006</v>
      </c>
      <c r="F187" t="s">
        <v>17</v>
      </c>
      <c r="L187">
        <f>+Table1[[#This Row],[consumption_hourly]]-Table1[[#This Row],[plan]]</f>
        <v>-943.55</v>
      </c>
      <c r="M187" s="3">
        <f>+Table1[[#This Row],[Column1]]/Table1[[#This Row],[plan]]</f>
        <v>-1</v>
      </c>
      <c r="N187">
        <f>+Table1[[#This Row],[consumption_hourly]]-Table1[[#This Row],[consumption]]</f>
        <v>-1012.2</v>
      </c>
      <c r="O187" s="3">
        <f>+Table1[[#This Row],[Column3]]/Table1[[#This Row],[consumption]]</f>
        <v>-1</v>
      </c>
      <c r="P187">
        <f>+ABS(Table1[[#This Row],[elering_plan_minus_actual]])</f>
        <v>68.650000000000006</v>
      </c>
      <c r="Q187" s="3">
        <f>+Table1[[#This Row],[Column2]]/Table1[[#This Row],[consumption]]</f>
        <v>6.7822564710531524E-2</v>
      </c>
      <c r="R187" s="4">
        <f>+ABS(Table1[[#This Row],[Column3]])</f>
        <v>1012.2</v>
      </c>
    </row>
    <row r="188" spans="1:18" x14ac:dyDescent="0.45">
      <c r="A188" t="s">
        <v>16</v>
      </c>
      <c r="B188" s="1">
        <v>45915.333333333336</v>
      </c>
      <c r="C188">
        <v>940.9</v>
      </c>
      <c r="D188">
        <v>898.375</v>
      </c>
      <c r="E188">
        <v>-42.524999999999899</v>
      </c>
      <c r="F188" t="s">
        <v>16</v>
      </c>
      <c r="L188">
        <f>+Table1[[#This Row],[consumption_hourly]]-Table1[[#This Row],[plan]]</f>
        <v>-898.375</v>
      </c>
      <c r="M188" s="3">
        <f>+Table1[[#This Row],[Column1]]/Table1[[#This Row],[plan]]</f>
        <v>-1</v>
      </c>
      <c r="N188">
        <f>+Table1[[#This Row],[consumption_hourly]]-Table1[[#This Row],[consumption]]</f>
        <v>-940.9</v>
      </c>
      <c r="O188" s="3">
        <f>+Table1[[#This Row],[Column3]]/Table1[[#This Row],[consumption]]</f>
        <v>-1</v>
      </c>
      <c r="P188">
        <f>+ABS(Table1[[#This Row],[elering_plan_minus_actual]])</f>
        <v>42.524999999999899</v>
      </c>
      <c r="Q188" s="3">
        <f>+Table1[[#This Row],[Column2]]/Table1[[#This Row],[consumption]]</f>
        <v>4.5196088851099901E-2</v>
      </c>
      <c r="R188" s="4">
        <f>+ABS(Table1[[#This Row],[Column3]])</f>
        <v>940.9</v>
      </c>
    </row>
    <row r="189" spans="1:18" x14ac:dyDescent="0.45">
      <c r="A189" t="s">
        <v>15</v>
      </c>
      <c r="B189" s="1">
        <v>45915.291666666664</v>
      </c>
      <c r="C189">
        <v>867</v>
      </c>
      <c r="D189">
        <v>837.6</v>
      </c>
      <c r="E189">
        <v>-29.399999999999899</v>
      </c>
      <c r="F189" t="s">
        <v>15</v>
      </c>
      <c r="L189">
        <f>+Table1[[#This Row],[consumption_hourly]]-Table1[[#This Row],[plan]]</f>
        <v>-837.6</v>
      </c>
      <c r="M189" s="3">
        <f>+Table1[[#This Row],[Column1]]/Table1[[#This Row],[plan]]</f>
        <v>-1</v>
      </c>
      <c r="N189">
        <f>+Table1[[#This Row],[consumption_hourly]]-Table1[[#This Row],[consumption]]</f>
        <v>-867</v>
      </c>
      <c r="O189" s="3">
        <f>+Table1[[#This Row],[Column3]]/Table1[[#This Row],[consumption]]</f>
        <v>-1</v>
      </c>
      <c r="P189">
        <f>+ABS(Table1[[#This Row],[elering_plan_minus_actual]])</f>
        <v>29.399999999999899</v>
      </c>
      <c r="Q189" s="3">
        <f>+Table1[[#This Row],[Column2]]/Table1[[#This Row],[consumption]]</f>
        <v>3.3910034602076006E-2</v>
      </c>
      <c r="R189" s="4">
        <f>+ABS(Table1[[#This Row],[Column3]])</f>
        <v>867</v>
      </c>
    </row>
    <row r="190" spans="1:18" x14ac:dyDescent="0.45">
      <c r="A190" t="s">
        <v>14</v>
      </c>
      <c r="B190" s="1">
        <v>45915.25</v>
      </c>
      <c r="C190">
        <v>765.3</v>
      </c>
      <c r="D190">
        <v>771.7</v>
      </c>
      <c r="E190">
        <v>6.4000000000000901</v>
      </c>
      <c r="F190" t="s">
        <v>14</v>
      </c>
      <c r="L190">
        <f>+Table1[[#This Row],[consumption_hourly]]-Table1[[#This Row],[plan]]</f>
        <v>-771.7</v>
      </c>
      <c r="M190" s="3">
        <f>+Table1[[#This Row],[Column1]]/Table1[[#This Row],[plan]]</f>
        <v>-1</v>
      </c>
      <c r="N190">
        <f>+Table1[[#This Row],[consumption_hourly]]-Table1[[#This Row],[consumption]]</f>
        <v>-765.3</v>
      </c>
      <c r="O190" s="3">
        <f>+Table1[[#This Row],[Column3]]/Table1[[#This Row],[consumption]]</f>
        <v>-1</v>
      </c>
      <c r="P190">
        <f>+ABS(Table1[[#This Row],[elering_plan_minus_actual]])</f>
        <v>6.4000000000000901</v>
      </c>
      <c r="Q190" s="3">
        <f>+Table1[[#This Row],[Column2]]/Table1[[#This Row],[consumption]]</f>
        <v>8.3627335685353323E-3</v>
      </c>
      <c r="R190" s="4">
        <f>+ABS(Table1[[#This Row],[Column3]])</f>
        <v>765.3</v>
      </c>
    </row>
    <row r="191" spans="1:18" x14ac:dyDescent="0.45">
      <c r="A191" t="s">
        <v>13</v>
      </c>
      <c r="B191" s="1">
        <v>45915.208333333336</v>
      </c>
      <c r="C191">
        <v>657.9</v>
      </c>
      <c r="D191">
        <v>678.85</v>
      </c>
      <c r="E191">
        <v>20.95</v>
      </c>
      <c r="F191" t="s">
        <v>13</v>
      </c>
      <c r="L191">
        <f>+Table1[[#This Row],[consumption_hourly]]-Table1[[#This Row],[plan]]</f>
        <v>-678.85</v>
      </c>
      <c r="M191" s="3">
        <f>+Table1[[#This Row],[Column1]]/Table1[[#This Row],[plan]]</f>
        <v>-1</v>
      </c>
      <c r="N191">
        <f>+Table1[[#This Row],[consumption_hourly]]-Table1[[#This Row],[consumption]]</f>
        <v>-657.9</v>
      </c>
      <c r="O191" s="3">
        <f>+Table1[[#This Row],[Column3]]/Table1[[#This Row],[consumption]]</f>
        <v>-1</v>
      </c>
      <c r="P191">
        <f>+ABS(Table1[[#This Row],[elering_plan_minus_actual]])</f>
        <v>20.95</v>
      </c>
      <c r="Q191" s="3">
        <f>+Table1[[#This Row],[Column2]]/Table1[[#This Row],[consumption]]</f>
        <v>3.1843745250037997E-2</v>
      </c>
      <c r="R191" s="4">
        <f>+ABS(Table1[[#This Row],[Column3]])</f>
        <v>657.9</v>
      </c>
    </row>
    <row r="192" spans="1:18" x14ac:dyDescent="0.45">
      <c r="A192" t="s">
        <v>12</v>
      </c>
      <c r="B192" s="1">
        <v>45915.166666666664</v>
      </c>
      <c r="C192">
        <v>630.5</v>
      </c>
      <c r="D192">
        <v>653.42499999999995</v>
      </c>
      <c r="E192">
        <v>22.924999999999901</v>
      </c>
      <c r="F192" t="s">
        <v>12</v>
      </c>
      <c r="L192">
        <f>+Table1[[#This Row],[consumption_hourly]]-Table1[[#This Row],[plan]]</f>
        <v>-653.42499999999995</v>
      </c>
      <c r="M192" s="3">
        <f>+Table1[[#This Row],[Column1]]/Table1[[#This Row],[plan]]</f>
        <v>-1</v>
      </c>
      <c r="N192">
        <f>+Table1[[#This Row],[consumption_hourly]]-Table1[[#This Row],[consumption]]</f>
        <v>-630.5</v>
      </c>
      <c r="O192" s="3">
        <f>+Table1[[#This Row],[Column3]]/Table1[[#This Row],[consumption]]</f>
        <v>-1</v>
      </c>
      <c r="P192">
        <f>+ABS(Table1[[#This Row],[elering_plan_minus_actual]])</f>
        <v>22.924999999999901</v>
      </c>
      <c r="Q192" s="3">
        <f>+Table1[[#This Row],[Column2]]/Table1[[#This Row],[consumption]]</f>
        <v>3.6360031720856306E-2</v>
      </c>
      <c r="R192" s="4">
        <f>+ABS(Table1[[#This Row],[Column3]])</f>
        <v>630.5</v>
      </c>
    </row>
    <row r="193" spans="1:18" x14ac:dyDescent="0.45">
      <c r="A193" t="s">
        <v>11</v>
      </c>
      <c r="B193" s="1">
        <v>45915.125</v>
      </c>
      <c r="C193">
        <v>629.20000000000005</v>
      </c>
      <c r="D193">
        <v>650.82500000000005</v>
      </c>
      <c r="E193">
        <v>21.625</v>
      </c>
      <c r="F193" t="s">
        <v>11</v>
      </c>
      <c r="L193">
        <f>+Table1[[#This Row],[consumption_hourly]]-Table1[[#This Row],[plan]]</f>
        <v>-650.82500000000005</v>
      </c>
      <c r="M193" s="3">
        <f>+Table1[[#This Row],[Column1]]/Table1[[#This Row],[plan]]</f>
        <v>-1</v>
      </c>
      <c r="N193">
        <f>+Table1[[#This Row],[consumption_hourly]]-Table1[[#This Row],[consumption]]</f>
        <v>-629.20000000000005</v>
      </c>
      <c r="O193" s="3">
        <f>+Table1[[#This Row],[Column3]]/Table1[[#This Row],[consumption]]</f>
        <v>-1</v>
      </c>
      <c r="P193">
        <f>+ABS(Table1[[#This Row],[elering_plan_minus_actual]])</f>
        <v>21.625</v>
      </c>
      <c r="Q193" s="3">
        <f>+Table1[[#This Row],[Column2]]/Table1[[#This Row],[consumption]]</f>
        <v>3.4369040050858231E-2</v>
      </c>
      <c r="R193" s="4">
        <f>+ABS(Table1[[#This Row],[Column3]])</f>
        <v>629.20000000000005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forecast_vs_actual_comparison_h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Tarmo Gede</cp:lastModifiedBy>
  <dcterms:created xsi:type="dcterms:W3CDTF">2025-09-22T07:09:45Z</dcterms:created>
  <dcterms:modified xsi:type="dcterms:W3CDTF">2025-09-22T08:21:33Z</dcterms:modified>
</cp:coreProperties>
</file>