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A838703-3989-4DDF-B804-CA1A345BE36B}" xr6:coauthVersionLast="47" xr6:coauthVersionMax="47" xr10:uidLastSave="{00000000-0000-0000-0000-000000000000}"/>
  <bookViews>
    <workbookView xWindow="-50280" yWindow="1905" windowWidth="22875" windowHeight="18315" xr2:uid="{00000000-000D-0000-FFFF-FFFF00000000}"/>
  </bookViews>
  <sheets>
    <sheet name="Main" sheetId="1" r:id="rId1"/>
    <sheet name="Model" sheetId="2" r:id="rId2"/>
    <sheet name="Consta" sheetId="11" r:id="rId3"/>
    <sheet name="Vivitrol" sheetId="12" r:id="rId4"/>
    <sheet name="nemvaleukin" sheetId="20" r:id="rId5"/>
    <sheet name="Byetta LAR" sheetId="14" r:id="rId6"/>
    <sheet name="Discontinued - ALKS27" sheetId="15" r:id="rId7"/>
    <sheet name="Jansenn Contract" sheetId="18" r:id="rId8"/>
    <sheet name="ALKS33" sheetId="1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5" i="1"/>
  <c r="BZ16" i="2"/>
  <c r="BY16" i="2"/>
  <c r="BX16" i="2"/>
  <c r="BW16" i="2"/>
  <c r="BV16" i="2"/>
  <c r="BU16" i="2"/>
  <c r="BT16" i="2"/>
  <c r="BS16" i="2"/>
  <c r="BR16" i="2"/>
  <c r="BQ16" i="2"/>
  <c r="BL23" i="2"/>
  <c r="BP23" i="2"/>
  <c r="BL21" i="2"/>
  <c r="BP21" i="2"/>
  <c r="BL8" i="2"/>
  <c r="BL16" i="2" s="1"/>
  <c r="BL18" i="2" s="1"/>
  <c r="BP8" i="2"/>
  <c r="BP16" i="2" s="1"/>
  <c r="BP18" i="2" s="1"/>
  <c r="BP22" i="2" s="1"/>
  <c r="BP24" i="2" s="1"/>
  <c r="BP26" i="2" s="1"/>
  <c r="BP27" i="2" s="1"/>
  <c r="L4" i="1"/>
  <c r="L7" i="1" s="1"/>
  <c r="CM21" i="2"/>
  <c r="CM14" i="2"/>
  <c r="CC16" i="2"/>
  <c r="CC18" i="2" s="1"/>
  <c r="CB16" i="2"/>
  <c r="CB18" i="2" s="1"/>
  <c r="CD8" i="2"/>
  <c r="CD40" i="2" s="1"/>
  <c r="CD7" i="2"/>
  <c r="CD39" i="2" s="1"/>
  <c r="CE8" i="2"/>
  <c r="CF13" i="2"/>
  <c r="CF8" i="2"/>
  <c r="CE7" i="2"/>
  <c r="CE5" i="2" s="1"/>
  <c r="CF7" i="2"/>
  <c r="CG7" i="2"/>
  <c r="CG28" i="2"/>
  <c r="C16" i="2"/>
  <c r="C18" i="2" s="1"/>
  <c r="D13" i="2"/>
  <c r="D16" i="2" s="1"/>
  <c r="E13" i="2"/>
  <c r="E16" i="2" s="1"/>
  <c r="E31" i="2" s="1"/>
  <c r="F13" i="2"/>
  <c r="R23" i="2"/>
  <c r="R13" i="2"/>
  <c r="R16" i="2" s="1"/>
  <c r="T49" i="2"/>
  <c r="S49" i="2"/>
  <c r="R49" i="2"/>
  <c r="Q49" i="2"/>
  <c r="P49" i="2"/>
  <c r="O49" i="2"/>
  <c r="N49" i="2"/>
  <c r="V45" i="2"/>
  <c r="R45" i="2"/>
  <c r="O45" i="2"/>
  <c r="N45" i="2"/>
  <c r="V44" i="2"/>
  <c r="R44" i="2"/>
  <c r="O44" i="2"/>
  <c r="N44" i="2"/>
  <c r="T40" i="2"/>
  <c r="S40" i="2"/>
  <c r="R40" i="2"/>
  <c r="Q40" i="2"/>
  <c r="P40" i="2"/>
  <c r="O40" i="2"/>
  <c r="N40" i="2"/>
  <c r="O38" i="2"/>
  <c r="M38" i="2"/>
  <c r="L38" i="2"/>
  <c r="K38" i="2"/>
  <c r="I38" i="2"/>
  <c r="H38" i="2"/>
  <c r="G38" i="2"/>
  <c r="F4" i="2"/>
  <c r="F5" i="2" s="1"/>
  <c r="J4" i="2"/>
  <c r="J5" i="2" s="1"/>
  <c r="C5" i="2"/>
  <c r="G5" i="2"/>
  <c r="H23" i="2"/>
  <c r="D5" i="2"/>
  <c r="H5" i="2"/>
  <c r="I23" i="2"/>
  <c r="E5" i="2"/>
  <c r="I5" i="2"/>
  <c r="P39" i="2"/>
  <c r="O39" i="2"/>
  <c r="N39" i="2"/>
  <c r="K40" i="2"/>
  <c r="J40" i="2"/>
  <c r="K39" i="2"/>
  <c r="J39" i="2"/>
  <c r="J23" i="2"/>
  <c r="J13" i="2"/>
  <c r="J16" i="2" s="1"/>
  <c r="I13" i="2"/>
  <c r="I16" i="2" s="1"/>
  <c r="H13" i="2"/>
  <c r="H16" i="2" s="1"/>
  <c r="G13" i="2"/>
  <c r="G16" i="2" s="1"/>
  <c r="G31" i="2" s="1"/>
  <c r="N23" i="2"/>
  <c r="M23" i="2"/>
  <c r="L23" i="2"/>
  <c r="K23" i="2"/>
  <c r="U28" i="2"/>
  <c r="V28" i="2" s="1"/>
  <c r="V49" i="2" s="1"/>
  <c r="V21" i="2"/>
  <c r="O23" i="2"/>
  <c r="K5" i="2"/>
  <c r="P38" i="2"/>
  <c r="P20" i="2"/>
  <c r="P19" i="2"/>
  <c r="P44" i="2" s="1"/>
  <c r="P17" i="2"/>
  <c r="L5" i="2"/>
  <c r="N16" i="2"/>
  <c r="N18" i="2" s="1"/>
  <c r="M16" i="2"/>
  <c r="M31" i="2" s="1"/>
  <c r="L16" i="2"/>
  <c r="L18" i="2" s="1"/>
  <c r="K16" i="2"/>
  <c r="K31" i="2" s="1"/>
  <c r="O16" i="2"/>
  <c r="O32" i="2" s="1"/>
  <c r="P23" i="2"/>
  <c r="Q23" i="2"/>
  <c r="Q17" i="2"/>
  <c r="Q20" i="2"/>
  <c r="U45" i="2" s="1"/>
  <c r="Q19" i="2"/>
  <c r="P13" i="2"/>
  <c r="P16" i="2" s="1"/>
  <c r="Q16" i="2"/>
  <c r="T79" i="2"/>
  <c r="T78" i="2"/>
  <c r="T77" i="2"/>
  <c r="T76" i="2"/>
  <c r="T75" i="2"/>
  <c r="T74" i="2"/>
  <c r="T73" i="2"/>
  <c r="T72" i="2"/>
  <c r="T71" i="2"/>
  <c r="T70" i="2"/>
  <c r="S81" i="2"/>
  <c r="T81" i="2" s="1"/>
  <c r="S80" i="2"/>
  <c r="S63" i="2"/>
  <c r="S64" i="2"/>
  <c r="S54" i="2"/>
  <c r="S60" i="2" s="1"/>
  <c r="T63" i="2"/>
  <c r="T64" i="2"/>
  <c r="T54" i="2"/>
  <c r="T60" i="2" s="1"/>
  <c r="T5" i="2"/>
  <c r="S5" i="2"/>
  <c r="R5" i="2"/>
  <c r="Q5" i="2"/>
  <c r="P5" i="2"/>
  <c r="O5" i="2"/>
  <c r="N5" i="2"/>
  <c r="M5" i="2"/>
  <c r="S23" i="2"/>
  <c r="T23" i="2"/>
  <c r="S17" i="2"/>
  <c r="S13" i="2"/>
  <c r="S16" i="2" s="1"/>
  <c r="S20" i="2"/>
  <c r="S45" i="2" s="1"/>
  <c r="S19" i="2"/>
  <c r="T20" i="2"/>
  <c r="S39" i="2"/>
  <c r="R39" i="2"/>
  <c r="Q39" i="2"/>
  <c r="S38" i="2"/>
  <c r="R38" i="2"/>
  <c r="Q38" i="2"/>
  <c r="T38" i="2"/>
  <c r="T13" i="2"/>
  <c r="T16" i="2" s="1"/>
  <c r="U11" i="2"/>
  <c r="V11" i="2" s="1"/>
  <c r="U7" i="2"/>
  <c r="U39" i="2" s="1"/>
  <c r="U8" i="2"/>
  <c r="CG8" i="2" s="1"/>
  <c r="T19" i="2"/>
  <c r="T17" i="2"/>
  <c r="CG4" i="2"/>
  <c r="CF4" i="2"/>
  <c r="U4" i="2"/>
  <c r="U38" i="2" s="1"/>
  <c r="CL14" i="2"/>
  <c r="CK14" i="2"/>
  <c r="CJ14" i="2"/>
  <c r="CI14" i="2"/>
  <c r="N21" i="2"/>
  <c r="M21" i="2"/>
  <c r="K21" i="2"/>
  <c r="U21" i="2"/>
  <c r="R21" i="2"/>
  <c r="T39" i="2"/>
  <c r="G39" i="2"/>
  <c r="O21" i="2"/>
  <c r="L21" i="2"/>
  <c r="CI21" i="2"/>
  <c r="CJ21" i="2"/>
  <c r="CK21" i="2"/>
  <c r="CL21" i="2"/>
  <c r="CF21" i="2"/>
  <c r="CE45" i="2"/>
  <c r="CC45" i="2"/>
  <c r="CD45" i="2"/>
  <c r="K49" i="2"/>
  <c r="I21" i="2"/>
  <c r="CC39" i="2"/>
  <c r="CC40" i="2"/>
  <c r="CG49" i="2"/>
  <c r="CH49" i="2" s="1"/>
  <c r="CI49" i="2" s="1"/>
  <c r="CJ49" i="2" s="1"/>
  <c r="CK49" i="2" s="1"/>
  <c r="CL49" i="2" s="1"/>
  <c r="CE21" i="2"/>
  <c r="CC44" i="2"/>
  <c r="CD44" i="2"/>
  <c r="CE44" i="2"/>
  <c r="CG44" i="2"/>
  <c r="CH44" i="2" s="1"/>
  <c r="CI44" i="2" s="1"/>
  <c r="CJ44" i="2" s="1"/>
  <c r="CK44" i="2" s="1"/>
  <c r="CL44" i="2" s="1"/>
  <c r="H21" i="2"/>
  <c r="G21" i="2"/>
  <c r="F21" i="2"/>
  <c r="E21" i="2"/>
  <c r="D21" i="2"/>
  <c r="C21" i="2"/>
  <c r="CC21" i="2"/>
  <c r="CD21" i="2"/>
  <c r="CB21" i="2"/>
  <c r="CC49" i="2"/>
  <c r="L39" i="2"/>
  <c r="M39" i="2"/>
  <c r="L40" i="2"/>
  <c r="M40" i="2"/>
  <c r="L44" i="2"/>
  <c r="M44" i="2"/>
  <c r="L45" i="2"/>
  <c r="M45" i="2"/>
  <c r="J49" i="2"/>
  <c r="L49" i="2"/>
  <c r="M49" i="2"/>
  <c r="H39" i="2"/>
  <c r="I39" i="2"/>
  <c r="G40" i="2"/>
  <c r="H40" i="2"/>
  <c r="I40" i="2"/>
  <c r="G44" i="2"/>
  <c r="H44" i="2"/>
  <c r="I44" i="2"/>
  <c r="G45" i="2"/>
  <c r="H45" i="2"/>
  <c r="I45" i="2"/>
  <c r="G49" i="2"/>
  <c r="H49" i="2"/>
  <c r="I49" i="2"/>
  <c r="CE49" i="2"/>
  <c r="B47" i="2"/>
  <c r="B42" i="2"/>
  <c r="B30" i="2"/>
  <c r="B43" i="2"/>
  <c r="B49" i="2"/>
  <c r="B48" i="2"/>
  <c r="B46" i="2"/>
  <c r="B45" i="2"/>
  <c r="B44" i="2"/>
  <c r="B41" i="2"/>
  <c r="B40" i="2"/>
  <c r="B39" i="2"/>
  <c r="CD49" i="2"/>
  <c r="K45" i="2"/>
  <c r="K44" i="2"/>
  <c r="J21" i="2"/>
  <c r="J44" i="2"/>
  <c r="J45" i="2"/>
  <c r="BL22" i="2" l="1"/>
  <c r="BL24" i="2" s="1"/>
  <c r="BL26" i="2" s="1"/>
  <c r="BL27" i="2" s="1"/>
  <c r="T45" i="2"/>
  <c r="Q31" i="2"/>
  <c r="CH19" i="2"/>
  <c r="CE40" i="2"/>
  <c r="CF40" i="2" s="1"/>
  <c r="CG40" i="2" s="1"/>
  <c r="CH40" i="2" s="1"/>
  <c r="CI40" i="2" s="1"/>
  <c r="CJ40" i="2" s="1"/>
  <c r="CK40" i="2" s="1"/>
  <c r="CL40" i="2" s="1"/>
  <c r="CL43" i="2"/>
  <c r="CC32" i="2"/>
  <c r="Q21" i="2"/>
  <c r="U43" i="2" s="1"/>
  <c r="J38" i="2"/>
  <c r="J43" i="2"/>
  <c r="CD13" i="2"/>
  <c r="CD16" i="2" s="1"/>
  <c r="O43" i="2"/>
  <c r="T32" i="2"/>
  <c r="CG5" i="2"/>
  <c r="V43" i="2"/>
  <c r="N38" i="2"/>
  <c r="Q44" i="2"/>
  <c r="CJ43" i="2"/>
  <c r="U40" i="2"/>
  <c r="U44" i="2"/>
  <c r="T53" i="2"/>
  <c r="R32" i="2"/>
  <c r="R18" i="2"/>
  <c r="R42" i="2" s="1"/>
  <c r="M32" i="2"/>
  <c r="M18" i="2"/>
  <c r="M30" i="2" s="1"/>
  <c r="CF45" i="2"/>
  <c r="CG45" i="2" s="1"/>
  <c r="CH45" i="2" s="1"/>
  <c r="CI45" i="2" s="1"/>
  <c r="CJ45" i="2" s="1"/>
  <c r="CK45" i="2" s="1"/>
  <c r="CL45" i="2" s="1"/>
  <c r="CG16" i="2"/>
  <c r="CE43" i="2"/>
  <c r="L32" i="2"/>
  <c r="C31" i="2"/>
  <c r="CF5" i="2"/>
  <c r="L31" i="2"/>
  <c r="S21" i="2"/>
  <c r="S43" i="2" s="1"/>
  <c r="CF43" i="2"/>
  <c r="N31" i="2"/>
  <c r="C32" i="2"/>
  <c r="J32" i="2"/>
  <c r="D32" i="2"/>
  <c r="D31" i="2"/>
  <c r="D18" i="2"/>
  <c r="D30" i="2" s="1"/>
  <c r="V8" i="2"/>
  <c r="CH8" i="2" s="1"/>
  <c r="CI8" i="2" s="1"/>
  <c r="CJ8" i="2" s="1"/>
  <c r="CK8" i="2" s="1"/>
  <c r="CL8" i="2" s="1"/>
  <c r="CM8" i="2" s="1"/>
  <c r="F16" i="2"/>
  <c r="J41" i="2" s="1"/>
  <c r="CH28" i="2"/>
  <c r="CI28" i="2" s="1"/>
  <c r="CJ28" i="2" s="1"/>
  <c r="CK28" i="2" s="1"/>
  <c r="CL28" i="2" s="1"/>
  <c r="CM28" i="2" s="1"/>
  <c r="Q45" i="2"/>
  <c r="Q18" i="2"/>
  <c r="I41" i="2"/>
  <c r="N32" i="2"/>
  <c r="K41" i="2"/>
  <c r="E18" i="2"/>
  <c r="E22" i="2" s="1"/>
  <c r="E24" i="2" s="1"/>
  <c r="S82" i="2"/>
  <c r="U16" i="2"/>
  <c r="U41" i="2" s="1"/>
  <c r="Q32" i="2"/>
  <c r="CD5" i="2"/>
  <c r="E32" i="2"/>
  <c r="M41" i="2"/>
  <c r="S18" i="2"/>
  <c r="S41" i="2"/>
  <c r="S32" i="2"/>
  <c r="C30" i="2"/>
  <c r="C22" i="2"/>
  <c r="P41" i="2"/>
  <c r="P18" i="2"/>
  <c r="P30" i="2" s="1"/>
  <c r="CC42" i="2"/>
  <c r="CC30" i="2"/>
  <c r="H18" i="2"/>
  <c r="L42" i="2" s="1"/>
  <c r="H31" i="2"/>
  <c r="H41" i="2"/>
  <c r="H32" i="2"/>
  <c r="L41" i="2"/>
  <c r="J18" i="2"/>
  <c r="T21" i="2"/>
  <c r="T80" i="2"/>
  <c r="T82" i="2" s="1"/>
  <c r="N41" i="2"/>
  <c r="CK43" i="2"/>
  <c r="I32" i="2"/>
  <c r="CC31" i="2"/>
  <c r="S67" i="2"/>
  <c r="J31" i="2"/>
  <c r="I31" i="2"/>
  <c r="CH11" i="2"/>
  <c r="N43" i="2"/>
  <c r="P21" i="2"/>
  <c r="P43" i="2" s="1"/>
  <c r="I18" i="2"/>
  <c r="G43" i="2"/>
  <c r="H43" i="2"/>
  <c r="L43" i="2"/>
  <c r="T31" i="2"/>
  <c r="U49" i="2"/>
  <c r="CF16" i="2"/>
  <c r="CF32" i="2" s="1"/>
  <c r="T41" i="2"/>
  <c r="CG19" i="2"/>
  <c r="N22" i="2"/>
  <c r="U5" i="2"/>
  <c r="T44" i="2"/>
  <c r="P31" i="2"/>
  <c r="V7" i="2"/>
  <c r="CH7" i="2" s="1"/>
  <c r="T67" i="2"/>
  <c r="CG17" i="2"/>
  <c r="CE13" i="2"/>
  <c r="CE16" i="2" s="1"/>
  <c r="CD43" i="2"/>
  <c r="T18" i="2"/>
  <c r="T30" i="2" s="1"/>
  <c r="CC43" i="2"/>
  <c r="CG23" i="2"/>
  <c r="M43" i="2"/>
  <c r="CH20" i="2"/>
  <c r="S31" i="2"/>
  <c r="L22" i="2"/>
  <c r="L30" i="2"/>
  <c r="CB22" i="2"/>
  <c r="CB30" i="2"/>
  <c r="P45" i="2"/>
  <c r="R41" i="2"/>
  <c r="I43" i="2"/>
  <c r="CG20" i="2"/>
  <c r="K43" i="2"/>
  <c r="K18" i="2"/>
  <c r="CB32" i="2"/>
  <c r="N30" i="2"/>
  <c r="S53" i="2"/>
  <c r="CB31" i="2"/>
  <c r="K32" i="2"/>
  <c r="O18" i="2"/>
  <c r="Q41" i="2"/>
  <c r="G18" i="2"/>
  <c r="CC41" i="2"/>
  <c r="O31" i="2"/>
  <c r="S44" i="2"/>
  <c r="P32" i="2"/>
  <c r="O41" i="2"/>
  <c r="G41" i="2"/>
  <c r="R31" i="2"/>
  <c r="R43" i="2"/>
  <c r="V4" i="2"/>
  <c r="G32" i="2"/>
  <c r="CE39" i="2"/>
  <c r="CF39" i="2" s="1"/>
  <c r="CG39" i="2" s="1"/>
  <c r="CH39" i="2" s="1"/>
  <c r="CI39" i="2" s="1"/>
  <c r="CJ39" i="2" s="1"/>
  <c r="CK39" i="2" s="1"/>
  <c r="CL39" i="2" s="1"/>
  <c r="CC22" i="2"/>
  <c r="Q22" i="2" l="1"/>
  <c r="CH21" i="2"/>
  <c r="CI43" i="2" s="1"/>
  <c r="Q42" i="2"/>
  <c r="Q43" i="2"/>
  <c r="P42" i="2"/>
  <c r="CG32" i="2"/>
  <c r="Q30" i="2"/>
  <c r="P22" i="2"/>
  <c r="S22" i="2"/>
  <c r="CG18" i="2"/>
  <c r="M42" i="2"/>
  <c r="M22" i="2"/>
  <c r="M33" i="2" s="1"/>
  <c r="V40" i="2"/>
  <c r="E33" i="2"/>
  <c r="T42" i="2"/>
  <c r="H30" i="2"/>
  <c r="F32" i="2"/>
  <c r="S42" i="2"/>
  <c r="D22" i="2"/>
  <c r="D24" i="2" s="1"/>
  <c r="CG21" i="2"/>
  <c r="CG43" i="2" s="1"/>
  <c r="CG41" i="2"/>
  <c r="R30" i="2"/>
  <c r="R22" i="2"/>
  <c r="H22" i="2"/>
  <c r="H33" i="2" s="1"/>
  <c r="H42" i="2"/>
  <c r="T43" i="2"/>
  <c r="CI7" i="2"/>
  <c r="CJ7" i="2" s="1"/>
  <c r="CH16" i="2"/>
  <c r="CH32" i="2" s="1"/>
  <c r="S30" i="2"/>
  <c r="U17" i="2"/>
  <c r="U18" i="2" s="1"/>
  <c r="U30" i="2" s="1"/>
  <c r="U32" i="2"/>
  <c r="U31" i="2"/>
  <c r="E30" i="2"/>
  <c r="F18" i="2"/>
  <c r="F31" i="2"/>
  <c r="N42" i="2"/>
  <c r="J22" i="2"/>
  <c r="J24" i="2" s="1"/>
  <c r="CF31" i="2"/>
  <c r="CF41" i="2"/>
  <c r="CG31" i="2"/>
  <c r="J30" i="2"/>
  <c r="N24" i="2"/>
  <c r="N34" i="2" s="1"/>
  <c r="CF18" i="2"/>
  <c r="CG42" i="2" s="1"/>
  <c r="I22" i="2"/>
  <c r="I42" i="2"/>
  <c r="I30" i="2"/>
  <c r="T22" i="2"/>
  <c r="T46" i="2" s="1"/>
  <c r="C24" i="2"/>
  <c r="C33" i="2"/>
  <c r="N33" i="2"/>
  <c r="V39" i="2"/>
  <c r="V16" i="2"/>
  <c r="CB24" i="2"/>
  <c r="CB33" i="2"/>
  <c r="L33" i="2"/>
  <c r="L24" i="2"/>
  <c r="CC46" i="2"/>
  <c r="CC24" i="2"/>
  <c r="CC33" i="2"/>
  <c r="P46" i="2"/>
  <c r="P33" i="2"/>
  <c r="P24" i="2"/>
  <c r="V38" i="2"/>
  <c r="V5" i="2"/>
  <c r="E35" i="2"/>
  <c r="E34" i="2"/>
  <c r="E26" i="2"/>
  <c r="K42" i="2"/>
  <c r="K30" i="2"/>
  <c r="K22" i="2"/>
  <c r="CH4" i="2"/>
  <c r="CH5" i="2" s="1"/>
  <c r="O30" i="2"/>
  <c r="O22" i="2"/>
  <c r="O42" i="2"/>
  <c r="CD31" i="2"/>
  <c r="CD41" i="2"/>
  <c r="CD18" i="2"/>
  <c r="CD32" i="2"/>
  <c r="CE18" i="2"/>
  <c r="CE32" i="2"/>
  <c r="CE31" i="2"/>
  <c r="CE41" i="2"/>
  <c r="G22" i="2"/>
  <c r="G42" i="2"/>
  <c r="G30" i="2"/>
  <c r="S33" i="2"/>
  <c r="S24" i="2"/>
  <c r="Q46" i="2" l="1"/>
  <c r="Q33" i="2"/>
  <c r="Q24" i="2"/>
  <c r="Q35" i="2" s="1"/>
  <c r="D33" i="2"/>
  <c r="M24" i="2"/>
  <c r="M35" i="2" s="1"/>
  <c r="CI16" i="2"/>
  <c r="CI41" i="2" s="1"/>
  <c r="H46" i="2"/>
  <c r="CH31" i="2"/>
  <c r="H24" i="2"/>
  <c r="H34" i="2" s="1"/>
  <c r="U22" i="2"/>
  <c r="U33" i="2" s="1"/>
  <c r="CG22" i="2"/>
  <c r="CG33" i="2" s="1"/>
  <c r="R24" i="2"/>
  <c r="R33" i="2"/>
  <c r="CH41" i="2"/>
  <c r="R46" i="2"/>
  <c r="U42" i="2"/>
  <c r="CH43" i="2"/>
  <c r="CF30" i="2"/>
  <c r="F22" i="2"/>
  <c r="J46" i="2" s="1"/>
  <c r="F30" i="2"/>
  <c r="J33" i="2"/>
  <c r="CF22" i="2"/>
  <c r="N46" i="2"/>
  <c r="J42" i="2"/>
  <c r="V17" i="2"/>
  <c r="CH17" i="2" s="1"/>
  <c r="CH18" i="2" s="1"/>
  <c r="CH22" i="2" s="1"/>
  <c r="V41" i="2"/>
  <c r="V32" i="2"/>
  <c r="V31" i="2"/>
  <c r="N26" i="2"/>
  <c r="N36" i="2" s="1"/>
  <c r="I24" i="2"/>
  <c r="I33" i="2"/>
  <c r="I46" i="2"/>
  <c r="N35" i="2"/>
  <c r="D34" i="2"/>
  <c r="D35" i="2"/>
  <c r="D26" i="2"/>
  <c r="T24" i="2"/>
  <c r="T34" i="2" s="1"/>
  <c r="C34" i="2"/>
  <c r="C26" i="2"/>
  <c r="C35" i="2"/>
  <c r="T33" i="2"/>
  <c r="S26" i="2"/>
  <c r="S34" i="2"/>
  <c r="S35" i="2"/>
  <c r="CK7" i="2"/>
  <c r="CJ16" i="2"/>
  <c r="O24" i="2"/>
  <c r="O33" i="2"/>
  <c r="O46" i="2"/>
  <c r="P34" i="2"/>
  <c r="P35" i="2"/>
  <c r="P26" i="2"/>
  <c r="CC35" i="2"/>
  <c r="CC34" i="2"/>
  <c r="CC26" i="2"/>
  <c r="CE22" i="2"/>
  <c r="CE42" i="2"/>
  <c r="CE30" i="2"/>
  <c r="K33" i="2"/>
  <c r="K24" i="2"/>
  <c r="L34" i="2"/>
  <c r="L26" i="2"/>
  <c r="L35" i="2"/>
  <c r="J35" i="2"/>
  <c r="J26" i="2"/>
  <c r="J34" i="2"/>
  <c r="CD30" i="2"/>
  <c r="CD42" i="2"/>
  <c r="CD22" i="2"/>
  <c r="CB35" i="2"/>
  <c r="CB26" i="2"/>
  <c r="CB34" i="2"/>
  <c r="E36" i="2"/>
  <c r="E27" i="2"/>
  <c r="G33" i="2"/>
  <c r="G46" i="2"/>
  <c r="G24" i="2"/>
  <c r="CF42" i="2"/>
  <c r="CG46" i="2" l="1"/>
  <c r="CG24" i="2"/>
  <c r="M26" i="2"/>
  <c r="CI18" i="2"/>
  <c r="CI17" i="2" s="1"/>
  <c r="CI32" i="2"/>
  <c r="CI31" i="2"/>
  <c r="Q26" i="2"/>
  <c r="M34" i="2"/>
  <c r="Q34" i="2"/>
  <c r="U24" i="2"/>
  <c r="U34" i="2" s="1"/>
  <c r="H35" i="2"/>
  <c r="H26" i="2"/>
  <c r="H27" i="2" s="1"/>
  <c r="V18" i="2"/>
  <c r="V42" i="2" s="1"/>
  <c r="CF24" i="2"/>
  <c r="CF34" i="2" s="1"/>
  <c r="CF46" i="2"/>
  <c r="CF33" i="2"/>
  <c r="R34" i="2"/>
  <c r="R26" i="2"/>
  <c r="R35" i="2"/>
  <c r="T35" i="2"/>
  <c r="T26" i="2"/>
  <c r="T27" i="2" s="1"/>
  <c r="N27" i="2"/>
  <c r="F33" i="2"/>
  <c r="F24" i="2"/>
  <c r="CH42" i="2"/>
  <c r="D36" i="2"/>
  <c r="D27" i="2"/>
  <c r="I26" i="2"/>
  <c r="I34" i="2"/>
  <c r="I35" i="2"/>
  <c r="C36" i="2"/>
  <c r="C27" i="2"/>
  <c r="O26" i="2"/>
  <c r="S47" i="2" s="1"/>
  <c r="O35" i="2"/>
  <c r="O34" i="2"/>
  <c r="Q27" i="2"/>
  <c r="Q47" i="2"/>
  <c r="Q36" i="2"/>
  <c r="CD24" i="2"/>
  <c r="CD33" i="2"/>
  <c r="CD46" i="2"/>
  <c r="J27" i="2"/>
  <c r="J36" i="2"/>
  <c r="L36" i="2"/>
  <c r="L27" i="2"/>
  <c r="S27" i="2"/>
  <c r="S36" i="2"/>
  <c r="S69" i="2"/>
  <c r="K34" i="2"/>
  <c r="K35" i="2"/>
  <c r="K26" i="2"/>
  <c r="CE33" i="2"/>
  <c r="CE46" i="2"/>
  <c r="CE24" i="2"/>
  <c r="CC27" i="2"/>
  <c r="CC36" i="2"/>
  <c r="CC47" i="2"/>
  <c r="CL7" i="2"/>
  <c r="CK16" i="2"/>
  <c r="CI22" i="2"/>
  <c r="CI42" i="2"/>
  <c r="P36" i="2"/>
  <c r="P27" i="2"/>
  <c r="P47" i="2"/>
  <c r="N47" i="2"/>
  <c r="CJ18" i="2"/>
  <c r="CJ32" i="2"/>
  <c r="CJ41" i="2"/>
  <c r="CJ31" i="2"/>
  <c r="CJ17" i="2"/>
  <c r="CB36" i="2"/>
  <c r="CB27" i="2"/>
  <c r="CH24" i="2"/>
  <c r="CH33" i="2"/>
  <c r="CG25" i="2"/>
  <c r="CG26" i="2" s="1"/>
  <c r="CG34" i="2"/>
  <c r="G34" i="2"/>
  <c r="G26" i="2"/>
  <c r="G35" i="2"/>
  <c r="U25" i="2" l="1"/>
  <c r="U35" i="2" s="1"/>
  <c r="M36" i="2"/>
  <c r="M27" i="2"/>
  <c r="Q48" i="2" s="1"/>
  <c r="V30" i="2"/>
  <c r="T69" i="2"/>
  <c r="T36" i="2"/>
  <c r="H36" i="2"/>
  <c r="H47" i="2"/>
  <c r="V22" i="2"/>
  <c r="CF26" i="2"/>
  <c r="CF27" i="2" s="1"/>
  <c r="R47" i="2"/>
  <c r="R27" i="2"/>
  <c r="R48" i="2" s="1"/>
  <c r="R36" i="2"/>
  <c r="N48" i="2"/>
  <c r="P48" i="2"/>
  <c r="F34" i="2"/>
  <c r="F26" i="2"/>
  <c r="F35" i="2"/>
  <c r="I36" i="2"/>
  <c r="I27" i="2"/>
  <c r="I48" i="2" s="1"/>
  <c r="I47" i="2"/>
  <c r="V24" i="2"/>
  <c r="V33" i="2"/>
  <c r="H48" i="2"/>
  <c r="K36" i="2"/>
  <c r="K27" i="2"/>
  <c r="CG27" i="2"/>
  <c r="CG36" i="2"/>
  <c r="G36" i="2"/>
  <c r="G27" i="2"/>
  <c r="G48" i="2" s="1"/>
  <c r="G47" i="2"/>
  <c r="CI33" i="2"/>
  <c r="CI46" i="2"/>
  <c r="CI24" i="2"/>
  <c r="CM7" i="2"/>
  <c r="CM16" i="2" s="1"/>
  <c r="CL16" i="2"/>
  <c r="CH34" i="2"/>
  <c r="CH25" i="2"/>
  <c r="CH26" i="2" s="1"/>
  <c r="CK32" i="2"/>
  <c r="CK18" i="2"/>
  <c r="CK17" i="2" s="1"/>
  <c r="CK41" i="2"/>
  <c r="CK31" i="2"/>
  <c r="CD26" i="2"/>
  <c r="CD35" i="2"/>
  <c r="CD34" i="2"/>
  <c r="CC48" i="2"/>
  <c r="CE26" i="2"/>
  <c r="CE35" i="2"/>
  <c r="CE34" i="2"/>
  <c r="O47" i="2"/>
  <c r="O36" i="2"/>
  <c r="O27" i="2"/>
  <c r="CJ22" i="2"/>
  <c r="CJ42" i="2"/>
  <c r="U26" i="2" l="1"/>
  <c r="O48" i="2"/>
  <c r="CG47" i="2"/>
  <c r="CF36" i="2"/>
  <c r="CF47" i="2"/>
  <c r="J47" i="2"/>
  <c r="F27" i="2"/>
  <c r="J48" i="2" s="1"/>
  <c r="F36" i="2"/>
  <c r="V34" i="2"/>
  <c r="V25" i="2"/>
  <c r="V35" i="2" s="1"/>
  <c r="CL41" i="2"/>
  <c r="CL18" i="2"/>
  <c r="CL32" i="2"/>
  <c r="CL31" i="2"/>
  <c r="CM18" i="2"/>
  <c r="CM22" i="2" s="1"/>
  <c r="CM31" i="2"/>
  <c r="CM32" i="2"/>
  <c r="CD27" i="2"/>
  <c r="CD48" i="2" s="1"/>
  <c r="CD36" i="2"/>
  <c r="CD47" i="2"/>
  <c r="CE27" i="2"/>
  <c r="CE48" i="2" s="1"/>
  <c r="CE47" i="2"/>
  <c r="CE36" i="2"/>
  <c r="CI34" i="2"/>
  <c r="CI25" i="2"/>
  <c r="CI26" i="2" s="1"/>
  <c r="CH36" i="2"/>
  <c r="CH27" i="2"/>
  <c r="U27" i="2"/>
  <c r="U36" i="2"/>
  <c r="U53" i="2"/>
  <c r="CJ33" i="2"/>
  <c r="CJ46" i="2"/>
  <c r="CJ24" i="2"/>
  <c r="CG48" i="2"/>
  <c r="CK42" i="2"/>
  <c r="CK22" i="2"/>
  <c r="S48" i="2"/>
  <c r="CM17" i="2" l="1"/>
  <c r="V26" i="2"/>
  <c r="CI36" i="2"/>
  <c r="CI27" i="2"/>
  <c r="CI48" i="2" s="1"/>
  <c r="CI47" i="2"/>
  <c r="CF48" i="2"/>
  <c r="CM33" i="2"/>
  <c r="CM24" i="2"/>
  <c r="CL42" i="2"/>
  <c r="CL22" i="2"/>
  <c r="CJ34" i="2"/>
  <c r="CJ25" i="2"/>
  <c r="CJ26" i="2" s="1"/>
  <c r="CK46" i="2"/>
  <c r="CK33" i="2"/>
  <c r="CK24" i="2"/>
  <c r="CL17" i="2"/>
  <c r="V27" i="2" l="1"/>
  <c r="V36" i="2"/>
  <c r="V53" i="2"/>
  <c r="CH53" i="2" s="1"/>
  <c r="CI53" i="2" s="1"/>
  <c r="CJ53" i="2" s="1"/>
  <c r="CJ27" i="2"/>
  <c r="CJ48" i="2" s="1"/>
  <c r="CJ36" i="2"/>
  <c r="CJ47" i="2"/>
  <c r="CM25" i="2"/>
  <c r="CM26" i="2" s="1"/>
  <c r="CM34" i="2"/>
  <c r="CK25" i="2"/>
  <c r="CK26" i="2" s="1"/>
  <c r="CK34" i="2"/>
  <c r="CL33" i="2"/>
  <c r="CL46" i="2"/>
  <c r="CL24" i="2"/>
  <c r="CK53" i="2" l="1"/>
  <c r="CM27" i="2"/>
  <c r="CM36" i="2"/>
  <c r="CN26" i="2"/>
  <c r="CL25" i="2"/>
  <c r="CL26" i="2" s="1"/>
  <c r="CL34" i="2"/>
  <c r="CK27" i="2"/>
  <c r="CK48" i="2" s="1"/>
  <c r="CK36" i="2"/>
  <c r="CK47" i="2"/>
  <c r="CL53" i="2" l="1"/>
  <c r="CO26" i="2"/>
  <c r="CL47" i="2"/>
  <c r="CL36" i="2"/>
  <c r="CL27" i="2"/>
  <c r="CL48" i="2" s="1"/>
  <c r="CP26" i="2" l="1"/>
  <c r="CQ26" i="2" l="1"/>
  <c r="CR26" i="2" l="1"/>
  <c r="CS26" i="2" l="1"/>
  <c r="CT26" i="2" l="1"/>
  <c r="CU26" i="2" l="1"/>
  <c r="CV26" i="2" l="1"/>
  <c r="CW26" i="2" l="1"/>
  <c r="CX26" i="2" l="1"/>
  <c r="CY26" i="2" l="1"/>
  <c r="CZ26" i="2" l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CO30" i="2" l="1"/>
  <c r="CO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</author>
    <author>Martin Shkreli</author>
    <author>David Zheng</author>
  </authors>
  <commentList>
    <comment ref="CK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BMO ALKS analyst expects $94m</t>
        </r>
      </text>
    </comment>
    <comment ref="CG7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32 - 35 guidance</t>
        </r>
      </text>
    </comment>
    <comment ref="CH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Guidance</t>
        </r>
        <r>
          <rPr>
            <sz val="9"/>
            <color indexed="81"/>
            <rFont val="Tahoma"/>
            <family val="2"/>
          </rPr>
          <t xml:space="preserve">
Q210: 36-38m, unchanged</t>
        </r>
      </text>
    </comment>
    <comment ref="CG8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106 - 114 guidance</t>
        </r>
      </text>
    </comment>
    <comment ref="CH8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Guidance</t>
        </r>
        <r>
          <rPr>
            <sz val="9"/>
            <color indexed="81"/>
            <rFont val="Tahoma"/>
            <family val="2"/>
          </rPr>
          <t xml:space="preserve">
Q210: 105-111, lowered from 116-122</t>
        </r>
      </text>
    </comment>
    <comment ref="N1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18m total FY sales</t>
        </r>
      </text>
    </comment>
    <comment ref="O1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4.1m by CEPH</t>
        </r>
      </text>
    </comment>
    <comment ref="P1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4.1m by CEPH</t>
        </r>
      </text>
    </comment>
    <comment ref="Q1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4.7m</t>
        </r>
      </text>
    </comment>
    <comment ref="CG11" authorId="1" shapeId="0" xr:uid="{00000000-0006-0000-0100-00000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25-35 guidance</t>
        </r>
      </text>
    </comment>
    <comment ref="CH11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Guidance</t>
        </r>
        <r>
          <rPr>
            <sz val="9"/>
            <color indexed="81"/>
            <rFont val="Tahoma"/>
            <family val="2"/>
          </rPr>
          <t xml:space="preserve">
Q210: 20-25, down from 23-28</t>
        </r>
      </text>
    </comment>
    <comment ref="CG13" authorId="1" shapeId="0" xr:uid="{00000000-0006-0000-01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7-11 guidance</t>
        </r>
      </text>
    </comment>
    <comment ref="CE16" authorId="2" shapeId="0" xr:uid="{00000000-0006-0000-0100-00000D000000}">
      <text>
        <r>
          <rPr>
            <b/>
            <sz val="8"/>
            <color indexed="81"/>
            <rFont val="Tahoma"/>
            <family val="2"/>
          </rPr>
          <t>upper guidance</t>
        </r>
      </text>
    </comment>
    <comment ref="CG16" authorId="1" shapeId="0" xr:uid="{00000000-0006-0000-01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175-200 guidance</t>
        </r>
      </text>
    </comment>
    <comment ref="CH17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Guidance</t>
        </r>
        <r>
          <rPr>
            <sz val="9"/>
            <color indexed="81"/>
            <rFont val="Tahoma"/>
            <family val="2"/>
          </rPr>
          <t xml:space="preserve">
Q210: 47-56</t>
        </r>
      </text>
    </comment>
    <comment ref="S1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Relocation</t>
        </r>
      </text>
    </comment>
    <comment ref="CE19" authorId="2" shapeId="0" xr:uid="{00000000-0006-0000-0100-000011000000}">
      <text>
        <r>
          <rPr>
            <b/>
            <sz val="8"/>
            <color indexed="81"/>
            <rFont val="Tahoma"/>
            <family val="2"/>
          </rPr>
          <t>lower guidance</t>
        </r>
      </text>
    </comment>
    <comment ref="CH19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Q210: 93-100m</t>
        </r>
      </text>
    </comment>
    <comment ref="T20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Severance and Relocation</t>
        </r>
      </text>
    </comment>
    <comment ref="CE20" authorId="2" shapeId="0" xr:uid="{00000000-0006-0000-0100-000014000000}">
      <text>
        <r>
          <rPr>
            <b/>
            <sz val="8"/>
            <color indexed="81"/>
            <rFont val="Tahoma"/>
            <family val="2"/>
          </rPr>
          <t>lower guidance</t>
        </r>
      </text>
    </comment>
    <comment ref="CH20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Q210: 73-79m</t>
        </r>
      </text>
    </comment>
    <comment ref="CI20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Permanent high lease costs</t>
        </r>
      </text>
    </comment>
    <comment ref="CK27" authorId="1" shapeId="0" xr:uid="{00000000-0006-0000-0100-00001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$2-3/share guidance</t>
        </r>
      </text>
    </comment>
  </commentList>
</comments>
</file>

<file path=xl/sharedStrings.xml><?xml version="1.0" encoding="utf-8"?>
<sst xmlns="http://schemas.openxmlformats.org/spreadsheetml/2006/main" count="4166" uniqueCount="2469">
  <si>
    <t>Name</t>
  </si>
  <si>
    <t>Economics</t>
  </si>
  <si>
    <t>Sales</t>
  </si>
  <si>
    <t>Competition</t>
  </si>
  <si>
    <t>IP</t>
  </si>
  <si>
    <t>Indication</t>
  </si>
  <si>
    <t>Phase</t>
  </si>
  <si>
    <t>Total Revenue</t>
  </si>
  <si>
    <t>COGS</t>
  </si>
  <si>
    <t>Other</t>
  </si>
  <si>
    <t>Pretax Income</t>
  </si>
  <si>
    <t>Income Tax</t>
  </si>
  <si>
    <t>Net Income</t>
  </si>
  <si>
    <t>EPS</t>
  </si>
  <si>
    <t>R&amp;D</t>
  </si>
  <si>
    <t>SG&amp;A</t>
  </si>
  <si>
    <t>Gross Margin</t>
  </si>
  <si>
    <t>Interest Income</t>
  </si>
  <si>
    <t>EV</t>
  </si>
  <si>
    <t>Risperdal Consta</t>
  </si>
  <si>
    <t>Vivitrol</t>
  </si>
  <si>
    <t>Main</t>
  </si>
  <si>
    <t>Brand Name</t>
  </si>
  <si>
    <t>Generic Name</t>
  </si>
  <si>
    <t>Reimbursement</t>
  </si>
  <si>
    <t>VIP3 marketing/reimbursement program. 2000 physicians enrolled as of August 3rd, up from 400 at launch. Reimbursement proceeding.</t>
  </si>
  <si>
    <t>covered as a medical benefit - product is appropriately priced - price has not been a barrier to physician interest</t>
  </si>
  <si>
    <t>Timeline</t>
  </si>
  <si>
    <t>Approved 6/13/2006</t>
  </si>
  <si>
    <t>Guidance</t>
  </si>
  <si>
    <t>35-45m for 2006.</t>
  </si>
  <si>
    <t>Dosing</t>
  </si>
  <si>
    <t>qm injectable</t>
  </si>
  <si>
    <t>Marketing</t>
  </si>
  <si>
    <t>Do not expect stocking. Ships from ALKS to specialty pharmacy.</t>
  </si>
  <si>
    <t>Clinical Trials</t>
  </si>
  <si>
    <t>Byetta LAR</t>
  </si>
  <si>
    <t>T2 diabetes</t>
  </si>
  <si>
    <t>AMLN</t>
  </si>
  <si>
    <t>Risperdal Consta royalty</t>
  </si>
  <si>
    <t>ALKS 27</t>
  </si>
  <si>
    <t>COPD</t>
  </si>
  <si>
    <t>J-code for Vivitrol became effective on 1/1/07</t>
  </si>
  <si>
    <t>ALKS 29</t>
  </si>
  <si>
    <t>Mechanism</t>
  </si>
  <si>
    <t>Administration</t>
  </si>
  <si>
    <t>Chronic Obstructive Pulmonary Disease</t>
  </si>
  <si>
    <t>Phase IIa, COPD</t>
  </si>
  <si>
    <t>trospium chloride</t>
  </si>
  <si>
    <t>Muscarinic receptor antagonist</t>
  </si>
  <si>
    <t>Relaxes smooth muscle tissue to improve airflow</t>
  </si>
  <si>
    <t>n=24</t>
  </si>
  <si>
    <t>single administration of 2 dse levels and placebo</t>
  </si>
  <si>
    <t>separated by washout period</t>
  </si>
  <si>
    <t>Price</t>
  </si>
  <si>
    <t>MC</t>
  </si>
  <si>
    <t>Shares</t>
  </si>
  <si>
    <t>Debt</t>
  </si>
  <si>
    <t>Cash</t>
  </si>
  <si>
    <t>Schizophrenia</t>
  </si>
  <si>
    <t>Approved</t>
  </si>
  <si>
    <t>Lariglutide, Januvia</t>
  </si>
  <si>
    <t>Risperdal Consta end-user</t>
  </si>
  <si>
    <t>Operating Expenses</t>
  </si>
  <si>
    <t>IM q2w</t>
  </si>
  <si>
    <t>10/29/2003 in the US.</t>
  </si>
  <si>
    <t>Main Risperdal patent expired 6/29/08.</t>
  </si>
  <si>
    <t>6110503 expires in 2017 and is an ALKS Medisorb patent.</t>
  </si>
  <si>
    <t>Q309</t>
  </si>
  <si>
    <t>Q408</t>
  </si>
  <si>
    <t>Q109</t>
  </si>
  <si>
    <t>Q209</t>
  </si>
  <si>
    <t>Q409</t>
  </si>
  <si>
    <t>Q110</t>
  </si>
  <si>
    <t>Q210</t>
  </si>
  <si>
    <t>Q310</t>
  </si>
  <si>
    <t>Q410</t>
  </si>
  <si>
    <t>Alcohol dependence</t>
  </si>
  <si>
    <t>Alcoholism</t>
  </si>
  <si>
    <t>1.1, 2.3, 3.2, 4.1, 4.7, 5.0, 4.3, 4.8, 4.7 (Q207-Q209).</t>
  </si>
  <si>
    <t>ALKS33</t>
  </si>
  <si>
    <t>ALKS 37</t>
  </si>
  <si>
    <t>ALKS 33</t>
  </si>
  <si>
    <t>I</t>
  </si>
  <si>
    <t>Addiction</t>
  </si>
  <si>
    <t>Atypical</t>
  </si>
  <si>
    <t>Opioid Receptor</t>
  </si>
  <si>
    <t>Opioid Antagonist</t>
  </si>
  <si>
    <t>Manufacturing Revenue</t>
  </si>
  <si>
    <t>ALKS 36</t>
  </si>
  <si>
    <t>Pain</t>
  </si>
  <si>
    <t>Imputed Rate</t>
  </si>
  <si>
    <t>Inventory</t>
  </si>
  <si>
    <t>Prepaids</t>
  </si>
  <si>
    <t>PP&amp;E</t>
  </si>
  <si>
    <t>Total</t>
  </si>
  <si>
    <t>A/R</t>
  </si>
  <si>
    <t>A/P</t>
  </si>
  <si>
    <t>D/R</t>
  </si>
  <si>
    <t>L+SE</t>
  </si>
  <si>
    <t>SE</t>
  </si>
  <si>
    <t>Net Cash</t>
  </si>
  <si>
    <t>Model NI</t>
  </si>
  <si>
    <t>Reported NI</t>
  </si>
  <si>
    <t>Stock Based Compensation</t>
  </si>
  <si>
    <t>Depreciation</t>
  </si>
  <si>
    <t>Other Non Cash Charges</t>
  </si>
  <si>
    <t>Change in A/R</t>
  </si>
  <si>
    <t>Change in Inventory</t>
  </si>
  <si>
    <t>Change in A/P</t>
  </si>
  <si>
    <t>Change in D/R</t>
  </si>
  <si>
    <t>Change in Other Liabilities</t>
  </si>
  <si>
    <t>Debt reconciliation</t>
  </si>
  <si>
    <t>CFFO</t>
  </si>
  <si>
    <t>CapEx</t>
  </si>
  <si>
    <t>FCF</t>
  </si>
  <si>
    <t>2.5%, JNJ</t>
  </si>
  <si>
    <t>IM qm</t>
  </si>
  <si>
    <t>Naltrexone</t>
  </si>
  <si>
    <t>Operating Income</t>
  </si>
  <si>
    <t>Q308</t>
  </si>
  <si>
    <t>Q208</t>
  </si>
  <si>
    <t>Q108</t>
  </si>
  <si>
    <t>Q407</t>
  </si>
  <si>
    <t>Q107</t>
  </si>
  <si>
    <t>Q207</t>
  </si>
  <si>
    <t>Q307</t>
  </si>
  <si>
    <t>Q406</t>
  </si>
  <si>
    <t>R&amp;D % of Sales</t>
  </si>
  <si>
    <t>SG&amp;A % of Sales</t>
  </si>
  <si>
    <t>Operating Margin</t>
  </si>
  <si>
    <t>Pretax Margin</t>
  </si>
  <si>
    <t>Tax Rate</t>
  </si>
  <si>
    <t>Net Margin</t>
  </si>
  <si>
    <t>-</t>
  </si>
  <si>
    <t>Q106</t>
  </si>
  <si>
    <t>Q206</t>
  </si>
  <si>
    <t>Q306</t>
  </si>
  <si>
    <t>Byetta LAR end-user</t>
  </si>
  <si>
    <t>Byetta LAR royalties</t>
  </si>
  <si>
    <t>risperidone</t>
  </si>
  <si>
    <t>q2w IM injection by physician. Must give with oral medication at initiation.</t>
  </si>
  <si>
    <t>exenatide</t>
  </si>
  <si>
    <t>Dosage</t>
  </si>
  <si>
    <t>qw versus bid</t>
  </si>
  <si>
    <t>DISCONTINUED - ALKS 27</t>
  </si>
  <si>
    <t>7547452 2014</t>
  </si>
  <si>
    <t>6667061 2020</t>
  </si>
  <si>
    <t>6596316 2018</t>
  </si>
  <si>
    <t>6403114 2017</t>
  </si>
  <si>
    <t>6379703 2018</t>
  </si>
  <si>
    <t>6368632 2014</t>
  </si>
  <si>
    <t>6194006 2019</t>
  </si>
  <si>
    <t>6110921 2014</t>
  </si>
  <si>
    <t>5965168 2014</t>
  </si>
  <si>
    <t>5916598 2017</t>
  </si>
  <si>
    <t>5792477 2017</t>
  </si>
  <si>
    <t>5688801 2014</t>
  </si>
  <si>
    <t>Papers</t>
  </si>
  <si>
    <t>Paliperidone palmitate - review of the efficacy, safety and cost of a new second-generation depot antipsychotic medication. Citrome. IJCP 2009.</t>
  </si>
  <si>
    <t>Invega Sustenna (qm), Zyprexa Adhedra</t>
  </si>
  <si>
    <t>Phase III Consta vs Sustenna n=700 90-day</t>
  </si>
  <si>
    <t>Phase III Consta vs Sustenna n=452 in China 90-day</t>
  </si>
  <si>
    <t>Phase III Consta vs Sustenna n=748 360-day</t>
  </si>
  <si>
    <t>Cost</t>
  </si>
  <si>
    <t>$3k, $6k and $12k annually for low- mid- and high-dose. Sustenna more expensive.</t>
  </si>
  <si>
    <t>Duration of Pharmacotherapy with Long-Acting Injectable Risperidone in the Treatment of Schizophrenia. Mohamed et al. Psychiatr Q 2009. - Demonstrates compliance may not be increased with Consta.</t>
  </si>
  <si>
    <t>1.5% A1C reduction versus 1.3% for Lantus</t>
  </si>
  <si>
    <t>Phase III DURATION-3 head-to-head versus Lantus</t>
  </si>
  <si>
    <t>5.8lbs weight loss at 26 weeks versus 3.1lbs weight gain for Lantus.</t>
  </si>
  <si>
    <t>6. Sales potential of Byetta LAR</t>
  </si>
  <si>
    <t>7. IP of Medisorb, difficulty in genericizing.</t>
  </si>
  <si>
    <t>History</t>
  </si>
  <si>
    <t>Phase I started in 1996.</t>
  </si>
  <si>
    <t>DEVELOPMENT AGREEMENT</t>
  </si>
  <si>
    <t>1.   Background</t>
  </si>
  <si>
    <t>2.   Definitions</t>
  </si>
  <si>
    <t xml:space="preserve">     C)   International Registration Dossier ("IRF"):</t>
  </si>
  <si>
    <t>patent applications or parts thereof which describe and claim a depot</t>
  </si>
  <si>
    <t>applications filed by or on behalf of Medisorb, or under which Medisorb has the</t>
  </si>
  <si>
    <t>rights to grant licenses, which are needed to practice the inventions; and (iii)</t>
  </si>
  <si>
    <t>any reissues, extensions, substitutions, confirmations, registrations,</t>
  </si>
  <si>
    <t>revalidations, additions, continuations, continuations-in-part, or divisions of</t>
  </si>
  <si>
    <t>or to any of the foregoing which are granted hereafter or any additional</t>
  </si>
  <si>
    <t>protection certificate granted with respect thereto.</t>
  </si>
  <si>
    <t>&lt;PAGE&gt;</t>
  </si>
  <si>
    <t xml:space="preserve"> </t>
  </si>
  <si>
    <t>JANSSEN- MEDISORB                                                         PAGE 2</t>
  </si>
  <si>
    <t>activity, based on polymers of lactic and glycolic acids which are designed to</t>
  </si>
  <si>
    <t>3.   Development Program</t>
  </si>
  <si>
    <t xml:space="preserve">          without prior written authorization from Janssen:</t>
  </si>
  <si>
    <t xml:space="preserve">               [                                             ]</t>
  </si>
  <si>
    <t xml:space="preserve">          month will be added to any outstanding balance not paid when due.</t>
  </si>
  <si>
    <t>4.   Term and Termination</t>
  </si>
  <si>
    <t>JANSSEN-MEDISORB                                                         PAGE 3</t>
  </si>
  <si>
    <t xml:space="preserve">          Program in a commercially reasonable manner.</t>
  </si>
  <si>
    <t xml:space="preserve">          actually incurred prior to the notice of termination.</t>
  </si>
  <si>
    <t>5.   Exclusivity and Right of First Refusal</t>
  </si>
  <si>
    <t>6.   Option</t>
  </si>
  <si>
    <t xml:space="preserve">     THIS EXHIBIT HAS BEEN REDACTED AND IS THE SUBJECT OF A CONFIDENTIAL</t>
  </si>
  <si>
    <t xml:space="preserve">     TREATMENT REQUEST. REDACTED MATERIAL IS BRACKETED AND HAS BEEN FILED</t>
  </si>
  <si>
    <t xml:space="preserve">     SEPARATELY WITH THE SECURITIES AND EXCHANGE COMMISSION.</t>
  </si>
  <si>
    <t>JANSSEN-MEDISORB                                                          PAGE 4</t>
  </si>
  <si>
    <t>7.   Future Supply</t>
  </si>
  <si>
    <t xml:space="preserve">          such third party supplier.</t>
  </si>
  <si>
    <t>8.   Proprietary Rights</t>
  </si>
  <si>
    <t xml:space="preserve">          Medisorb shall inform Janssen of any patent application it wishes to</t>
  </si>
  <si>
    <t xml:space="preserve">          from either the Development Program or the preliminary</t>
  </si>
  <si>
    <t>JANSSEN-MEDISORB                                                          PAGE 5</t>
  </si>
  <si>
    <t xml:space="preserve">          Medisorb shall consider any suggestions made by Janssen for amplifying</t>
  </si>
  <si>
    <t xml:space="preserve">          Medisorb's opinion it is appropriate.</t>
  </si>
  <si>
    <t xml:space="preserve">          Nine months after the first filing, Medisorb shall propose a list of</t>
  </si>
  <si>
    <t xml:space="preserve">          necessary to file and prosecute such patent applications.</t>
  </si>
  <si>
    <t xml:space="preserve">          Medisorb shall not abandon part or whole of any of the patents or</t>
  </si>
  <si>
    <t xml:space="preserve">          its own name and at its own expense.</t>
  </si>
  <si>
    <t xml:space="preserve">          Janssen and Medisorb shall agree on which of both shall be responsible</t>
  </si>
  <si>
    <t xml:space="preserve">          and to what extent this agent shall be used.</t>
  </si>
  <si>
    <t xml:space="preserve">          The Responsible Party shall consult the other party when drafting any</t>
  </si>
  <si>
    <t xml:space="preserve">          The Responsible Party shall propose a list of countries in which it</t>
  </si>
  <si>
    <t xml:space="preserve">          and at its own expense. The Responsible Party shall assist in the</t>
  </si>
  <si>
    <t>JANSSEN-MEDISORB                                                          PAGE 6</t>
  </si>
  <si>
    <t xml:space="preserve">          The Responsible Party shall not abandon part or whole of any of the</t>
  </si>
  <si>
    <t xml:space="preserve">          or parts thereof, in its own name and at its own expense.</t>
  </si>
  <si>
    <t xml:space="preserve">          All out-of-pocket costs made in relation to joint patent applications</t>
  </si>
  <si>
    <t xml:space="preserve">          Medisorb shall grant to Janssen an exclusive fully-paid up royalty</t>
  </si>
  <si>
    <t xml:space="preserve">          hereof with respect to any Products developed hereunder.</t>
  </si>
  <si>
    <t xml:space="preserve">          Janssen shall grant to Medisorb an exclusive fully paid-up royalty</t>
  </si>
  <si>
    <t>9.   Patent Infringement</t>
  </si>
  <si>
    <t xml:space="preserve">          provisions specified hereinafter in paragraphs B), C), D) and E).</t>
  </si>
  <si>
    <t xml:space="preserve">          name, at its own expense and on its own behalf.</t>
  </si>
  <si>
    <t xml:space="preserve">          If Medisorb fails to take action against such infringement, or if</t>
  </si>
  <si>
    <t>JANSSEN-MEDISORB                                                          PAGE 7</t>
  </si>
  <si>
    <t xml:space="preserve">          In no event shall Medisorb settle with such infringing third party in</t>
  </si>
  <si>
    <t xml:space="preserve">          Whenever it would concern a patent or patent application falling</t>
  </si>
  <si>
    <t xml:space="preserve">          attorney fees actually incurred by Janssen.  The amount of expenses so</t>
  </si>
  <si>
    <t>JANSSEN-MEDISORB                                                          PAGE 8</t>
  </si>
  <si>
    <t xml:space="preserve">          information, and evidence relevant to the infringement of the Patent.</t>
  </si>
  <si>
    <t>10.  Third Party Intellectual Property Rights</t>
  </si>
  <si>
    <t xml:space="preserve">          rights of any third party.</t>
  </si>
  <si>
    <t xml:space="preserve">          against its litigation expenses.</t>
  </si>
  <si>
    <t>JANSSEN-MEDISORB                                                          PAGE 9</t>
  </si>
  <si>
    <t>11.  Confidentiality and Disclosure</t>
  </si>
  <si>
    <t xml:space="preserve">          Agreement remains in force and for 10 years thereafter.</t>
  </si>
  <si>
    <t xml:space="preserve">          information within the Patents and Technical Information.</t>
  </si>
  <si>
    <t>12.  Disclaimer of Warranty</t>
  </si>
  <si>
    <t>13.  Liability</t>
  </si>
  <si>
    <t>JANSSEN-MEDISORB                                                         PAGE 10</t>
  </si>
  <si>
    <t>14.  Product Information and Adverse Drug Events</t>
  </si>
  <si>
    <t xml:space="preserve">          revisions or amendments in the IPID and IPPI of the Product.</t>
  </si>
  <si>
    <t>15.  Government Approvals</t>
  </si>
  <si>
    <t xml:space="preserve">          distribution of such Products.</t>
  </si>
  <si>
    <t xml:space="preserve">          Medisorb shall cooperate fully with Janssen in obtaining regulatory</t>
  </si>
  <si>
    <t xml:space="preserve">          manufacturing methods for such Products.</t>
  </si>
  <si>
    <t xml:space="preserve">          In this respect Medisorb undertakes that it has submitted or will as</t>
  </si>
  <si>
    <t>JANSSEN-MEDISORB                                                         PAGE 11</t>
  </si>
  <si>
    <t>16.  Warranties and Covenants</t>
  </si>
  <si>
    <t xml:space="preserve">          patent rights of any third parties.</t>
  </si>
  <si>
    <t>17.  Force Majeure</t>
  </si>
  <si>
    <t>18.  Dispute Resolution</t>
  </si>
  <si>
    <t xml:space="preserve">     shall be subject to Swiss law.</t>
  </si>
  <si>
    <t>19.  Assignment</t>
  </si>
  <si>
    <t xml:space="preserve">     terms and conditions of this Agreement.</t>
  </si>
  <si>
    <t>20.  Severability</t>
  </si>
  <si>
    <t xml:space="preserve">     nearly approximate</t>
  </si>
  <si>
    <t>JANSSEN-MEDISORB                                                         PAGE 12</t>
  </si>
  <si>
    <t>21.  Separate Entities</t>
  </si>
  <si>
    <t>22.  Captions</t>
  </si>
  <si>
    <t>23.  Waiver</t>
  </si>
  <si>
    <t xml:space="preserve">     other term of this Agreement. Any waiver must be in writing.</t>
  </si>
  <si>
    <t>24.  Press Communications</t>
  </si>
  <si>
    <t xml:space="preserve">     existence, without the prior written approval of the other party.</t>
  </si>
  <si>
    <t>25.  Notices</t>
  </si>
  <si>
    <t xml:space="preserve">     If to Medisorb:  Medisorb Technologies International L.P.</t>
  </si>
  <si>
    <t xml:space="preserve">                      6954 Cornell Road</t>
  </si>
  <si>
    <t xml:space="preserve">                      Cincinnati, OH 45242</t>
  </si>
  <si>
    <t xml:space="preserve">                      USA</t>
  </si>
  <si>
    <t xml:space="preserve">                      Facsimile: 513-489-2348</t>
  </si>
  <si>
    <t xml:space="preserve">     If to Janssen:   Janssen Pharmaceutica</t>
  </si>
  <si>
    <t xml:space="preserve">                      Kollerstrasse 38</t>
  </si>
  <si>
    <t xml:space="preserve">                      6300  Zug 6</t>
  </si>
  <si>
    <t xml:space="preserve">                      Switzerland</t>
  </si>
  <si>
    <t xml:space="preserve">                      Facsimile: 00-41-42449565</t>
  </si>
  <si>
    <t>JANSSEN-MEDISORB                                                         PAGE 13</t>
  </si>
  <si>
    <t xml:space="preserve">     (5) days after such notice is sent.</t>
  </si>
  <si>
    <t xml:space="preserve">     existence, without the written approval of the other party.</t>
  </si>
  <si>
    <t>26.  Entire Understanding</t>
  </si>
  <si>
    <t>WITNESS the signature of both parties by their duly authorized officers:</t>
  </si>
  <si>
    <t>JANSSEN PHARMACEUTICA  INTERNATIONAL</t>
  </si>
  <si>
    <t xml:space="preserve">  A division of Cilag International AG</t>
  </si>
  <si>
    <t>By: /s/ Erik Rombouts</t>
  </si>
  <si>
    <t xml:space="preserve">    -----------------------------</t>
  </si>
  <si>
    <t>Name: Erik Rombouts</t>
  </si>
  <si>
    <t xml:space="preserve">      -----------------------</t>
  </si>
  <si>
    <t>Title: Business Manager</t>
  </si>
  <si>
    <t xml:space="preserve">       -----------------------</t>
  </si>
  <si>
    <t>Date: January 4, 1994</t>
  </si>
  <si>
    <t xml:space="preserve">      -------------------------</t>
  </si>
  <si>
    <t>{Second Janssen Signatory}</t>
  </si>
  <si>
    <t>- --------------------------</t>
  </si>
  <si>
    <t>By: /s/ Heinz Schmid</t>
  </si>
  <si>
    <t xml:space="preserve">    ----------------------------</t>
  </si>
  <si>
    <t>Name: Heinz Schmid</t>
  </si>
  <si>
    <t xml:space="preserve">      ------------------------</t>
  </si>
  <si>
    <t>Title: General Manager</t>
  </si>
  <si>
    <t xml:space="preserve">       -------------------------</t>
  </si>
  <si>
    <t xml:space="preserve">      ------------------------------</t>
  </si>
  <si>
    <t>MEDISORB TECHNOLOGIES INTERNATIONAL  L.P.</t>
  </si>
  <si>
    <t>by:  Medisorb Technologies</t>
  </si>
  <si>
    <t xml:space="preserve">      International, Inc.,</t>
  </si>
  <si>
    <t xml:space="preserve">      its General Partner</t>
  </si>
  <si>
    <t>By: /s/ David R. Lohr</t>
  </si>
  <si>
    <t xml:space="preserve">    ----------------------------------</t>
  </si>
  <si>
    <t>Name:  David R. Lohr</t>
  </si>
  <si>
    <t xml:space="preserve">      -------------------------------</t>
  </si>
  <si>
    <t>Title: President</t>
  </si>
  <si>
    <t xml:space="preserve">       -----------------------------------</t>
  </si>
  <si>
    <t>Date: December 6, 1993</t>
  </si>
  <si>
    <t xml:space="preserve">      ---------------------------------</t>
  </si>
  <si>
    <t xml:space="preserve">                                   EXHIBIT A</t>
  </si>
  <si>
    <t xml:space="preserve">                                   ---------</t>
  </si>
  <si>
    <t xml:space="preserve">                              DEVELOPMENT PROGRAM</t>
  </si>
  <si>
    <t>[</t>
  </si>
  <si>
    <t xml:space="preserve">                                                                               ]</t>
  </si>
  <si>
    <t>DEVELOPMENT PROGRAM</t>
  </si>
  <si>
    <t>Page 2</t>
  </si>
  <si>
    <t xml:space="preserve">                                   EXHIBIT B</t>
  </si>
  <si>
    <t xml:space="preserve">                            To Development Agreement</t>
  </si>
  <si>
    <t xml:space="preserve">                            dated December 23, 1993</t>
  </si>
  <si>
    <t xml:space="preserve">                                    between</t>
  </si>
  <si>
    <t xml:space="preserve">                      Janssen Pharmaceutica International</t>
  </si>
  <si>
    <t xml:space="preserve">                                      and</t>
  </si>
  <si>
    <t xml:space="preserve">                    Medisorb Technologies International L.P.</t>
  </si>
  <si>
    <t xml:space="preserve">                License Agreement, ex. United States of America</t>
  </si>
  <si>
    <t xml:space="preserve">                               Following 16 Pages</t>
  </si>
  <si>
    <t xml:space="preserve">    [Note: This exhibit supercedes the previous Exhibit B, document number</t>
  </si>
  <si>
    <t xml:space="preserve">                                07069402.doc.]</t>
  </si>
  <si>
    <t>/s/ Erik Rombouts                 12/12/95</t>
  </si>
  <si>
    <t>- --------------------------------  --------</t>
  </si>
  <si>
    <t>For JANSSEN                        Date</t>
  </si>
  <si>
    <t>/s/ David R. Lohr                 December 6, 1995</t>
  </si>
  <si>
    <t>- -------------------------------   ----------------</t>
  </si>
  <si>
    <t>For MEDISORB                       Date</t>
  </si>
  <si>
    <t>1205902.doc</t>
  </si>
  <si>
    <t xml:space="preserve">                               LICENSE AGREEMENT</t>
  </si>
  <si>
    <t xml:space="preserve">          This Agreement is made as of the __ day ______ of 19___, between</t>
  </si>
  <si>
    <t>MEDISORB TECHNOLOGIES INTERNATIONAL L.P., a Delaware limited partnership</t>
  </si>
  <si>
    <t>(hereinafter "Medisorb") and JANSSEN PHARMACEUTICA INTERNATIONAL, a division of</t>
  </si>
  <si>
    <t>Cilag International AG, a Swiss business corporation ("Janssen").</t>
  </si>
  <si>
    <t xml:space="preserve">          WHEREAS, the parties have entered into a certain Development</t>
  </si>
  <si>
    <t>Agreement, dated December 23, 1993 (the "Development Agreement"), for the</t>
  </si>
  <si>
    <t>development of a Product (as described below); and</t>
  </si>
  <si>
    <t xml:space="preserve">          WHEREAS, Janssen has an option under the Development Agreement to</t>
  </si>
  <si>
    <t>enter into this License Agreement for the Medisorb technology required to make,</t>
  </si>
  <si>
    <t>use and sell the Product, which option Janssen has elected to exercise; and</t>
  </si>
  <si>
    <t xml:space="preserve">          WHEREAS, the parties believe that it is in their mutual best interest</t>
  </si>
  <si>
    <t>for Medisorb to license to Janssen on an exclusive basis in the Territory,</t>
  </si>
  <si>
    <t>Medisorb Patents and Technical Information within the Field, upon the terms and</t>
  </si>
  <si>
    <t>conditions set forth herein;</t>
  </si>
  <si>
    <t xml:space="preserve">          NOW, IT IS HEREBY AGREED AS FOLLOWS:</t>
  </si>
  <si>
    <t xml:space="preserve">          (1) Definitions:  The following terms shall have the meanings ascribed</t>
  </si>
  <si>
    <t xml:space="preserve">              -----------                                                       </t>
  </si>
  <si>
    <t>to them herein, unless the context otherwise requires:</t>
  </si>
  <si>
    <t xml:space="preserve">              (a) "Affiliate" shall mean any company controlling, controlled by,</t>
  </si>
  <si>
    <t>or under common control with a party by ownership, directly or indirectly, of</t>
  </si>
  <si>
    <t>fifty percent (50%) or more of the total ownership or by the power to control</t>
  </si>
  <si>
    <t>the policies and actions of such company.</t>
  </si>
  <si>
    <t xml:space="preserve">              (b) "Development Program" shall mean the development activities</t>
  </si>
  <si>
    <t>conducted by the parties pursuant to the Development Agreement.</t>
  </si>
  <si>
    <t xml:space="preserve">              (c) "Field" shall mean the treatment of [</t>
  </si>
  <si>
    <t xml:space="preserve">              (d) "Improvements" shall mean any improvements or developments to</t>
  </si>
  <si>
    <t>or of the Patents and Technical Information in the Field which Medisorb may</t>
  </si>
  <si>
    <t>acquire, discover, invent, originate, make, conceive or have a right to, in</t>
  </si>
  <si>
    <t>whole or in part, during the term of this Agreement, whether or not such</t>
  </si>
  <si>
    <t>improvement or development is patentable.</t>
  </si>
  <si>
    <t xml:space="preserve">              (e) "International Registration Dossier" ("IRF") shall mean the</t>
  </si>
  <si>
    <t>Product registration file compiled by Janssen Pharmaceutica N.V., Beerse,</t>
  </si>
  <si>
    <t>Belgium on behalf of Janssen, the contents and format being such that it can be</t>
  </si>
  <si>
    <t>submitted as such to national health authorities or be used as a basis for a</t>
  </si>
  <si>
    <t>national application for marketing authorization for the Products in the</t>
  </si>
  <si>
    <t>specific format required by such national health authorities.</t>
  </si>
  <si>
    <t>Janssen-Medisorb                                                          Page 2</t>
  </si>
  <si>
    <t>License Agreement</t>
  </si>
  <si>
    <t xml:space="preserve">              (f) "Medisorb Polymers" shall mean bioresorbable aliphatic</t>
  </si>
  <si>
    <t>polyesters based on glycolide, lactide, caprolactone and combinations of such</t>
  </si>
  <si>
    <t>polymers, which are manufactured by Medisorb and utilized in Product(s) licensed</t>
  </si>
  <si>
    <t>under this Agreement.</t>
  </si>
  <si>
    <t xml:space="preserve">              (g) "Net Sales" shall mean the gross amounts received from sales</t>
  </si>
  <si>
    <t>of Products during a calendar quarter to third parties by Janssen, its</t>
  </si>
  <si>
    <t>Sublicensees or any Affiliate of either, less any: (i) applicable sales taxes;</t>
  </si>
  <si>
    <t>(ii) cash trade or quantity discounts; (iii) amounts repaid or credited by</t>
  </si>
  <si>
    <t>reason of rejections or return of goods; or (iv) freight, postage and duties</t>
  </si>
  <si>
    <t>paid for. No deduction from the gross sales price shall be made for any item of</t>
  </si>
  <si>
    <t>cost incurred by the seller in its own operations incident to the manufacture,</t>
  </si>
  <si>
    <t>sale or shipment of the product sold. For purposes hereof, Net Sales shall not</t>
  </si>
  <si>
    <t>include sales of a Product from Janssen or an Affiliate of Janssen to any</t>
  </si>
  <si>
    <t>Affiliate or Sublicensee of either; it being intended that Net Sales shall only</t>
  </si>
  <si>
    <t>include sales to unrelated third-parties.</t>
  </si>
  <si>
    <t xml:space="preserve">              (h) "Patents" shall mean (i) any and all existing issued patents</t>
  </si>
  <si>
    <t>and patent applications or parts thereof which describe and claim a depot</t>
  </si>
  <si>
    <t>with respect thereto.</t>
  </si>
  <si>
    <t xml:space="preserve">              (i) "Product(s)" shall mean any and all depot formulations of [</t>
  </si>
  <si>
    <t>over an extended period.</t>
  </si>
  <si>
    <t xml:space="preserve">              (j) "Sublicensees" shall mean any company or companies, other</t>
  </si>
  <si>
    <t>than Janssen's Affiliates, sublicensed by Janssen.</t>
  </si>
  <si>
    <t xml:space="preserve">              (k) "Technical Information" shall mean all unpatented information,</t>
  </si>
  <si>
    <t>know-how, practical experience, procedures, methodology, specifications,</t>
  </si>
  <si>
    <t>formulae and data whether or not the same shall be patentable which have been</t>
  </si>
  <si>
    <t>heretofore developed or acquired by Medisorb prior to the date of this Agreement</t>
  </si>
  <si>
    <t>and which are necessary in order to use, manufacture or sell Products in the</t>
  </si>
  <si>
    <t>Field.</t>
  </si>
  <si>
    <t>United States, its Territories, Protectorates, Commonwealths, and all other</t>
  </si>
  <si>
    <t>political subdivisions of the United States.</t>
  </si>
  <si>
    <t xml:space="preserve">          (2)  License Grant</t>
  </si>
  <si>
    <t xml:space="preserve">               -------------</t>
  </si>
  <si>
    <t>Janssen-Medisorb                                                          Page 3</t>
  </si>
  <si>
    <t xml:space="preserve">              (a) Medisorb hereby grants to Janssen in the Territory an</t>
  </si>
  <si>
    <t>exclusive license under the Patents and Technical Information existing prior to</t>
  </si>
  <si>
    <t>the effective date of this Agreement, with the right to grant sublicenses</t>
  </si>
  <si>
    <t>thereunder, for all purposes within the Field to practice and use the Patents</t>
  </si>
  <si>
    <t>and Technical Information, including the rights to manufacture and have</t>
  </si>
  <si>
    <t>manufactured, to use and have used, and to sell and have sold Products. Medisorb</t>
  </si>
  <si>
    <t>exclusively retains all rights under the Patents and Technical Information</t>
  </si>
  <si>
    <t>outside the Field and for use other than in Products. The right to grant</t>
  </si>
  <si>
    <t>sublicenses granted hereunder is exclusive to Janssen and shall not extend to</t>
  </si>
  <si>
    <t>Janssen Affiliates or Sublicensees.</t>
  </si>
  <si>
    <t xml:space="preserve">              (b) Medisorb shall offer to Janssen for incorporation into this</t>
  </si>
  <si>
    <t>License Agreement on reasonable terms and conditions, Medisorb Improvements in</t>
  </si>
  <si>
    <t>the Field which, if incorporated into Janssen's then current commercial</t>
  </si>
  <si>
    <t>Product(s),  would: (i) result in significant changes in either the</t>
  </si>
  <si>
    <t>specifications for such Product(s) or the processes for producing such</t>
  </si>
  <si>
    <t>Product(s), and (ii) would reasonably be expected to result in enhanced market</t>
  </si>
  <si>
    <t>value and/or profitability of such Product(s).  Examples of such Improvements</t>
  </si>
  <si>
    <t>would include: (i) the development by Medisorb of a non-aqueous injection</t>
  </si>
  <si>
    <t>vehicle which offers significant advantages with respect to ease of</t>
  </si>
  <si>
    <t>administration and (ii) the development by Medisorb of technology enabling[</t>
  </si>
  <si>
    <t>understanding that the effect of any such license amendment would, in general,</t>
  </si>
  <si>
    <t>be either an extension of the term of this Agreement for a mutually agreed</t>
  </si>
  <si>
    <t>period  or a marginal increase in the then current royalty rate .  All other</t>
  </si>
  <si>
    <t>Medisorb Improvements shall be made available to Janssen for its use without</t>
  </si>
  <si>
    <t>further agreement.  Proprietary rights to Improvements jointly developed by</t>
  </si>
  <si>
    <t>Medisorb and Janssen shall be governed by the terms of Section 5(c) of this</t>
  </si>
  <si>
    <t>Agreement.</t>
  </si>
  <si>
    <t xml:space="preserve">              (c) In the event that at any time during the term of this</t>
  </si>
  <si>
    <t>Agreement Medisorb is unable for any reason whatsoever to supply the Medisorb</t>
  </si>
  <si>
    <t>Polymers required by Janssen for use in Products, then the license granted under</t>
  </si>
  <si>
    <t>paragraph 2(a) above shall be expanded to include the Medisorb Technology</t>
  </si>
  <si>
    <t>required to make and use the Medisorb Polymers.</t>
  </si>
  <si>
    <t xml:space="preserve">          (3) Royalties:</t>
  </si>
  <si>
    <t xml:space="preserve">              ----------</t>
  </si>
  <si>
    <t xml:space="preserve">              (a) Janssen shall pay or cause to be paid to Medisorb a running</t>
  </si>
  <si>
    <t>royalty with respect to all Products sold to customers by Janssen, its</t>
  </si>
  <si>
    <t>Affiliates and Sublicensees, payable quarter-annually in arrears within sixty</t>
  </si>
  <si>
    <t>(60) days following the end of each three (3) month period ending on March 31,</t>
  </si>
  <si>
    <t>June 30, September 30 or December 31 in any year during the term hereof, as</t>
  </si>
  <si>
    <t>follows:  (i) [    ]% of the Net Sales of each unit of Product sold during the</t>
  </si>
  <si>
    <t>preceding calendar quarter during the term hereof, if such unit of Product was</t>
  </si>
  <si>
    <t>manufactured by Medisorb pursuant to a written contract for the supply of</t>
  </si>
  <si>
    <t>Product; or (ii) [    ]% of the Net Sales of each unit of Product sold during</t>
  </si>
  <si>
    <t>the preceding calendar quarter during the term hereof, if such unit of Product</t>
  </si>
  <si>
    <t>was not manufactured by Medisorb pursuant to a written contract for the supply</t>
  </si>
  <si>
    <t>of Product.  Any withholding or other tax that Janssen or any of its Affiliates</t>
  </si>
  <si>
    <t>are required by statute to withhold and pay on behalf of Medisorb with respect</t>
  </si>
  <si>
    <t>to the royalties payable to Medisorb under this Agreement shall be deducted from</t>
  </si>
  <si>
    <t>said royalties and paid contemporaneously with the remittance to Medisorb;</t>
  </si>
  <si>
    <t>provided, however, that in regard to any tax so deducted Janssen shall furnish</t>
  </si>
  <si>
    <t>Medisorb with proper evidence of the taxes paid on its behalf.</t>
  </si>
  <si>
    <t>Janssen-Medisorb                                                          Page 4</t>
  </si>
  <si>
    <t xml:space="preserve">              (b) In the event that, in a country where Product is not claimed</t>
  </si>
  <si>
    <t xml:space="preserve">              (c) Janssen shall keep complete and adequate records with respect</t>
  </si>
  <si>
    <t>to the proceeds of Products on which it has to pay royalties payable hereunder</t>
  </si>
  <si>
    <t>for at least two (2) years after expiry of the year they concern. Medisorb shall</t>
  </si>
  <si>
    <t>have the right to have such records of Janssen inspected and examined, at</t>
  </si>
  <si>
    <t>Medisorb's expense, for the purpose of determining the correctness of royalty</t>
  </si>
  <si>
    <t>payments made hereunder.</t>
  </si>
  <si>
    <t>Such inspection shall be made by an independent, certified public accountant to</t>
  </si>
  <si>
    <t>whom Janssen shall have no reasonable objection.  Such accountant shall not</t>
  </si>
  <si>
    <t>disclose to Medisorb any information other than that necessary to verify the</t>
  </si>
  <si>
    <t>accuracy of the reports and payments made pursuant to this Agreement.  It is</t>
  </si>
  <si>
    <t>understood that such examination with respect to any quarterly accounting period</t>
  </si>
  <si>
    <t>shall take place not later than two (2) years following the expiration of said</t>
  </si>
  <si>
    <t>period.  Not more than one examination per year shall take place.</t>
  </si>
  <si>
    <t>Based upon the verification of such reports and whenever there is reasonable</t>
  </si>
  <si>
    <t>doubt about the accuracy of the sales of Product realized by an Affiliate or</t>
  </si>
  <si>
    <t>sublicensee, Medisorb may reasonably request Janssen to audit the books of such</t>
  </si>
  <si>
    <t>Affiliate or such sublicensee in accordance with any applicable contractual</t>
  </si>
  <si>
    <t>provision, in order to confirm the accuracy of such reports.</t>
  </si>
  <si>
    <t xml:space="preserve">          (4) Production of Product/Technology Transfer:</t>
  </si>
  <si>
    <t xml:space="preserve">              ----------------------------------------- </t>
  </si>
  <si>
    <t xml:space="preserve">              (a) Janssen shall use its reasonable efforts to commercialize and</t>
  </si>
  <si>
    <t>market Product, or to have the same commercialized and marketed.</t>
  </si>
  <si>
    <t xml:space="preserve">              (b) In the event that Janssen determines to manufacture Product</t>
  </si>
  <si>
    <t>itself or have Product manufactured by a third party, Medisorb shall transfer to</t>
  </si>
  <si>
    <t>Janssen all relevant Technical Information, and provide such technical</t>
  </si>
  <si>
    <t>assistance, upon mutually agreed terms and conditions, as is required by Janssen</t>
  </si>
  <si>
    <t>in order to enable the manufacture of Product by Janssen or its designated third</t>
  </si>
  <si>
    <t>party manufacturer. However, with respect to such third party manufacturers,</t>
  </si>
  <si>
    <t>except as limited by a written Product manufacturing agreement between Janssen</t>
  </si>
  <si>
    <t>and Medisorb, Medisorb will have a right of first refusal as to the manufacture</t>
  </si>
  <si>
    <t>and supply to Janssen of all Product(s), and component bioabsorbable polymers</t>
  </si>
  <si>
    <t>utilized in such Product(s). Medisorb will have a period of thirty (30) days</t>
  </si>
  <si>
    <t>Janssen-Medisorb                                                          Page 5</t>
  </si>
  <si>
    <t>following written notice from Janssen of terms it is offering to, or prepared to</t>
  </si>
  <si>
    <t>accept from, a third party manufacturer to notify Janssen of its intention to</t>
  </si>
  <si>
    <t>exercise its right of first refusal to supply Product and/or component</t>
  </si>
  <si>
    <t>bioabsorbable polymers thereof to Janssen, its Affiliates and Licensees on terms</t>
  </si>
  <si>
    <t>no less favorable to Janssen than those offered by such third party</t>
  </si>
  <si>
    <t>Medisorb and must be reasonably acceptable to Medisorb with respect to</t>
  </si>
  <si>
    <t>confidential protection of Medisorb's Technical Information.  In the event that</t>
  </si>
  <si>
    <t>at any time during the term of this Agreement Medisorb is unable for any reason</t>
  </si>
  <si>
    <t>Products, then the right of first refusal under this paragraph  respecting the</t>
  </si>
  <si>
    <t>supply of the component bioabsorbable polymers shall be eliminated.  For the</t>
  </si>
  <si>
    <t>purposes of this section, an "in-kind" competitor shall mean any organization</t>
  </si>
  <si>
    <t>which regularly engages in the contract development and/or contract manufacture</t>
  </si>
  <si>
    <t>of injectable controlled release drug delivery systems comprising a polymeric</t>
  </si>
  <si>
    <t>excipient based on lactic and/or glycolic acids and/or other closely related</t>
  </si>
  <si>
    <t>Development Agreement, which Section 7(B) shall be of no further force or</t>
  </si>
  <si>
    <t>effect.</t>
  </si>
  <si>
    <t xml:space="preserve">              (c) The right of first refusal granted to Medisorb pursuant to</t>
  </si>
  <si>
    <t>Section 4(b) above shall be contingent upon: (i) Medisorb and Janssen reaching</t>
  </si>
  <si>
    <t>an agreement concerning the financing, scheduling and construction in Europe of</t>
  </si>
  <si>
    <t>a Medisorb manufacturing facility within twelve (12) months of the date first</t>
  </si>
  <si>
    <t>above written or the initiation of Phase III human clinical trials, whichever is</t>
  </si>
  <si>
    <t>later, and (ii) prior to the qualification of Medisorb's European manufacturing</t>
  </si>
  <si>
    <t>facility, Medisorb using reasonable efforts to supply from its United States</t>
  </si>
  <si>
    <t>manufacturing facilities all of Janssen's commercial requirements for Product</t>
  </si>
  <si>
    <t>pursuant to the Product Supply Agreement anticipated by Section 7(A) of the</t>
  </si>
  <si>
    <t>Development Agreement.</t>
  </si>
  <si>
    <t xml:space="preserve">          (5)  Proprietary Rights</t>
  </si>
  <si>
    <t xml:space="preserve">               ------------------</t>
  </si>
  <si>
    <t xml:space="preserve">              (a) Medisorb will retain title to and ownership of all technology</t>
  </si>
  <si>
    <t>(including, without limitation, all patents, inventions, and data relating</t>
  </si>
  <si>
    <t>thereto) relating to absorbable polymers, controlled release of active agents,</t>
  </si>
  <si>
    <t>and/or manufacturing methods or processes relating to such polymers and the</t>
  </si>
  <si>
    <t>controlled delivery systems for active agents based on such polymers previously</t>
  </si>
  <si>
    <t>owned by Medisorb or developed by Medisorb as a result of the Development</t>
  </si>
  <si>
    <t>Program or otherwise. Medisorb will pay its own costs and expenses in connection</t>
  </si>
  <si>
    <t>with the protection of any such technology, including all patent application and</t>
  </si>
  <si>
    <t>maintenance costs and Janssen agrees to provide Medisorb with any necessary</t>
  </si>
  <si>
    <t>utility information.</t>
  </si>
  <si>
    <t>file to protect proprietary rights defined in Article 5, resulting from either</t>
  </si>
  <si>
    <t>the Development Program or the preliminary Development Program and shall forward</t>
  </si>
  <si>
    <t>a copy of any such patent application to Janssen at least one month prior to</t>
  </si>
  <si>
    <t>filing.</t>
  </si>
  <si>
    <t>such application and shall accordingly amend the application where in Medisorb's</t>
  </si>
  <si>
    <t>opinion it is appropriate.</t>
  </si>
  <si>
    <t>Janssen-Medisorb                                                          Page 6</t>
  </si>
  <si>
    <t>countries in which it intends to file foreign equivalents. Janssen shall be</t>
  </si>
  <si>
    <t>given the opportunity to propose further countries to be added to the list. In</t>
  </si>
  <si>
    <t>case the adding of some or all of these further countries is unacceptable  to</t>
  </si>
  <si>
    <t>Medisorb, Janssen shall have the right to file patent applications in those</t>
  </si>
  <si>
    <t>countries, in Medisorb's name and at Janssen expense. Medisorb shall assist in</t>
  </si>
  <si>
    <t>the transfer of rights for the latter patent applications and shall provide all</t>
  </si>
  <si>
    <t>information necessary to file and prosecute such patent applications.</t>
  </si>
  <si>
    <t>patent applications without having first consulted Janssen, which shall have the</t>
  </si>
  <si>
    <t>right to further pursue any patents or patent applications which Medisorb wishes</t>
  </si>
  <si>
    <t>to abandon, or parts thereof, in its own name and at its own expense.</t>
  </si>
  <si>
    <t xml:space="preserve">              (b) Janssen and/or its Affiliate will retain title to and</t>
  </si>
  <si>
    <t>ownership of all technology (including, without limitation, all patents,</t>
  </si>
  <si>
    <t>inventions, and data relating thereto) relating to [ ] or any chemical analogues</t>
  </si>
  <si>
    <t>of [ ] with similar physiological activity previously owned by Janssen and/or</t>
  </si>
  <si>
    <t>its Affiliate or developed by Janssen as a result of this Agreement or</t>
  </si>
  <si>
    <t>otherwise. Janssen and/or its Affiliate will pay its own costs and expenses in</t>
  </si>
  <si>
    <t>connection with the protection of any such technology, including all patent</t>
  </si>
  <si>
    <t>application and maintenance costs and Medisorb agrees to provide Janssen with</t>
  </si>
  <si>
    <t>any necessary utility information.</t>
  </si>
  <si>
    <t xml:space="preserve">              (c) Any inventions, other than those falling under either section</t>
  </si>
  <si>
    <t>5(a) or 5(b) hereof, having an inventorship jointly between at least one</t>
  </si>
  <si>
    <t>employee of Janssen or an Affiliate of Janssen and one employee of Medisorb or</t>
  </si>
  <si>
    <t>an Affiliate of Medisorb shall be jointly-owned by Janssen and Medisorb. Each</t>
  </si>
  <si>
    <t>party will cooperate fully in the filing and prosecution of such patent</t>
  </si>
  <si>
    <t>applications.</t>
  </si>
  <si>
    <t>for the filing, prosecution and maintenance of any such joint patent</t>
  </si>
  <si>
    <t>applications and patents (hereinafter referred to as the "Responsible Party").</t>
  </si>
  <si>
    <t>In principle, the party having contributed the most to the invention to be</t>
  </si>
  <si>
    <t>protected shall be the responsible party, unless agreed upon differently. Upon</t>
  </si>
  <si>
    <t>mutual consent, the responsible party may select an agent for drafting, filing</t>
  </si>
  <si>
    <t>and prosecuting a joint application. However, both parties shall agree who shall</t>
  </si>
  <si>
    <t>be the agent and to what extent this agent shall be used.</t>
  </si>
  <si>
    <t>new jointly owned patent application. The final draft shall be forwarded to the</t>
  </si>
  <si>
    <t>other party at least one month prior to filing to give the opportunity to make</t>
  </si>
  <si>
    <t>final comments.</t>
  </si>
  <si>
    <t>intends to file such patent applications. The other party shall be given the</t>
  </si>
  <si>
    <t>opportunity to propose further countries to be added to the list. In case the</t>
  </si>
  <si>
    <t>adding of some or all of these further countries is unacceptable to the</t>
  </si>
  <si>
    <t>Responsible Party, the other party shall have the right to file patent</t>
  </si>
  <si>
    <t>applications in those countries, in its own name and at its own expense. The</t>
  </si>
  <si>
    <t>Responsible Party shall assist in the transfer of rights for the latter patent</t>
  </si>
  <si>
    <t>applications and shall provide all information necessary to file and prosecute</t>
  </si>
  <si>
    <t>such patent applications.</t>
  </si>
  <si>
    <t>Janssen-Medisorb                                                          Page 7</t>
  </si>
  <si>
    <t>patents or patent applications without having first consulted the other party,</t>
  </si>
  <si>
    <t>which shall have the right to further pursue any patents or patent applications</t>
  </si>
  <si>
    <t>which the responsible party wishes to abandon, or parts thereof, in its own name</t>
  </si>
  <si>
    <t>and at its own expense.</t>
  </si>
  <si>
    <t>and patents shall be shared equally by Janssen and Medisorb. A statement of</t>
  </si>
  <si>
    <t>costs shall be made up on a quarterly basis and invoiced to the other party.</t>
  </si>
  <si>
    <t>free license with the right to sublicense to make, have made, use and sell under</t>
  </si>
  <si>
    <t>any such patents or patent applications for the duration of the patents, any</t>
  </si>
  <si>
    <t>continuations, continuations in part, divisions, patents of addition, reissues,</t>
  </si>
  <si>
    <t>renewals or extensions thereof or any supplementary protection  certificates</t>
  </si>
  <si>
    <t>granted with respect thereto, in respect of any claims concerning the</t>
  </si>
  <si>
    <t>application of [                   ] or any chemical analogues of [</t>
  </si>
  <si>
    <t>] with similar physiological activity. However, nothing contained in this</t>
  </si>
  <si>
    <t>paragraph shall obviate Janssen's obligation to pay royalties under Section 3</t>
  </si>
  <si>
    <t>hereof with respect to any Products developed hereunder.</t>
  </si>
  <si>
    <t>renewals or extensions thereof or any supplementary protection certificates</t>
  </si>
  <si>
    <t>application of bioabsorbable polymers in the field of human and/or veterinary</t>
  </si>
  <si>
    <t>medicine.</t>
  </si>
  <si>
    <t xml:space="preserve">              (d) In addition, each party will retain exclusive title to its</t>
  </si>
  <si>
    <t>respective confidential information in accordance with the provisions of Article</t>
  </si>
  <si>
    <t>9 below.</t>
  </si>
  <si>
    <t xml:space="preserve">          (6)  Patent Infringement</t>
  </si>
  <si>
    <t xml:space="preserve">               -------------------</t>
  </si>
  <si>
    <t xml:space="preserve">              (a) In the event that either party becomes aware that any third</t>
  </si>
  <si>
    <t>party is infringing any patents included within the Patents in any country or</t>
  </si>
  <si>
    <t>countries, the party becoming aware of such infringement shall promptly give</t>
  </si>
  <si>
    <t>notice of such infringement to the other party. Any possible action against such</t>
  </si>
  <si>
    <t>alleged infringement of the Patents will be carried out by either or both of the</t>
  </si>
  <si>
    <t>parties in accordance with the provisions specified hereinafter in paragraphs</t>
  </si>
  <si>
    <t>(b), (c), (d) and (e).</t>
  </si>
  <si>
    <t xml:space="preserve">              (b) Whenever it would concern a patent or patent application</t>
  </si>
  <si>
    <t>falling within the definition of Patents and of which Medisorb retains full</t>
  </si>
  <si>
    <t>title and ownership pursuant to Article 5 a), Medisorb shall use all reasonable</t>
  </si>
  <si>
    <t>efforts to take action against such infringement in its own name, at its own</t>
  </si>
  <si>
    <t>expense and on its own behalf.</t>
  </si>
  <si>
    <t>Medisorb does not use reasonable efforts in carrying out such action after</t>
  </si>
  <si>
    <t>commencement thereof, within thirty (30) days after the notice referred to in</t>
  </si>
  <si>
    <t>paragraph (a) above or after having become aware of such infringement, Janssen</t>
  </si>
  <si>
    <t>shall be entitled at its own discretion and at its own expense, to take</t>
  </si>
  <si>
    <t>immediate action against</t>
  </si>
  <si>
    <t>Janssen-Medisorb                                                          Page 8</t>
  </si>
  <si>
    <t>such infringement in its own name, at its own expense and on its own behalf. If</t>
  </si>
  <si>
    <t>Janssen commences or assumes such action, Janssen may credit [</t>
  </si>
  <si>
    <t>] of any royalty otherwise due to Medisorb for sales in such country or</t>
  </si>
  <si>
    <t>countries against the amount of the expenses and costs of such action, including</t>
  </si>
  <si>
    <t>without limitation, attorney fees actually incurred by Janssen.  The amount of</t>
  </si>
  <si>
    <t>expenses so deducted shall be paid to Medisorb out of the recoveries, if any,</t>
  </si>
  <si>
    <t>received by Janssen as a result of such action.  Except for such repayment of</t>
  </si>
  <si>
    <t>royalties deducted, Janssen shall be entitled to retain all recoveries</t>
  </si>
  <si>
    <t>therefrom.</t>
  </si>
  <si>
    <t>the Field without the prior written consent of Janssen.</t>
  </si>
  <si>
    <t xml:space="preserve">              (c) Whenever it would concern a patent or patent application</t>
  </si>
  <si>
    <t>falling within the definition of Patents and of which Janssen retains full title</t>
  </si>
  <si>
    <t>and ownership pursuant to Article 5 B), Janssen shall have the right but not the</t>
  </si>
  <si>
    <t>obligation to take action against such infringement in its own name, at its own</t>
  </si>
  <si>
    <t>cost and on its own behalf. If Janssen fails to take action against such</t>
  </si>
  <si>
    <t>infringement, or if Janssen does not use reasonable efforts in carrying out such</t>
  </si>
  <si>
    <t>action after commencement thereof, within thirty (30) days after the notice</t>
  </si>
  <si>
    <t>referred to in paragraph (a) above or after having become aware of such</t>
  </si>
  <si>
    <t>infringement, Medisorb shall be entitled at its own discretion and at its own</t>
  </si>
  <si>
    <t>expense, to take action against such infringement. Medisorb shall be entitled to</t>
  </si>
  <si>
    <t>retain all recoveries, if any, therefrom.</t>
  </si>
  <si>
    <t xml:space="preserve">              (d) Whenever it would concern a patent or patent application</t>
  </si>
  <si>
    <t>falling within the definition of Patents and of which Janssen and Medisorb</t>
  </si>
  <si>
    <t>jointly retain full title and ownership pursuant to Article 5 (c), and whenever</t>
  </si>
  <si>
    <t>in such case the infringing product would be a drug product falling within the</t>
  </si>
  <si>
    <t>definition of the Field, Janssen shall have the right but not the obligation to</t>
  </si>
  <si>
    <t>take action against such infringement in its own name, at its own cost and on</t>
  </si>
  <si>
    <t>its own behalf. If Janssen fails to take action against such infringement, or if</t>
  </si>
  <si>
    <t>Janssen does not use reasonable efforts in carrying out such action after</t>
  </si>
  <si>
    <t>paragraph (a) above or after having become aware of such infringement, Medisorb</t>
  </si>
  <si>
    <t>shall be entitled at its own discretion and at its own expense, to take action</t>
  </si>
  <si>
    <t>against such infringement, it being understood that Janssen will have a</t>
  </si>
  <si>
    <t>continuing right to take over any such action at its own expense and shall pay</t>
  </si>
  <si>
    <t>to Medisorb from any recoveries Janssen receives (i) Medisorb's expenses and</t>
  </si>
  <si>
    <t>(ii) from any sums remaining after deduction of Medisorb's and Janssen's</t>
  </si>
  <si>
    <t>expenses, an amount proportionate to Medisorb's expenses in relation to</t>
  </si>
  <si>
    <t>Janssen's expenses.</t>
  </si>
  <si>
    <t>within the definition of Patents and of which Janssen and Medisorb jointly</t>
  </si>
  <si>
    <t>retain full title and ownership pursuant to Article 5 (c), and whenever in such</t>
  </si>
  <si>
    <t>case the infringing product would be a drug product falling outside the</t>
  </si>
  <si>
    <t>definition of the Field, Medisorb shall have the right but not the obligation to</t>
  </si>
  <si>
    <t>its own behalf.  If Medisorb fails to take action against such infringement, or</t>
  </si>
  <si>
    <t>if Medisorb does not use reasonable efforts in carrying out such action after</t>
  </si>
  <si>
    <t>against such infringement, it being understood that Medisorb will have a</t>
  </si>
  <si>
    <t>continuing right to take over any such action at its own</t>
  </si>
  <si>
    <t>Janssen-Medisorb                                                          Page 9</t>
  </si>
  <si>
    <t>expense.  If Janssen commences or assumes such action, Janssen may credit [</t>
  </si>
  <si>
    <t>] of any royalty otherwise payable to Medisorb payable hereunder against the</t>
  </si>
  <si>
    <t>amount of the expenses and costs of such action, including without limitation,</t>
  </si>
  <si>
    <t>attorney fees actually incurred by Janssen.  The amount of expenses so deducted</t>
  </si>
  <si>
    <t>shall be paid to Medisorb out of the recoveries, if any, received by Janssen as</t>
  </si>
  <si>
    <t>a result of such action.  Except for such repayment of royalties deducted,</t>
  </si>
  <si>
    <t>Janssen shall be entitled to retain all recoveries therefrom.</t>
  </si>
  <si>
    <t xml:space="preserve">              (e) Each party agrees to cooperate reasonably with the other party</t>
  </si>
  <si>
    <t>in such litigation, including making available to the other party records,</t>
  </si>
  <si>
    <t>information, and evidence relevant to the infringement of the Patent.</t>
  </si>
  <si>
    <t xml:space="preserve">          (7) Third Party Intellectual Property Rights</t>
  </si>
  <si>
    <t xml:space="preserve">              ----------------------------------------</t>
  </si>
  <si>
    <t xml:space="preserve">              (a) Medisorb warrants that to the best of its current knowledge</t>
  </si>
  <si>
    <t>and belief the Products to be developed hereunder will not infringe the patent</t>
  </si>
  <si>
    <t>rights of any third party.</t>
  </si>
  <si>
    <t xml:space="preserve">              (b) In the event that the manufacture, use or sale of the Product</t>
  </si>
  <si>
    <t>would constitute an infringement of the rights of a third party in a country</t>
  </si>
  <si>
    <t>because of the use of the Patents or Medisorb's know how, each party shall, as</t>
  </si>
  <si>
    <t>soon as it becomes aware of the same, notify the other thereof in writing,</t>
  </si>
  <si>
    <t>giving in the same notice full details known to it of the rights of such third</t>
  </si>
  <si>
    <t>party and the extent of any alleged infringement.  The parties shall after</t>
  </si>
  <si>
    <t>receipt of such notice meet to discuss the situation, and, to the extent</t>
  </si>
  <si>
    <t>necessary attempt to agree on a course of action in order to permit Janssen to</t>
  </si>
  <si>
    <t>practice the license granted hereunder.  Such course of action may include:  (a)</t>
  </si>
  <si>
    <t>modifying the Product or its manufacture so as to be noninfringing; (b)</t>
  </si>
  <si>
    <t>obtaining an appropriate license from such third party; or (c) fight the claimor</t>
  </si>
  <si>
    <t>suit.  In the event that within a short period of time, the parties fail to</t>
  </si>
  <si>
    <t>agree on an appropriate course of action Janssen may decide upon the course of</t>
  </si>
  <si>
    <t>action in the interest of the further development, manufacturing or</t>
  </si>
  <si>
    <t>commercialization of the Product.</t>
  </si>
  <si>
    <t xml:space="preserve">              (c) In the event that the parties cannot agree on modifying the</t>
  </si>
  <si>
    <t>Product or in the case that such modification would not be economically viable</t>
  </si>
  <si>
    <t>or regulatorily feasible, Janssen, whenever it relates to know how, whether</t>
  </si>
  <si>
    <t>patented or not, owned by Janssen in accordance with the provisions of Article 5</t>
  </si>
  <si>
    <t>(b) and (c), or Medisorb, whenever it relates to know how, whether patented or</t>
  </si>
  <si>
    <t>not, owned by Medisorb in accordance with the provisions of Article 5 (a), will</t>
  </si>
  <si>
    <t>have the right to negotiate with such third party for such license.  Both</t>
  </si>
  <si>
    <t>parties hereto will in any event in good faith consult with each other with</t>
  </si>
  <si>
    <t>respect to such negotiations and the party negotiating such license as indicated</t>
  </si>
  <si>
    <t>above, will make every effort to minimize the amount of license fees and</t>
  </si>
  <si>
    <t>royalties payable thereunder.  In no event shall either party as a result of</t>
  </si>
  <si>
    <t>such settlement, grant a sublicense or cross license to the third party to</t>
  </si>
  <si>
    <t>settle the suit, without the prior written approval of the other party.  In the</t>
  </si>
  <si>
    <t>event that such negotiations result in a consummated agreement, any license fee</t>
  </si>
  <si>
    <t>and/or royalties to be paid thereunder shall be paid by the party responsible</t>
  </si>
  <si>
    <t>for the negotiations as indicated above, [                   ] of any license</t>
  </si>
  <si>
    <t>fees or royalties paid by Janssen under such license will be creditable against</t>
  </si>
  <si>
    <t>royalties due to Medisorb with respect to such country or countries.</t>
  </si>
  <si>
    <t>Janssen-Medisorb                                                         Page 10</t>
  </si>
  <si>
    <t xml:space="preserve">              (d) In the event that either or both parties would further to such</t>
  </si>
  <si>
    <t>notification under Paragraph 7 (b) decide to defend such suit or claim in which</t>
  </si>
  <si>
    <t>a third party alleges that the manufacture, use or selling of the Product</t>
  </si>
  <si>
    <t>infringes said third party's patent in a country, Janssen shall have the right</t>
  </si>
  <si>
    <t>to apply [                           ] of the royalties due to Medisorb on the</t>
  </si>
  <si>
    <t>sales of the allegedly infringing Product against its litigation expenses.</t>
  </si>
  <si>
    <t xml:space="preserve">          (8)  Term:</t>
  </si>
  <si>
    <t xml:space="preserve">               ---- </t>
  </si>
  <si>
    <t xml:space="preserve">              (a) Except as otherwise provided herein, this Agreement and the</t>
  </si>
  <si>
    <t>term of the license granted to Janssen hereunder shall commence on the date</t>
  </si>
  <si>
    <t>first written above and shall expire (i) upon expiration of the last to expire</t>
  </si>
  <si>
    <t>Patent in such country or (ii) fifteen (15) years after the date of the first</t>
  </si>
  <si>
    <t>commercial sale of Product in such country, whichever is later; provided, that</t>
  </si>
  <si>
    <t>in no event shall the license granted hereunder expire later than the twentieth</t>
  </si>
  <si>
    <t>anniversary of the first commercial sale of Product in any country with the</t>
  </si>
  <si>
    <t>exception of the following countries where the fifteen (15) year minimum shall</t>
  </si>
  <si>
    <t>pertain regardless: Canada, France, Germany, Italy, Japan, Spain and the United</t>
  </si>
  <si>
    <t>Kingdom. After expiration of the license granted to Janssen hereunder, Janssen</t>
  </si>
  <si>
    <t>shall retain a fully paid-up non-exclusive license to manufacture, use and sell</t>
  </si>
  <si>
    <t>Products in the Field in the Territory.</t>
  </si>
  <si>
    <t xml:space="preserve">              (b) Medisorb may convert the exclusive license granted under this</t>
  </si>
  <si>
    <t>Agreement to non-exclusive if Janssen does not maintain the following minimum</t>
  </si>
  <si>
    <t>annual royalty payments to Medisorb:</t>
  </si>
  <si>
    <t xml:space="preserve">                  (i) With respect to the entire Territory, excluding Japan, the</t>
  </si>
  <si>
    <t>minimum royalty obligation will first apply to the twelve month period following</t>
  </si>
  <si>
    <t>the anniversary of the end of the ;month in which the Product was launched in</t>
  </si>
  <si>
    <t>the third major country. For the purpose of this Article only, major country</t>
  </si>
  <si>
    <t>shall mean France, Germany, United Kingdom or Italy. During the first twelve</t>
  </si>
  <si>
    <t>month period that such minimum royalty obligation is applicable, the minimum</t>
  </si>
  <si>
    <t>royalty amount to be paid by Janssen will be calculated by multiplying the</t>
  </si>
  <si>
    <t>applicable royalty rate by [ ] percent of the actual aggregate net sales of</t>
  </si>
  <si>
    <t>other [ ] products during such twelve month period in the three major countries</t>
  </si>
  <si>
    <t>referred to above.</t>
  </si>
  <si>
    <t>As from the subsequent twelve month period the minimum annual royalty amount to</t>
  </si>
  <si>
    <t>be paid by Janssen will be calculated by multiplying the applicable royalty rate</t>
  </si>
  <si>
    <t>by [  ]% of the aggregate net sales of other [                   ] products</t>
  </si>
  <si>
    <t>during such period in all countries where Product has been launched and marketed</t>
  </si>
  <si>
    <t>for a period of minimally twelve months prior to the actual reference twelve</t>
  </si>
  <si>
    <t>month period; and</t>
  </si>
  <si>
    <t xml:space="preserve">                  (ii) In Japan the minimum royalty obligation will be first</t>
  </si>
  <si>
    <t>applied to the twelve month period following the anniversary of the end of the</t>
  </si>
  <si>
    <t>month in which the Product was launched. The minimum annual royalty amount to be</t>
  </si>
  <si>
    <t>paid by Janssen will be calculated by multiplying the applicable royalty rate by</t>
  </si>
  <si>
    <t>an amount representing [ ]% of the aggregate net sales of other [ ] products in</t>
  </si>
  <si>
    <t>Japan during such period.</t>
  </si>
  <si>
    <t>Janssen-Medisorb                                                         Page 11</t>
  </si>
  <si>
    <t>Janssen shall have the right to make up any shortfall in minimum royalty</t>
  </si>
  <si>
    <t>payments from Product sales, both in Japan and in the rest of the Territory</t>
  </si>
  <si>
    <t>provided, such  make-up payment is made at the same time and in the same manner</t>
  </si>
  <si>
    <t>as required for the underlying minimum royalty obligation.</t>
  </si>
  <si>
    <t>Janssen may elect to have its exclusive rights converted into non-exclusive</t>
  </si>
  <si>
    <t>rights on a country by country basis.  As a consequence thereof, such country's</t>
  </si>
  <si>
    <t>other [                   ] products sales will no longer be taken into account</t>
  </si>
  <si>
    <t>for calculating the above minimum royalty obligation.</t>
  </si>
  <si>
    <t xml:space="preserve">              (c) In the event that either party shall enter or be put into</t>
  </si>
  <si>
    <t>voluntary or compulsory liquidation or have a receiver appointed or default in</t>
  </si>
  <si>
    <t>the observance or performance of its obligations under this Agreement and shall</t>
  </si>
  <si>
    <t>fail to remedy such default within ninety (90) days after the delivery of</t>
  </si>
  <si>
    <t>written notice from the other party, the other party shall be entitled upon</t>
  </si>
  <si>
    <t>giving written notice to terminate this Agreement.</t>
  </si>
  <si>
    <t xml:space="preserve">              (d) Janssen may terminate this Agreement without cause upon 30</t>
  </si>
  <si>
    <t>days prior written notice. Thereafter, Janssen shall have no further rights or</t>
  </si>
  <si>
    <t>privileges with respect to the use of Medisorb Technology in Products and</t>
  </si>
  <si>
    <t>Medisorb shall be under no further obligation of non-competition or exclusive</t>
  </si>
  <si>
    <t>dealing.</t>
  </si>
  <si>
    <t xml:space="preserve">              (e) Any early termination of the Agreement shall be without</t>
  </si>
  <si>
    <t>prejudice to the rights of either party against the other accrued under this</t>
  </si>
  <si>
    <t>Agreement prior to termination.</t>
  </si>
  <si>
    <t xml:space="preserve">              (f) Upon any termination of this Agreement, any remaining</t>
  </si>
  <si>
    <t>inventory of Product may be sold, provided all royalties otherwise due hereunder</t>
  </si>
  <si>
    <t>are paid with respect to such sales.</t>
  </si>
  <si>
    <t xml:space="preserve">          (9)  Confidentiality:</t>
  </si>
  <si>
    <t xml:space="preserve">               --------------- </t>
  </si>
  <si>
    <t xml:space="preserve">              (a) Each party agrees to keep confidential and to not use for any</t>
  </si>
  <si>
    <t>purpose other than as set forth herein all technical information and materials</t>
  </si>
  <si>
    <t>supplied by the other hereunder and any information a party may acquire about</t>
  </si>
  <si>
    <t>the other or its activities as a result of entering into this Agreement,</t>
  </si>
  <si>
    <t>provided that such obligation shall not apply to technical information or</t>
  </si>
  <si>
    <t>material which:  (i) was in the receiving party's possession without restriction</t>
  </si>
  <si>
    <t>prior to receipt from the other party or its Affiliates; (ii) was in the public</t>
  </si>
  <si>
    <t>domain at the time of receipt; (iii) becomes part of the public domain through</t>
  </si>
  <si>
    <t>no fault of the receiving party; (iv) shall be lawfully received from a third</t>
  </si>
  <si>
    <t>party with a right of further disclosure; (v) shall be required to be disclosed</t>
  </si>
  <si>
    <t>by law, by regulation or by the rules of any securities exchange.</t>
  </si>
  <si>
    <t xml:space="preserve">              (b) Except as may be otherwise provided herein, the</t>
  </si>
  <si>
    <t>confidentiality obligations as set out in this Section shall continue so long as</t>
  </si>
  <si>
    <t>this Agreement remains in force and thereafter for a period of seven (7) years.</t>
  </si>
  <si>
    <t xml:space="preserve">              (c) Janssen shall cause its Affiliates and Sublicensees to abide</t>
  </si>
  <si>
    <t>by the obligations of confidentiality with respect to unpublished information</t>
  </si>
  <si>
    <t>within the Patents and Technical Information.</t>
  </si>
  <si>
    <t>Janssen-Medisorb                                                         Page 12</t>
  </si>
  <si>
    <t xml:space="preserve">              (d) Any confidential information relating to the subject matter of</t>
  </si>
  <si>
    <t>this Agreement imparted to the other party prior to the execution of this</t>
  </si>
  <si>
    <t>Agreement shall be considered to fall under the terms of this Agreement.</t>
  </si>
  <si>
    <t xml:space="preserve">          (10) Disclaimer of Warranty: Medisorb makes no representations or</t>
  </si>
  <si>
    <t xml:space="preserve">               ----------------------                                      </t>
  </si>
  <si>
    <t>warranties, express or implied, with respect to the Medisorb Patents and</t>
  </si>
  <si>
    <t>Technical Information licensed to Janssen hereunder, including without</t>
  </si>
  <si>
    <t>limitation any warranties of merchantability or fitness for a particular</t>
  </si>
  <si>
    <t>purpose.</t>
  </si>
  <si>
    <t xml:space="preserve">          (11) Liability</t>
  </si>
  <si>
    <t xml:space="preserve">               ---------</t>
  </si>
  <si>
    <t xml:space="preserve">              (a) Janssen agrees to indemnify, defend and hold harmless Medisorb</t>
  </si>
  <si>
    <t>from and against any liability, loss, damages and expenses (including reasonable</t>
  </si>
  <si>
    <t>attorney fees) Medisorb may suffer as the result of claims, demands, costs or</t>
  </si>
  <si>
    <t>judgments which may be made or instituted against Medisorb by reason of personal</t>
  </si>
  <si>
    <t>injury or damage to property arising out or caused by Janssen's promotion, use</t>
  </si>
  <si>
    <t>and sale of the Product, except where such liabilities claims, demands, costs or</t>
  </si>
  <si>
    <t>judgments are caused by Medisorb's  failure to provide Janssen with any</t>
  </si>
  <si>
    <t>information as specified in Section 12 (c) and Article 13.  Medisorb will notify</t>
  </si>
  <si>
    <t>Janssen as soon as it becomes aware of any such claim or action and agrees to</t>
  </si>
  <si>
    <t>give reasonable assistance in the investigation and defense of such claim or</t>
  </si>
  <si>
    <t>action it being understood that it shall allow Janssen to control the</t>
  </si>
  <si>
    <t>disposition of the same.</t>
  </si>
  <si>
    <t xml:space="preserve">              (b) Medisorb agrees to indemnify, defend and hold harmless Janssen</t>
  </si>
  <si>
    <t>attorney fees) Janssen may suffer as the result of claims, demands, costs or</t>
  </si>
  <si>
    <t>judgments which may be made or instituted against Janssen by reason of personal</t>
  </si>
  <si>
    <t>injury or damage to property arising out or caused by Medisorb's  failure to</t>
  </si>
  <si>
    <t>provide Janssen with any information as specified in Section 12 (c) and Article</t>
  </si>
  <si>
    <t xml:space="preserve">              (c) In no event shall either party be liable for loss of profits,</t>
  </si>
  <si>
    <t>loss of goodwill or any consequential or incidental damages of any kind of the</t>
  </si>
  <si>
    <t>other party.</t>
  </si>
  <si>
    <t xml:space="preserve">          (12) Product Information and Adverse Drug Events</t>
  </si>
  <si>
    <t xml:space="preserve">               -------------------------------------------</t>
  </si>
  <si>
    <t xml:space="preserve">              (a) As Janssen has superior knowledge of the end-use applications</t>
  </si>
  <si>
    <t>to which Products licensed hereunder will be put, Janssen is responsible for</t>
  </si>
  <si>
    <t>providing third parties with adequate information as to the medical profile of</t>
  </si>
  <si>
    <t>such Products. Janssen will provide Medisorb with copies of the IPID</t>
  </si>
  <si>
    <t>(International Product Information Document) and the IPPI (International Patient</t>
  </si>
  <si>
    <t>Package Insert), which are all part of the IRF for the Product. For the purpose</t>
  </si>
  <si>
    <t>of this Agreement IPID refers to the document that summarizes all medically</t>
  </si>
  <si>
    <t>relevant features of the Product, including the instructions for use meant to</t>
  </si>
  <si>
    <t>inform the medical profession, whereas the IPPI is a patient-oriented document,</t>
  </si>
  <si>
    <t>based upon the IPID that summarizes all relevant information on the Product in</t>
  </si>
  <si>
    <t>lay language. Janssen will keep Medisorb informed of any revisions or amendments</t>
  </si>
  <si>
    <t>in the IPID and IPPI of the Product.</t>
  </si>
  <si>
    <t xml:space="preserve">              (b) Medisorb does not claim the expertise to judge whether</t>
  </si>
  <si>
    <t>Product(s) will perform acceptably in Janssen's application(s). Janssen is the</t>
  </si>
  <si>
    <t>sole judge as to whether Product(s) will</t>
  </si>
  <si>
    <t>Janssen-Medisorb                                                         Page 13</t>
  </si>
  <si>
    <t>perform acceptably in Janssen's application(s).  Janssen represents and warrants</t>
  </si>
  <si>
    <t>on an on-going basis during the term of this agreement that it has the</t>
  </si>
  <si>
    <t>capability to assess the suitability of Product(s) in Janssen's application(s)</t>
  </si>
  <si>
    <t>and agrees to conduct adequate testing to confirm the safety and efficacy of</t>
  </si>
  <si>
    <t>Products prior to commercialization.</t>
  </si>
  <si>
    <t xml:space="preserve">              (c) Medisorb will provide to Janssen promptly after its discovery</t>
  </si>
  <si>
    <t>by Medisorb, any information in its possession which indicates adverse effects</t>
  </si>
  <si>
    <t>in humans associated with the Products, including the bioabsorbable polymeric</t>
  </si>
  <si>
    <t>components thereof, licensed hereunder. For the purpose of this Agreement</t>
  </si>
  <si>
    <t>"adverse event" shall mean an experience which is noxious and unintended and</t>
  </si>
  <si>
    <t>which occurs at doses normally used in man for the prophylaxis, diagnosis or</t>
  </si>
  <si>
    <t>therapy of a disease or for the modification of a physiological function and any</t>
  </si>
  <si>
    <t>report of an overdose.</t>
  </si>
  <si>
    <t xml:space="preserve">          (13) Government Approvals</t>
  </si>
  <si>
    <t xml:space="preserve">               --------------------</t>
  </si>
  <si>
    <t xml:space="preserve">          Janssen shall be responsible for conducting all necessary testing as</t>
  </si>
  <si>
    <t>well as determining what, if any, government approvals are required for the use</t>
  </si>
  <si>
    <t>and sale of Product licensed hereunder and shall comply with all such</t>
  </si>
  <si>
    <t>requirements prior to and following the sale or distribution of such Products.</t>
  </si>
  <si>
    <t>approvals for Product licensed hereunder and shall, at Janssen's request,</t>
  </si>
  <si>
    <t>provide appropriate regulatory authorities with any and all information</t>
  </si>
  <si>
    <t>concerning Medisorb's technology, Medisorb polymers and Medisorb's manufacturing</t>
  </si>
  <si>
    <t>process for such Product.</t>
  </si>
  <si>
    <t>soon as possible submit a type IV Drug Master File to the FDA identifying</t>
  </si>
  <si>
    <t>Medisorb's method of manufacture, release specifications and testing methods</t>
  </si>
  <si>
    <t>used in the manufacture of its bioabsorbable polymers and a type I Drug Master</t>
  </si>
  <si>
    <t>File of Medisorb's manufacturing facilities where Product may be manufactured.</t>
  </si>
  <si>
    <t>Medisorb will authorize Janssen at its request to cross-reference any Medisorb</t>
  </si>
  <si>
    <t>Drug Master Files relating to the Medisorb Polymers.</t>
  </si>
  <si>
    <t xml:space="preserve">          (14) Force Majeure:  Neither party shall be liable for its failure to</t>
  </si>
  <si>
    <t xml:space="preserve">               -------------                                                   </t>
  </si>
  <si>
    <t>perform any of its obligations hereunder if such failure is occasioned by a</t>
  </si>
  <si>
    <t>contingency beyond its reasonable control including, but not limited to,</t>
  </si>
  <si>
    <t>occurrences such as strikes or other labor disturbances, lock out, riot, war,</t>
  </si>
  <si>
    <t>default by a common carrier, fire, flood, storm, earthquake, other acts of God,</t>
  </si>
  <si>
    <t>inability to obtain raw materials, failure of plant facilities or government</t>
  </si>
  <si>
    <t>regulation, act or failure to act. Each party shall notify the other immediately</t>
  </si>
  <si>
    <t>upon occurrence or cessation of any such contingencies. If such contingency</t>
  </si>
  <si>
    <t>continues unabated for at least 180 consecutive days, either party shall have</t>
  </si>
  <si>
    <t>the right to terminate this Agreement without further obligation beyond those</t>
  </si>
  <si>
    <t>actually incurred prior to such termination.</t>
  </si>
  <si>
    <t xml:space="preserve">          (15) Press Communications:  Neither party shall originate any</t>
  </si>
  <si>
    <t xml:space="preserve">               --------------------                                    </t>
  </si>
  <si>
    <t>publicity, news release or public announcement, written or oral relating to this</t>
  </si>
  <si>
    <t>Agreement, including its existence, without the prior written approval of the</t>
  </si>
  <si>
    <t>Janssen-Medisorb                                                        Page 14</t>
  </si>
  <si>
    <t xml:space="preserve">          (16) Notices:  Any legal notice required or permitted hereunder shall</t>
  </si>
  <si>
    <t xml:space="preserve">               -------                                                         </t>
  </si>
  <si>
    <t>be considered properly given if in writing and sent by first class mail,</t>
  </si>
  <si>
    <t>certified mail or by telefacsimile to the party being notified at the respective</t>
  </si>
  <si>
    <t>address of such party as follows:</t>
  </si>
  <si>
    <t xml:space="preserve">          If to Medisorb:</t>
  </si>
  <si>
    <t xml:space="preserve">               Medisorb Technologies International L.P.</t>
  </si>
  <si>
    <t xml:space="preserve">               6954 Cornell Road</t>
  </si>
  <si>
    <t xml:space="preserve">               Cincinnati, OH 45242</t>
  </si>
  <si>
    <t xml:space="preserve">               USA</t>
  </si>
  <si>
    <t xml:space="preserve">               Facsimile: 513-489-2348</t>
  </si>
  <si>
    <t xml:space="preserve">          If to Janssen:</t>
  </si>
  <si>
    <t xml:space="preserve">               Janssen Pharmaceutica</t>
  </si>
  <si>
    <t xml:space="preserve">               Kollerstrasse 38</t>
  </si>
  <si>
    <t xml:space="preserve">               6300  Zug 6</t>
  </si>
  <si>
    <t xml:space="preserve">               Switzerland</t>
  </si>
  <si>
    <t xml:space="preserve">               Facsimile: 00-41-42449565</t>
  </si>
  <si>
    <t>Such notice shall be effective upon receipt or upon refusal to accept such</t>
  </si>
  <si>
    <t>notice. In any case, notice shall be presumed effective no later than five (5)</t>
  </si>
  <si>
    <t>days after such notice is sent.</t>
  </si>
  <si>
    <t xml:space="preserve">          Neither party shall originate any publicity, news release or public</t>
  </si>
  <si>
    <t>announcement, written or oral, relating to this Agreement, including its</t>
  </si>
  <si>
    <t>existence, without the written approval of the other party.</t>
  </si>
  <si>
    <t xml:space="preserve">          (17) Assignment:  This Agreement shall not be assigned by either party</t>
  </si>
  <si>
    <t xml:space="preserve">               ----------                                                       </t>
  </si>
  <si>
    <t>without the prior written consent of the other party; provided, however, that</t>
  </si>
  <si>
    <t>assignment shall be permitted without such consent to any party, not less than</t>
  </si>
  <si>
    <t>50% of the total interest of which owns, is owned by, or is under common control</t>
  </si>
  <si>
    <t>with the assigning party. In the event of any such permitted assignment the</t>
  </si>
  <si>
    <t>assignee shall be subject to and shall agree in writing to be bound by the terms</t>
  </si>
  <si>
    <t>and conditions of this Agreement.</t>
  </si>
  <si>
    <t xml:space="preserve">          (18) Dispute Resolution:  The parties shall amicably discuss and</t>
  </si>
  <si>
    <t xml:space="preserve">               ------------------                                         </t>
  </si>
  <si>
    <t>negotiate any matters which arise under this Agreement and are not specifically</t>
  </si>
  <si>
    <t>set forth hereunder.  If any disputes arise under this Agreement, the parties</t>
  </si>
  <si>
    <t>shall use their best efforts to meet and resolve such disputes.  In the event</t>
  </si>
  <si>
    <t>that the parties are unable to resolve any such disputes, then both parties</t>
  </si>
  <si>
    <t>hereby agree to submit said disputes to the jurisdiction of the competent Courts</t>
  </si>
  <si>
    <t>of Zurich, Switzerland, and agree that any litigation in any way related to this</t>
  </si>
  <si>
    <t>Agreement shall be submitted to such Courts and that same shall be subject to</t>
  </si>
  <si>
    <t>Swiss law.</t>
  </si>
  <si>
    <t xml:space="preserve">          (19) Severability:  In the event any one or more of the provisions of</t>
  </si>
  <si>
    <t xml:space="preserve">               ------------                                                    </t>
  </si>
  <si>
    <t>this Agreement should for any reason be held by any court or authority having</t>
  </si>
  <si>
    <t>jurisdiction over this Agreement or any of the parties hereto to be invalid,</t>
  </si>
  <si>
    <t>illegal or unenforceable such provision or</t>
  </si>
  <si>
    <t>Janssen-Medisorb                                                         Page 15</t>
  </si>
  <si>
    <t>provisions shall be validly reformed to as nearly approximate the intent of the</t>
  </si>
  <si>
    <t>parties as possible and, if unreformable; shall be divisible and deleted in such</t>
  </si>
  <si>
    <t>jurisdiction, elsewhere this Agreement shall not be affected.</t>
  </si>
  <si>
    <t xml:space="preserve">          (20) Captions:  The captions of this Agreement are for convenience</t>
  </si>
  <si>
    <t xml:space="preserve">               --------                                                     </t>
  </si>
  <si>
    <t>only, and shall not be deemed of any force or effect whatsoever in construing</t>
  </si>
  <si>
    <t>this Agreement.</t>
  </si>
  <si>
    <t xml:space="preserve">          (21) Waiver:  The failure on the party of a party to exercise or</t>
  </si>
  <si>
    <t xml:space="preserve">               ------                                                     </t>
  </si>
  <si>
    <t>enforce any right conferred upon it hereunder shall not be deemed to be a waiver</t>
  </si>
  <si>
    <t>of any such right, nor operate to bar the exercise or enforcement thereof at any</t>
  </si>
  <si>
    <t>time thereafter.</t>
  </si>
  <si>
    <t xml:space="preserve">          (22) Survival:  The following Articles of this Agreement shall survive</t>
  </si>
  <si>
    <t xml:space="preserve">               --------                                                         </t>
  </si>
  <si>
    <t>the termination or expiration of this Agreement:  5, 9, 10, 11, 15, 17,  and 18.</t>
  </si>
  <si>
    <t xml:space="preserve">          (23) Miscellaneous:  This Agreement may be executed by the parties</t>
  </si>
  <si>
    <t xml:space="preserve">               -------------                                                </t>
  </si>
  <si>
    <t>hereto in counterparts, each of which when so executed and delivered shall be</t>
  </si>
  <si>
    <t>considered to be an original, but all such counterparts shall together</t>
  </si>
  <si>
    <t>constitute but one and the same instrument.  This Agreement is the complete</t>
  </si>
  <si>
    <t>agreement of the parties and supersedes all previous understandings and</t>
  </si>
  <si>
    <t>agreements relating to the subject matter hereof.  Neither this Agreement nor</t>
  </si>
  <si>
    <t>any of the terms hereof may be terminated, amended, supplemented, waived or</t>
  </si>
  <si>
    <t>modified orally , but only by an instrument in writing signed by the party</t>
  </si>
  <si>
    <t>against whom enforcement of the termination, amendment, supplement, waiver or</t>
  </si>
  <si>
    <t>modification is sought.</t>
  </si>
  <si>
    <t xml:space="preserve">          IN WITNESS WHEREOF, the duly authorized representatives of the parties</t>
  </si>
  <si>
    <t>hereto have executed this Agreement as of the day and year first above written.</t>
  </si>
  <si>
    <t>JANSSEN PHARMACEUTICA INTERNATIONAL</t>
  </si>
  <si>
    <t>By: _________________________</t>
  </si>
  <si>
    <t>Name: _______________________</t>
  </si>
  <si>
    <t>Title: ______________________</t>
  </si>
  <si>
    <t>Date: _______________________</t>
  </si>
  <si>
    <t>Janssen-Medisorb                                                         Page 16</t>
  </si>
  <si>
    <t>License Agreements</t>
  </si>
  <si>
    <t xml:space="preserve">     International, Inc.,</t>
  </si>
  <si>
    <t xml:space="preserve">     its General Partner</t>
  </si>
  <si>
    <t>By: __________________________</t>
  </si>
  <si>
    <t>Date: ________________________</t>
  </si>
  <si>
    <t>12059504.doc</t>
  </si>
  <si>
    <t xml:space="preserve">                                   EXHIBIT C</t>
  </si>
  <si>
    <t xml:space="preserve">                   Medisorb Technologies International L.P.:</t>
  </si>
  <si>
    <t xml:space="preserve">                  License Agreement, United States of America</t>
  </si>
  <si>
    <t>/s/ Paul F. Costa  12/12/95</t>
  </si>
  <si>
    <t>- -----------------  --------</t>
  </si>
  <si>
    <t>For JANSSEN        Date</t>
  </si>
  <si>
    <t>/s/ David R. Lohr  December 6, 1995</t>
  </si>
  <si>
    <t>- ------------------ ----------------</t>
  </si>
  <si>
    <t>For MEDISORB       Date</t>
  </si>
  <si>
    <t>12059503.doc</t>
  </si>
  <si>
    <t>(hereinafter "Medisorb") and JANSSEN PHARMACEUTICA INC., a New Jersey</t>
  </si>
  <si>
    <t>corporation ("Janssen US").</t>
  </si>
  <si>
    <t xml:space="preserve">          WHEREAS,  Medisorb and Janssen Pharmaceutica International, an</t>
  </si>
  <si>
    <t>affiliate of Janssen US, have entered into a certain Development Agreement,</t>
  </si>
  <si>
    <t>dated December 23, 1993 (the "Development Agreement"), for the development of a</t>
  </si>
  <si>
    <t>Product (as described below); and</t>
  </si>
  <si>
    <t xml:space="preserve">          WHEREAS, Janssen Pharmaceutica International has an option under the</t>
  </si>
  <si>
    <t>Development Agreement to enter into this License Agreement for the Medisorb</t>
  </si>
  <si>
    <t>technology required to make, use and sell the Product, which option Janssen</t>
  </si>
  <si>
    <t>Pharmaceutica International has assigned to Janssen US with the consent of</t>
  </si>
  <si>
    <t>Medisorb and which option Janssen US has elected to exercise; and</t>
  </si>
  <si>
    <t>for Medisorb to license to Janssen US on an exclusive basis in the Territory,</t>
  </si>
  <si>
    <t xml:space="preserve">       (c) "Field" shall mean the treatment of [</t>
  </si>
  <si>
    <t xml:space="preserve">                                                            ].</t>
  </si>
  <si>
    <t xml:space="preserve">              (e) "Medisorb Polymers" shall mean bioresorbable aliphatic</t>
  </si>
  <si>
    <t>Janssen US-Medisorb                                                       Page 2</t>
  </si>
  <si>
    <t xml:space="preserve">              (f) "NDA" shall mean a New Drug Application and all supplements</t>
  </si>
  <si>
    <t>filed pursuant to the requirements of the United States Food and Drug</t>
  </si>
  <si>
    <t>Administration, including all documents, data and other information concerning</t>
  </si>
  <si>
    <t>Product which are necessary for, or included in, FDA approval to market a</t>
  </si>
  <si>
    <t>Product as more fully defined in 21 C.F.R. 314.5 et seq. or any other similar</t>
  </si>
  <si>
    <t>application for marketing authorization filed with the appropriate regulatory</t>
  </si>
  <si>
    <t>authorities in other countries of the Territory (as defined hereinafter).</t>
  </si>
  <si>
    <t>of Products during a calendar quarter to third parties by Janssen US, its</t>
  </si>
  <si>
    <t>include sales of a Product from Janssen US or an Affiliate of Janssen US to any</t>
  </si>
  <si>
    <t>formulation of [        ], or any chemical analogues of [         ] with similar</t>
  </si>
  <si>
    <t>physiological activity, based on polymers of lactic and glycolic acids and the</t>
  </si>
  <si>
    <t>production and use thereof; (ii) any other patents and patent applications filed</t>
  </si>
  <si>
    <t>by or on behalf of Medisorb, or under which Medisorb has the rights to grant</t>
  </si>
  <si>
    <t>licenses, which are needed to practice the inventions; and (iii) any reissues,</t>
  </si>
  <si>
    <t>extensions, substitutions, confirmations, registrations, revalidations,</t>
  </si>
  <si>
    <t>additions, continuations, continuations-in-part, or divisions of or to any of</t>
  </si>
  <si>
    <t>the foregoing which are granted hereafter or any additional protection</t>
  </si>
  <si>
    <t>certificate granted with respect thereto.</t>
  </si>
  <si>
    <t xml:space="preserve">              (i) "Product(s)" shall mean any and all depot formulations of [   </t>
  </si>
  <si>
    <t xml:space="preserve">     ], or any chemical analogues of [        ] with similar physiological</t>
  </si>
  <si>
    <t>deliver [       ], or any of its chemical analogues, over an extended period.</t>
  </si>
  <si>
    <t xml:space="preserve">              (j) "Sublicensees" shall mean any company or companies, other than</t>
  </si>
  <si>
    <t>Janssen US's Affiliates, sublicensed by Janssen US.</t>
  </si>
  <si>
    <t>Janssen US-Medisorb                                                       Page 3</t>
  </si>
  <si>
    <t xml:space="preserve">              (l) "Territory" shall mean the United States, its Territories,</t>
  </si>
  <si>
    <t>Protectorates, Commonwealths, and all other political subdivisions of the United</t>
  </si>
  <si>
    <t>States.</t>
  </si>
  <si>
    <t xml:space="preserve">              (a) Medisorb hereby grants to Janssen US in the Territory an</t>
  </si>
  <si>
    <t>sublicenses granted hereunder is exclusive to Janssen US and shall not extend to</t>
  </si>
  <si>
    <t>Janssen US Affiliates or Sublicensees.</t>
  </si>
  <si>
    <t xml:space="preserve">              (b) Medisorb shall offer to Janssen US for incorporation into this</t>
  </si>
  <si>
    <t>the Field which, if incorporated into Janssen US's then current commercial</t>
  </si>
  <si>
    <t>administration and (ii) the development by Medisorb of technology enabling [</t>
  </si>
  <si>
    <t xml:space="preserve">                                                   ].  It is the parties'</t>
  </si>
  <si>
    <t>Medisorb Improvements shall be made available to Janssen US for its use without</t>
  </si>
  <si>
    <t>Medisorb and Janssen US or any of its Affiliates shall be governed by the terms</t>
  </si>
  <si>
    <t>of Section 5(c) of this Agreement.</t>
  </si>
  <si>
    <t>Polymers required by Janssen U.S. for use in Products, then the license granted</t>
  </si>
  <si>
    <t>under paragraph 2(a) above shall be expanded to include the Medisorb Technology</t>
  </si>
  <si>
    <t xml:space="preserve">          (3)   Royalties:</t>
  </si>
  <si>
    <t xml:space="preserve">                ----------</t>
  </si>
  <si>
    <t xml:space="preserve">              (a) Janssen US shall pay or cause to be paid to Medisorb a running</t>
  </si>
  <si>
    <t>royalty with respect to all Products sold to customers in the Territory by</t>
  </si>
  <si>
    <t>Janssen</t>
  </si>
  <si>
    <t>Janssen US-Medisorb                                                       Page 4</t>
  </si>
  <si>
    <t>US, its Affiliates and Sublicensees, payable quarter-annually in arrears within</t>
  </si>
  <si>
    <t>sixty (60) days following the end of Janssen US's regular fiscal quarters in any</t>
  </si>
  <si>
    <t>year during the term hereof, as follows:  (i) [     ]% of the Net Sales of each</t>
  </si>
  <si>
    <t>unit of Product sold during the preceding calendar quarter during the term</t>
  </si>
  <si>
    <t>hereof, if such unit of Product was manufactured by Medisorb pursuant to a</t>
  </si>
  <si>
    <t>written contract for the supply of Product; or (ii) [    ] % of the Net Sales of</t>
  </si>
  <si>
    <t>each unit of Product sold during the preceding calendar quarter during the term</t>
  </si>
  <si>
    <t>hereof, if such unit of Product was not manufactured by Medisorb pursuant to a</t>
  </si>
  <si>
    <t>written contract for the supply of Product. Any withholding or other tax that</t>
  </si>
  <si>
    <t>Janssen US or any of its Affiliates or Sublicensees are required by statute to</t>
  </si>
  <si>
    <t>withhold and pay on behalf of Medisorb with respect to the royalties payable to</t>
  </si>
  <si>
    <t>Medisorb under this Agreement shall be deducted from said royalties and paid</t>
  </si>
  <si>
    <t>contemporaneously with the remittance to Medisorb; provided, however, that in</t>
  </si>
  <si>
    <t>regard to any tax so deducted Janssen US shall furnish Medisorb with proper</t>
  </si>
  <si>
    <t>evidence of the taxes paid on its behalf.</t>
  </si>
  <si>
    <t xml:space="preserve">              (b) In the event that Product is not claimed in a valid Patent</t>
  </si>
  <si>
    <t>effective in the Territory and a similar product obtains a market share greater</t>
  </si>
  <si>
    <t>than [    ]% of the total market revenues for Products and similar products in</t>
  </si>
  <si>
    <t>such country,  the parties agree to meet and negotiate in good faith an</t>
  </si>
  <si>
    <t>appropriate reduction in the royalty rate then in effect.  In no event shall a</t>
  </si>
  <si>
    <t>reduction in royalty rates pursuant to this section result in royalty rates [</t>
  </si>
  <si>
    <t>] of the rates specified under  Section 3(a)(i) and 3(a)(ii) of this Agreement.</t>
  </si>
  <si>
    <t>For the purposes of this section, "similar product" shall mean a generic version</t>
  </si>
  <si>
    <t>of the Product(s) where: (i) the active agent is [                  ], or a</t>
  </si>
  <si>
    <t>chemical analogue thereof and  (ii) the excipient is comprised of lactic and/or</t>
  </si>
  <si>
    <t>glycolic acids.  In the event that patent protection in the Territory for</t>
  </si>
  <si>
    <t>Product(s) becomes available subsequent to a royalty reduction pursuant to this</t>
  </si>
  <si>
    <t>section, the parties agree to (i) reinstitute the royalty otherwise applicable,</t>
  </si>
  <si>
    <t>and (ii) in the event that any recovery is obtained for prior infringement of</t>
  </si>
  <si>
    <t>the subsequently issued patent, the parties will first apply such recoveries to</t>
  </si>
  <si>
    <t>reimbursing Medisorb for royalties it would otherwise have received.</t>
  </si>
  <si>
    <t xml:space="preserve">              (c) Janssen US shall keep complete and adequate records with</t>
  </si>
  <si>
    <t>respect to the proceeds of Products on which it has to pay royalties payable</t>
  </si>
  <si>
    <t>hereunder for at least two (2) years after expiry of the year they concern.</t>
  </si>
  <si>
    <t>Medisorb shall have the right to have such records of Janssen US inspected and</t>
  </si>
  <si>
    <t>examined, at Medisorb's expense, for the purpose of determining the correctness</t>
  </si>
  <si>
    <t>of royalty payments made hereunder.</t>
  </si>
  <si>
    <t>whom Janssen US shall have no reasonable objection.  Such accountant shall not</t>
  </si>
  <si>
    <t>Janssen UA-Medisorb                                                       Page 5</t>
  </si>
  <si>
    <t>sublicensee, Medisorb may reasonably request Janssen US to audit the books of</t>
  </si>
  <si>
    <t>such Affiliate or such sublicensee in accordance with any applicable contractual</t>
  </si>
  <si>
    <t xml:space="preserve">              (a) Janssen US shall use its reasonable efforts consistent with</t>
  </si>
  <si>
    <t>its overall business practices and strategies to commercialize and market</t>
  </si>
  <si>
    <t>Product, or to have the same commercialized and marketed in the Territory.</t>
  </si>
  <si>
    <t xml:space="preserve">              (b) In the event that Janssen US determines to manufacture Product</t>
  </si>
  <si>
    <t>itself or through an Affiliate or have Product manufactured by a third party,</t>
  </si>
  <si>
    <t>Medisorb shall transfer to Janssen US and/or Affiliate all relevant Technical</t>
  </si>
  <si>
    <t>Information, and provide such technical assistance, upon mutually agreed terms</t>
  </si>
  <si>
    <t>and conditions, as is required by Janssen US in order to enable the manufacture</t>
  </si>
  <si>
    <t>of Product by Janssen US, its Affiliate or its designated third party</t>
  </si>
  <si>
    <t>manufacturer.  However, with respect to such third party manufacturers, except</t>
  </si>
  <si>
    <t>as limited by a written Product manufacturing agreement between Janssen US and</t>
  </si>
  <si>
    <t>Medisorb, Medisorb will have a right of first refusal as to the manufacture and</t>
  </si>
  <si>
    <t>supply to Janssen US of all Product(s), and component bioabsorbable polymers</t>
  </si>
  <si>
    <t>following written notice from Janssen US of terms it is offering to, or prepared</t>
  </si>
  <si>
    <t>to accept from, a third party manufacturer to notify Janssen US of its intention</t>
  </si>
  <si>
    <t>to exercise its right of first refusal to supply Product and/or component</t>
  </si>
  <si>
    <t>bioabsorbable polymers thereof to Janssen US, its Affiliates and Licensees on</t>
  </si>
  <si>
    <t>terms no less favorable to Janssen US than those offered by such third party</t>
  </si>
  <si>
    <t>manufacturer. Such third party manufacturer cannot be an in-kind competitor to</t>
  </si>
  <si>
    <t>whatsoever to supply the Medisorb Polymers required by Janssen U.S. for use in</t>
  </si>
  <si>
    <t>monomers.  This Section 4(b) specifically supersedes Section 7(B) of the</t>
  </si>
  <si>
    <t>Janssen US-Medisorb                                                       Page 6</t>
  </si>
  <si>
    <t>maintenance costs and Janssen US agrees to provide Medisorb with any necessary</t>
  </si>
  <si>
    <t xml:space="preserve">          Medisorb shall inform Janssen US of any patent application it wishes</t>
  </si>
  <si>
    <t>to file to protect proprietary rights defined in Article 5, resulting from</t>
  </si>
  <si>
    <t>either the Development Program or the preliminary Development Program and shall</t>
  </si>
  <si>
    <t>forward a copy of any such patent application to Janssen US at least one month</t>
  </si>
  <si>
    <t>prior to filing.</t>
  </si>
  <si>
    <t xml:space="preserve">          Medisorb shall consider any suggestions made by Janssen US for</t>
  </si>
  <si>
    <t>amplifying such application and shall accordingly amend the application where in</t>
  </si>
  <si>
    <t>Medisorb's opinion it is appropriate.</t>
  </si>
  <si>
    <t>patent applications without having first consulted Janssen US, which shall have</t>
  </si>
  <si>
    <t>the right to further pursue any patents or patent applications which Medisorb</t>
  </si>
  <si>
    <t>wishes to abandon, or parts thereof, in its own name and at its own expense.</t>
  </si>
  <si>
    <t xml:space="preserve">              (b) Janssen US and/or its Affiliate will retain title to and</t>
  </si>
  <si>
    <t>inventions, and data relating thereto) relating to [        ] or any chemical</t>
  </si>
  <si>
    <t>analogues of [        ] with similar physiological activity previously owned by</t>
  </si>
  <si>
    <t>Janssen US and/or its Affiliate or developed by Janssen US and/or affiliate as a</t>
  </si>
  <si>
    <t>result of this Agreement or otherwise. Janssen US and/or its Affiliate will pay</t>
  </si>
  <si>
    <t>its own costs and expenses in connection with the protection of any such</t>
  </si>
  <si>
    <t>technology, including all patent application and maintenance costs and Medisorb</t>
  </si>
  <si>
    <t>agrees to provide Janssen US with any necessary utility information.</t>
  </si>
  <si>
    <t>employee of Janssen US or an Affiliate of Janssen US and one employee of</t>
  </si>
  <si>
    <t>Medisorb or an Affiliate of Medisorb shall be jointly-owned by Janssen US or</t>
  </si>
  <si>
    <t>Janssen US Affiliate as the case may be and Medisorb. Each party will cooperate</t>
  </si>
  <si>
    <t>fully in the filing and prosecution of such patent applications.</t>
  </si>
  <si>
    <t xml:space="preserve">          Janssen US and Medisorb shall agree on which of both shall be</t>
  </si>
  <si>
    <t>responsible for the filing, prosecution and maintenance of any such joint patent</t>
  </si>
  <si>
    <t>applications</t>
  </si>
  <si>
    <t>Janssen US-Medisorb                                                       Page 7</t>
  </si>
  <si>
    <t>and patents (hereinafter referred to as the "Responsible Party") in Territory.</t>
  </si>
  <si>
    <t>and patents in the Territory shall be shared equally by Janssen US and Medisorb.</t>
  </si>
  <si>
    <t>A statement of costs shall be made up on a quarterly basis and invoiced to the</t>
  </si>
  <si>
    <t xml:space="preserve">          Medisorb shall grant to Janssen US an exclusive fully-paid up royalty</t>
  </si>
  <si>
    <t>paragraph shall obviate Janssen US's obligation to pay royalties under Section 3</t>
  </si>
  <si>
    <t xml:space="preserve">          Janssen US shall grant to Medisorb an exclusive fully paid-up royalty</t>
  </si>
  <si>
    <t>Janssen US-Medisorb                                                       Page 8</t>
  </si>
  <si>
    <t>party is infringing in the Territory any patents included within the Patents,</t>
  </si>
  <si>
    <t>the party becoming aware of such infringement shall promptly give notice of such</t>
  </si>
  <si>
    <t>infringement to the other party. Any possible action against such alleged</t>
  </si>
  <si>
    <t>infringement of the Patents will be carried out by either or both of the parties</t>
  </si>
  <si>
    <t>in accordance with the provisions specified hereinafter in paragraphs (b), (c),</t>
  </si>
  <si>
    <t>(d) and (e).</t>
  </si>
  <si>
    <t>US shall be entitled at its own discretion and at its own expense, to take</t>
  </si>
  <si>
    <t>immediate action against such infringement in its own name, at its own expense</t>
  </si>
  <si>
    <t>and on its own behalf.  Medisorb will give all reasonable assistance to Janssen</t>
  </si>
  <si>
    <t>in taking such action in accordance with Article 6(e), including giving Janssen</t>
  </si>
  <si>
    <t>the authority to file and prosecute such suit and, if necessary, being named a</t>
  </si>
  <si>
    <t>party in such action.  If Janssen US commences or assumes such action, Janssen</t>
  </si>
  <si>
    <t>US may credit [                              ] of any royalty otherwise due to</t>
  </si>
  <si>
    <t>Medisorb for sales in such country or countries against the amount of the</t>
  </si>
  <si>
    <t>expenses and costs of such action, including without limitation, attorney fees</t>
  </si>
  <si>
    <t>actually incurred by Janssen US.  The amount of expenses so deducted shall be</t>
  </si>
  <si>
    <t>paid to Medisorb out of the recoveries, if any, received by Janssen US as a</t>
  </si>
  <si>
    <t>result of such action.  Except for such repayment of royalties deducted, Janssen</t>
  </si>
  <si>
    <t>US shall be entitled to retain all recoveries therefrom.</t>
  </si>
  <si>
    <t>the Field without the prior written consent of Janssen US.</t>
  </si>
  <si>
    <t>falling within the definition of Patents and of which Janssen US or any of its</t>
  </si>
  <si>
    <t>Affiliates retains full title and ownership pursuant to Article 5 B), Janssen US</t>
  </si>
  <si>
    <t>shall have the right but not the obligation to take action against such</t>
  </si>
  <si>
    <t>infringement in its own name, at its own cost and on its own behalf. If Janssen</t>
  </si>
  <si>
    <t>US fails to take action against such infringement, or if Janssen US does not use</t>
  </si>
  <si>
    <t>reasonable efforts in carrying out such action after commencement thereof,</t>
  </si>
  <si>
    <t>within thirty (30) days after the notice referred to in paragraph (a) above or</t>
  </si>
  <si>
    <t>after having become aware of such infringement, Medisorb shall be entitled at</t>
  </si>
  <si>
    <t>its own discretion and at its own expense, to take action against such</t>
  </si>
  <si>
    <t>infringement. Medisorb shall be entitled to retain all recoveries, if any,</t>
  </si>
  <si>
    <t>Janssen US-Medisorb                                                       Page 9</t>
  </si>
  <si>
    <t>Affiliates and Medisorb jointly retain full title and ownership pursuant to</t>
  </si>
  <si>
    <t>Article 5 (c), and whenever in such case the infringing product would be a drug</t>
  </si>
  <si>
    <t>product falling within the definition of the Field, Janssen US shall have the</t>
  </si>
  <si>
    <t>right but not the obligation to take action against such infringement in its own</t>
  </si>
  <si>
    <t>name, at its own cost and on its own behalf. If Janssen US fails to take action</t>
  </si>
  <si>
    <t>against such infringement, or if Janssen US does not use reasonable efforts in</t>
  </si>
  <si>
    <t>carrying out such action after commencement thereof, within thirty (30) days</t>
  </si>
  <si>
    <t>after the notice referred to in paragraph (a) above or after having become aware</t>
  </si>
  <si>
    <t>of such infringement, Medisorb shall be entitled at its own discretion and at</t>
  </si>
  <si>
    <t>its own expense, to take action against such infringement, it being understood</t>
  </si>
  <si>
    <t>that Janssen US will have a continuing right to take over any such action at its</t>
  </si>
  <si>
    <t>own expense and shall pay to Medisorb from any recoveries Janssen US receives</t>
  </si>
  <si>
    <t>(i) Medisorb's expenses and (ii) from any sums remaining after deduction of</t>
  </si>
  <si>
    <t>Medisorb's and Janssen US's expenses, an amount proportionate to Medisorb's</t>
  </si>
  <si>
    <t>expenses in relation to Janssen US's expenses.</t>
  </si>
  <si>
    <t>within the definition of Patents and of which Janssen US or any of its</t>
  </si>
  <si>
    <t>product falling outside the definition of the Field, Medisorb shall have the</t>
  </si>
  <si>
    <t>name, at its own cost and on its own behalf.  If Medisorb fails to take action</t>
  </si>
  <si>
    <t>against such infringement, or if Medisorb does not use reasonable efforts in</t>
  </si>
  <si>
    <t>of such infringement, Janssen US shall be entitled at its own discretion and at</t>
  </si>
  <si>
    <t>that Medisorb will have a continuing right to take over any such action at its</t>
  </si>
  <si>
    <t>own expense.  If Janssen US commences or assumes such action, Janssen US may</t>
  </si>
  <si>
    <t>credit [                           ] of any royalty otherwise payable to</t>
  </si>
  <si>
    <t>Medisorb payable hereunder against the amount of the expenses and costs of such</t>
  </si>
  <si>
    <t>action, including without limitation, attorney fees actually incurred by Janssen</t>
  </si>
  <si>
    <t>US.  The amount of expenses so deducted shall be paid to Medisorb out of the</t>
  </si>
  <si>
    <t>recoveries, if any, received by Janssen US as a result of such action.  Except</t>
  </si>
  <si>
    <t>for such repayment of royalties deducted, Janssen US shall be entitled to retain</t>
  </si>
  <si>
    <t>all recoveries therefrom.</t>
  </si>
  <si>
    <t>Janssen US-Medisorb                                                      Page 10</t>
  </si>
  <si>
    <t>would constitute an infringement of the rights of a third party in the Territory</t>
  </si>
  <si>
    <t>necessary attempt to agree on a course of action in order to permit Janssen US</t>
  </si>
  <si>
    <t>to practice the license granted hereunder.  Such course of action may include:</t>
  </si>
  <si>
    <t>(a) modifying the Product or its manufacture so as to be noninfringing; (b)</t>
  </si>
  <si>
    <t>obtaining an appropriate license from such third party; or (c) fight the claim</t>
  </si>
  <si>
    <t>or suit.  In the event that within a short period of time, the parties fail to</t>
  </si>
  <si>
    <t>agree on an appropriate course of action Janssen US may decide upon the course</t>
  </si>
  <si>
    <t>of action in the interest of the further development, manufacturing or</t>
  </si>
  <si>
    <t>or regulatory feasible, Janssen US, whenever it relates to know how, whether</t>
  </si>
  <si>
    <t>patented or not, owned by Janssen US in accordance with the provisions of</t>
  </si>
  <si>
    <t>Article 5 (b) and (c), or Medisorb, whenever it relates to know how, whether</t>
  </si>
  <si>
    <t>patented or not, owned by Medisorb in accordance with the provisions of Article</t>
  </si>
  <si>
    <t>5 (a), will have the right to negotiate with such third party for such license.</t>
  </si>
  <si>
    <t>Both parties hereto will in any event in good faith consult with each other with</t>
  </si>
  <si>
    <t>for the negotiations as indicated above, [                     ] of any license</t>
  </si>
  <si>
    <t>fees or royalties paid by Janssen US under such license will be creditable</t>
  </si>
  <si>
    <t>against royalties due to Medisorb hereunder.</t>
  </si>
  <si>
    <t>a third party alleges that the manufacture, use or selling of the Product in the</t>
  </si>
  <si>
    <t>Territory infringes said third party's patent in, Janssen US shall have the</t>
  </si>
  <si>
    <t>right to apply [                   ] of the royalties due to Medisorb on the</t>
  </si>
  <si>
    <t>Janssen US-Medisorb                                                      Page 11</t>
  </si>
  <si>
    <t>term of the license granted to Janssen US hereunder shall commence on the date</t>
  </si>
  <si>
    <t>Patent or (ii) fifteen (15) years after the date of the first commercial sale of</t>
  </si>
  <si>
    <t>Product in the Territory, whichever is later; provided, that in no event shall</t>
  </si>
  <si>
    <t>the license granted hereunder expire later than the twentieth anniversary of the</t>
  </si>
  <si>
    <t>first commercial sale of Product. After expiration of the license granted to</t>
  </si>
  <si>
    <t>Janssen US hereunder, Janssen US shall retain a fully paid-up non-exclusive</t>
  </si>
  <si>
    <t>license to manufacture, use and sell Products in the Field in the Territory.</t>
  </si>
  <si>
    <t>Agreement to non-exclusive if Janssen US does not maintain the following minimum</t>
  </si>
  <si>
    <t>annual royalty payments to Medisorb.  With respect to the entire Territory, the</t>
  </si>
  <si>
    <t>the anniversary of the end of the month in which the Product was launched.</t>
  </si>
  <si>
    <t>During the first twelve month period and each subsequent twelve month period</t>
  </si>
  <si>
    <t>that such minimum royalty obligation is applicable, the minimum royalty amount</t>
  </si>
  <si>
    <t>to be paid by Janssen US will be calculated by multiplying the applicable</t>
  </si>
  <si>
    <t>royalty rate by [           ] percent of the actual aggregate net sales of other</t>
  </si>
  <si>
    <t>[                   ] products in the Territory during such twelve month period.</t>
  </si>
  <si>
    <t>Janssen US shall have the right to make up any shortfall in minimum royalty</t>
  </si>
  <si>
    <t>payments from Product sales in the Territory provided, such  make-up payment is</t>
  </si>
  <si>
    <t>made at the same time and in the same manner as required for the underlying</t>
  </si>
  <si>
    <t>minimum royalty obligation.</t>
  </si>
  <si>
    <t xml:space="preserve">              (d) Janssen US may terminate this Agreement without cause upon 30</t>
  </si>
  <si>
    <t>days prior written notice. Thereafter, Janssen US shall have no further rights</t>
  </si>
  <si>
    <t>or privileges with respect to the use of Medisorb Technology in Products and</t>
  </si>
  <si>
    <t>Janssen US-Medisorb                                                      Page 12</t>
  </si>
  <si>
    <t xml:space="preserve">              (g) All rights and licenses granted under or pursuant to this</t>
  </si>
  <si>
    <t>Agreement by Medisorb to Janssen U.S. are, and shall otherwise be deemed to be,</t>
  </si>
  <si>
    <t>for purposes of Section 365(n) of Title 11, U.S. Code (the "Bankruptcy Code"),</t>
  </si>
  <si>
    <t>licenses to "intellectual property" as defined under section 101(60) of the</t>
  </si>
  <si>
    <t>Bankruptcy Code.  The parties agree that Janssen, as a licensee of such rights</t>
  </si>
  <si>
    <t>under this Agreement, shall retain and may fully exercise all of its rights and</t>
  </si>
  <si>
    <t>elections under the Bankruptcy Code.</t>
  </si>
  <si>
    <t xml:space="preserve">              (c) Janssen US shall cause its Affiliates and Sublicensees to</t>
  </si>
  <si>
    <t>abide by the obligations of confidentiality with respect to unpublished</t>
  </si>
  <si>
    <t>information within the Patents and Technical Information.</t>
  </si>
  <si>
    <t>Technical Information licensed to Janssen US hereunder, including without</t>
  </si>
  <si>
    <t>Janssen US-Medisorb                                                      Page 13</t>
  </si>
  <si>
    <t xml:space="preserve">          (11)  Liability</t>
  </si>
  <si>
    <t xml:space="preserve">                ---------</t>
  </si>
  <si>
    <t xml:space="preserve">              (a) Janssen US agrees to indemnify, defend and hold harmless</t>
  </si>
  <si>
    <t>Medisorb from and against any liability, loss, damages and expenses (including</t>
  </si>
  <si>
    <t>reasonable attorney fees) Medisorb may suffer as the result of claims, demands,</t>
  </si>
  <si>
    <t>costs or judgments which may be made or instituted against Medisorb by reason of</t>
  </si>
  <si>
    <t>personal injury or damage to property arising out or caused by Janssen US's</t>
  </si>
  <si>
    <t>promotion, use and sale of the Product, except where such liabilities claims,</t>
  </si>
  <si>
    <t>demands, costs or judgments are caused by Medisorb's failure to provide Janssen</t>
  </si>
  <si>
    <t>US with any information as specified in Section 12 (c) and Article 13. Medisorb</t>
  </si>
  <si>
    <t>will notify Janssen US as soon as it becomes aware of any such claim or action</t>
  </si>
  <si>
    <t>and agrees to give reasonable assistance in the investigation and defense of</t>
  </si>
  <si>
    <t>such claim or action it being understood that it shall allow Janssen US to</t>
  </si>
  <si>
    <t>control the disposition of the same.</t>
  </si>
  <si>
    <t>US from and against any liability, loss, damages and expenses (including</t>
  </si>
  <si>
    <t>reasonable attorney fees) Janssen US may suffer as the result of claims,</t>
  </si>
  <si>
    <t>demands, costs or judgments which may be made or instituted against Janssen US</t>
  </si>
  <si>
    <t>by reason of personal injury or damage to property arising out or caused by</t>
  </si>
  <si>
    <t>Medisorb's failure to provide Janssen US with any information as specified in</t>
  </si>
  <si>
    <t>Section 12 (c) and Article 13.</t>
  </si>
  <si>
    <t xml:space="preserve">              (a) As Janssen US has superior knowledge of the end-use</t>
  </si>
  <si>
    <t>applications to which Products licensed hereunder will be put, Janssen US is</t>
  </si>
  <si>
    <t>responsible for providing third parties with adequate information as to the</t>
  </si>
  <si>
    <t>medical profile of such Products. Janssen US will provide Medisorb with copies</t>
  </si>
  <si>
    <t>of the product information document which is part of the NDA for the Product.</t>
  </si>
  <si>
    <t>Product(s) will perform acceptably in Janssen US's application(s). Janssen US is</t>
  </si>
  <si>
    <t>the sole judge as to whether Product(s) will perform acceptably in Janssen US's</t>
  </si>
  <si>
    <t>application(s). Janssen US represents and warrants on an on-going basis during</t>
  </si>
  <si>
    <t>the term of this agreement that it has the capability to assess the suitability</t>
  </si>
  <si>
    <t>of Product(s) in Janssen US's application(s) and agrees to conduct adequate</t>
  </si>
  <si>
    <t>testing to confirm the safety and efficacy of Products prior to</t>
  </si>
  <si>
    <t>commercialization.</t>
  </si>
  <si>
    <t xml:space="preserve">              (c) Medisorb will provide to Janssen US promptly after its</t>
  </si>
  <si>
    <t>discovery by Medisorb, any information in its possession which indicates adverse</t>
  </si>
  <si>
    <t>effects in</t>
  </si>
  <si>
    <t>Janssen US-Medisorb                                                      Page 14</t>
  </si>
  <si>
    <t>humans associated with the Products, including the bioabsorbable polymeric</t>
  </si>
  <si>
    <t>components thereof, licensed hereunder.  For the purpose of this Agreement</t>
  </si>
  <si>
    <t xml:space="preserve">          (13)  Government Approvals</t>
  </si>
  <si>
    <t xml:space="preserve">                --------------------</t>
  </si>
  <si>
    <t xml:space="preserve">          Janssen US shall be responsible for conducting all necessary testing</t>
  </si>
  <si>
    <t>as well as determining what, if any, government approvals are required for the</t>
  </si>
  <si>
    <t>use and sale of Product licensed hereunder and shall comply with all such</t>
  </si>
  <si>
    <t xml:space="preserve">          Medisorb shall cooperate fully with Janssen US in obtaining regulatory</t>
  </si>
  <si>
    <t>approvals for Product licensed hereunder and shall, at Janssen US's request,</t>
  </si>
  <si>
    <t>used in the manufacture of Medisorb Polymers and a type I Drug Master File of</t>
  </si>
  <si>
    <t>Medisorb's manufacturing facilities where Product may be manufactured.  Medisorb</t>
  </si>
  <si>
    <t>will authorize Janssen U.S. at its request to cross-reference any Drug Master</t>
  </si>
  <si>
    <t>Files relating to the Medisorb Polymers.</t>
  </si>
  <si>
    <t>Janssen US-Medisorb                                                      Page 15</t>
  </si>
  <si>
    <t xml:space="preserve">                    6954 Cornell Road</t>
  </si>
  <si>
    <t xml:space="preserve">                    Cincinnati, OH 45242</t>
  </si>
  <si>
    <t xml:space="preserve">                    Facsimile: 513-489-2348</t>
  </si>
  <si>
    <t xml:space="preserve">          If to Janssen US:</t>
  </si>
  <si>
    <t xml:space="preserve">                    Janssen U.S.</t>
  </si>
  <si>
    <t xml:space="preserve">                    1125 Trenton-Harbourton Road</t>
  </si>
  <si>
    <t xml:space="preserve">                    P.O. Box 200</t>
  </si>
  <si>
    <t xml:space="preserve">                    Titusville, New Jersey 08560-0200</t>
  </si>
  <si>
    <t xml:space="preserve">                    Facsimile:  609-630-2616</t>
  </si>
  <si>
    <t xml:space="preserve">                    with a copy to Janssen Pharmaceutica International</t>
  </si>
  <si>
    <t xml:space="preserve">                                  Kollerstrasse 38</t>
  </si>
  <si>
    <t xml:space="preserve">                                  6300 Zug 6</t>
  </si>
  <si>
    <t xml:space="preserve">                                  Switzerland</t>
  </si>
  <si>
    <t xml:space="preserve">                                  Facsimile: 00-41-42449565</t>
  </si>
  <si>
    <t>Janssen US-Medisorb                                                      Page 16</t>
  </si>
  <si>
    <t>shall use their reasonable efforts to meet and resolve such disputes.  In the</t>
  </si>
  <si>
    <t>event that the parties are unable to resolve any such disputes, then both</t>
  </si>
  <si>
    <t>parties hereby agree to submit said disputes to the jurisdiction of the</t>
  </si>
  <si>
    <t>competent courts of the State of New Jersey and agree that any litigation in any</t>
  </si>
  <si>
    <t>way related to this Agreement shall be submitted to such courts and that same</t>
  </si>
  <si>
    <t>shall be subject to the laws of the State of New Jersey without regard to its</t>
  </si>
  <si>
    <t>rules respecting choice of law.</t>
  </si>
  <si>
    <t>illegal or unenforceable such provision or provisions shall be validly reformed</t>
  </si>
  <si>
    <t>to as nearly approximate the intent of the parties as possible and, if</t>
  </si>
  <si>
    <t>unreformable; shall be divisible and deleted in such jurisdiction, elsewhere</t>
  </si>
  <si>
    <t>this Agreement shall not be affected.</t>
  </si>
  <si>
    <t>JANSSEN PHARMACEUTICA INC.</t>
  </si>
  <si>
    <t>Janssen US-Medisorb                                                      Page 17</t>
  </si>
  <si>
    <t>{Second Janssen  Signatory}</t>
  </si>
  <si>
    <t>- ---------------------------</t>
  </si>
  <si>
    <t>12059501.doc</t>
  </si>
  <si>
    <t>&lt;/TEXT&gt;</t>
  </si>
  <si>
    <t>&lt;/DOCUMENT&gt;</t>
  </si>
  <si>
    <t>&lt;DOCUMENT&gt;</t>
  </si>
  <si>
    <t>&lt;TYPE&gt;EX-10.18(A)</t>
  </si>
  <si>
    <t>&lt;SEQUENCE&gt;4</t>
  </si>
  <si>
    <t>&lt;DESCRIPTION&gt;FIRST AMENDMENT TO DEVELOPMENT AGREEMENT</t>
  </si>
  <si>
    <t>&lt;TEXT&gt;</t>
  </si>
  <si>
    <t xml:space="preserve">                    FIRST AMENDMENT TO DEVELOPMENT AGREEMENT</t>
  </si>
  <si>
    <t>This First Amendment to that certain Development Agreement, dated 23 December</t>
  </si>
  <si>
    <t xml:space="preserve">                                     ---------------------                   </t>
  </si>
  <si>
    <t>1993 (hereinafter "the Development Agreement"), by and between MEDISORB</t>
  </si>
  <si>
    <t>TECHNOLOGIES INTERNATIONAL  L.P. ("Medisorb"), a Delaware limited partnership,</t>
  </si>
  <si>
    <t>doing business at 6954 Cornell Road, Cincinnati, Ohio 45242, and JANSSEN</t>
  </si>
  <si>
    <t>PHARMACEUTICA INTERNATIONAL, a division of Cilag International AG, ("Janssen"),</t>
  </si>
  <si>
    <t>a Swiss business corporation, doing business at Kollerstrasse 38, CH-6300 Zug 6,</t>
  </si>
  <si>
    <t>Switzerland, is agreed this 6th day of December, 1995.</t>
  </si>
  <si>
    <t xml:space="preserve">                            ---        --------       </t>
  </si>
  <si>
    <t>WHEREAS, the Parties desire to amend certain terms of the Development Agreement</t>
  </si>
  <si>
    <t>respecting the timing of Janssen's right to exercise its option to license MTI</t>
  </si>
  <si>
    <t>technology and, further, respecting, certain milestone dates;</t>
  </si>
  <si>
    <t>NOW THEREFORE, the parties agree to amend the Development Agreement as follows:</t>
  </si>
  <si>
    <t>(A)  Section 4(A) of the Development Agreement is hereby amended in its entirety</t>
  </si>
  <si>
    <t xml:space="preserve">     to read as follows:</t>
  </si>
  <si>
    <t xml:space="preserve">     The initial term of this Agreement shall commence upon the date first above</t>
  </si>
  <si>
    <t xml:space="preserve">     written and continue thereafter until the earlier of (i) the completion of</t>
  </si>
  <si>
    <t xml:space="preserve">     the Development Program at the moment of finalization of the IRF, which is</t>
  </si>
  <si>
    <t xml:space="preserve">     expected during the [                          ], or (ii) [</t>
  </si>
  <si>
    <t xml:space="preserve">     ], unless earlier terminated pursuant to the provisions of this Section 4</t>
  </si>
  <si>
    <t xml:space="preserve">     or according to the terms of Section 16 below. However, in the event that</t>
  </si>
  <si>
    <t xml:space="preserve">     the IRF has not been completed by [                    ], if Janssen can</t>
  </si>
  <si>
    <t xml:space="preserve">     show due diligence, this Agreement shall not terminate and will be extended</t>
  </si>
  <si>
    <t xml:space="preserve">     for such period as Janssen requires to finalize the IRF, provided that</t>
  </si>
  <si>
    <t xml:space="preserve">     during such extension Janssen continues to show due diligence. Due</t>
  </si>
  <si>
    <t xml:space="preserve">     diligence, amongst other factors, shall mean the timely filing of required</t>
  </si>
  <si>
    <t xml:space="preserve">     regulatory applications, including, without limitation, a CTX (clinical</t>
  </si>
  <si>
    <t xml:space="preserve">     trial exemption certificate) and/or IND, and continuing to fund the</t>
  </si>
  <si>
    <t xml:space="preserve">     Development Program in a commercially reasonable manner.</t>
  </si>
  <si>
    <t>(B)  Section 6(A) of the Development Agreement is hereby amended in its entirety</t>
  </si>
  <si>
    <t xml:space="preserve">     Medisorb hereby grants to Janssen an option, exercisable at any time during</t>
  </si>
  <si>
    <t xml:space="preserve">     the term of this Agreement and continuing for a period of thirty (30) days</t>
  </si>
  <si>
    <t xml:space="preserve">     thereafter to enter into the License Agreements (i.e., the first a</t>
  </si>
  <si>
    <t xml:space="preserve">     worldwide license, excluding the United States, and the second a license</t>
  </si>
  <si>
    <t xml:space="preserve">     encompassing only the United States) attached hereto as Exhibits B &amp; C,</t>
  </si>
  <si>
    <t xml:space="preserve">     respectively.</t>
  </si>
  <si>
    <t>All capitalized terms used in this First Amendment shall have the same meanings</t>
  </si>
  <si>
    <t>as defined in the Development Agreement.  Other than the foregoing, all other</t>
  </si>
  <si>
    <t>terms of the Development Agreement remain in full force and effect.</t>
  </si>
  <si>
    <t xml:space="preserve">    ----------------------------------------</t>
  </si>
  <si>
    <t xml:space="preserve">      --------------------------------------</t>
  </si>
  <si>
    <t>Title: Operations Director</t>
  </si>
  <si>
    <t xml:space="preserve">       -------------------------------------</t>
  </si>
  <si>
    <t>Date: 12/12/95</t>
  </si>
  <si>
    <t xml:space="preserve">       THIS EXHIBIT HAS BEEN REDACTED AND IS THE SUBJECT OF A CONFIDENTIAL </t>
  </si>
  <si>
    <t xml:space="preserve">       TREATMENT REQUEST. REDACTED MATERIALS IS BRACKETED AND HAS BEEN FILED </t>
  </si>
  <si>
    <t xml:space="preserve">       SEPARATELY WITH THE SECURITIES AND EXCHANGE COMMISSION.</t>
  </si>
  <si>
    <t xml:space="preserve">DEVELOPMENT AGREEMENT </t>
  </si>
  <si>
    <t xml:space="preserve">AMENDMENT </t>
  </si>
  <si>
    <t>JANSSEN-MEDISORB</t>
  </si>
  <si>
    <t>[Second Janssen Signatory]</t>
  </si>
  <si>
    <t>- -------------------------</t>
  </si>
  <si>
    <t xml:space="preserve">    -----------------------------------</t>
  </si>
  <si>
    <t xml:space="preserve">       --------------------------------</t>
  </si>
  <si>
    <t>MEDISORB TECHNOLOGIES INTERNATIONAL L.P.</t>
  </si>
  <si>
    <t xml:space="preserve">    ---------------------------------</t>
  </si>
  <si>
    <t xml:space="preserve">       ------------------------------</t>
  </si>
  <si>
    <t>Date: December 6, 1995</t>
  </si>
  <si>
    <t xml:space="preserve">       TREATMENT REQUEST. REDACTED MATERIAL IS BRACKETED AND HAS BEEN FILED </t>
  </si>
  <si>
    <t>&lt;TYPE&gt;EX-10.19</t>
  </si>
  <si>
    <t>&lt;SEQUENCE&gt;5</t>
  </si>
  <si>
    <t>&lt;DESCRIPTION&gt;LICENSE AGREEMENT DATED 2/13/96</t>
  </si>
  <si>
    <t xml:space="preserve">     This Agreement is made as of the 13 day February of 1996, between MEDISORB</t>
  </si>
  <si>
    <t xml:space="preserve">                                      --     --------    ----                  </t>
  </si>
  <si>
    <t>TECHNOLOGIES INTERNATIONAL L.P., a Delaware limited partnership (hereinafter</t>
  </si>
  <si>
    <t>"Medisorb") and JANSSEN PHARMACEUTICA INC., a New Jersey corporation ("Janssen</t>
  </si>
  <si>
    <t>US").</t>
  </si>
  <si>
    <t xml:space="preserve">     WHEREAS,  Medisorb and Janssen Pharmaceutica International, an affiliate of</t>
  </si>
  <si>
    <t>Janssen US, have entered into a certain Development Agreement, dated December</t>
  </si>
  <si>
    <t>23, 1993 (the "Development Agreement"), for the development of a Product (as</t>
  </si>
  <si>
    <t>described below); and</t>
  </si>
  <si>
    <t xml:space="preserve">     WHEREAS, Janssen Pharmaceutica International has an option under the</t>
  </si>
  <si>
    <t xml:space="preserve">     WHEREAS, the parties believe that it is in their mutual best interest for</t>
  </si>
  <si>
    <t>Medisorb to license to Janssen US on an exclusive basis in the Territory,</t>
  </si>
  <si>
    <t xml:space="preserve">     NOW, IT IS HEREBY AGREED AS FOLLOWS:</t>
  </si>
  <si>
    <t xml:space="preserve">     (1) Definitions:  The following terms shall have the meanings ascribed to</t>
  </si>
  <si>
    <t xml:space="preserve">         -----------                                                          </t>
  </si>
  <si>
    <t>them herein, unless the context otherwise requires:</t>
  </si>
  <si>
    <t xml:space="preserve">         (a) "Affiliate" shall mean any company controlling, controlled by, or</t>
  </si>
  <si>
    <t>under common control with a party by ownership, directly or indirectly, of fifty</t>
  </si>
  <si>
    <t>percent (50%) or more of the total ownership or by the power to control the</t>
  </si>
  <si>
    <t>policies and actions of such company.</t>
  </si>
  <si>
    <t xml:space="preserve">         (b) "Development Program" shall mean the development activities</t>
  </si>
  <si>
    <t xml:space="preserve">         (c) "Field" shall mean the treatment of [</t>
  </si>
  <si>
    <t xml:space="preserve">                                                     ].</t>
  </si>
  <si>
    <t xml:space="preserve">         (d) "Improvements" shall mean any improvements or developments to or of</t>
  </si>
  <si>
    <t>the Patents and Technical Information in the Field which Medisorb may acquire,</t>
  </si>
  <si>
    <t xml:space="preserve">      THIS EXHIBIT HAS BEEN REDACTED AND IS THE SUBJECT OF A CONFIDENTIAL</t>
  </si>
  <si>
    <t xml:space="preserve">      TREATMENT REQUEST. REDACTED MATERIAL IS BRACKETED AND HAS BEEN</t>
  </si>
  <si>
    <t xml:space="preserve">      FILED SEPARATELY WITH THE SECURITIES AND EXCHANGE COMMISSION.</t>
  </si>
  <si>
    <t>discover, invent, originate, make, conceive or have a right to, in whole or in</t>
  </si>
  <si>
    <t>part, during the term of this Agreement, whether or not such improvement or</t>
  </si>
  <si>
    <t>development is patentable.</t>
  </si>
  <si>
    <t xml:space="preserve">         (e) "Medisorb Polymers" shall mean bioresorbable aliphatic polyesters</t>
  </si>
  <si>
    <t>based on glycolide, lactide, caprolactone and combinations of such polymers,</t>
  </si>
  <si>
    <t>which are manufactured by Medisorb and utilized in Product(s) licensed under</t>
  </si>
  <si>
    <t xml:space="preserve">         (f) "NDA" shall mean a New Drug Application and all supplements filed</t>
  </si>
  <si>
    <t>pursuant to the requirements of the United States Food and Drug Administration,</t>
  </si>
  <si>
    <t>including all documents, data and other information concerning Product which are</t>
  </si>
  <si>
    <t>necessary for, or included in, FDA approval to market a Product as more fully</t>
  </si>
  <si>
    <t>defined in 21 C.F.R. 314.5 et seq. or any other similar application for</t>
  </si>
  <si>
    <t>marketing authorization filed with the appropriate regulatory authorities in</t>
  </si>
  <si>
    <t>other countries of the Territory (as defined hereinafter).</t>
  </si>
  <si>
    <t xml:space="preserve">         (g) "Net Sales" shall mean the gross amounts received from sales of</t>
  </si>
  <si>
    <t>Products during a calendar quarter to third parties by Janssen US, its</t>
  </si>
  <si>
    <t>Sublicensees or any Affiliate of either, less any:  (i)  applicable sales taxes;</t>
  </si>
  <si>
    <t>paid for.  No deduction from the gross sales price shall be made for any item of</t>
  </si>
  <si>
    <t>sale or shipment of the product sold.  For purposes hereof, Net Sales shall not</t>
  </si>
  <si>
    <t xml:space="preserve">         (h) "Patents" shall mean (i) any and all existing issued patents and</t>
  </si>
  <si>
    <t xml:space="preserve">formulation of [       ], or any chemical analogues of [       ] with similar </t>
  </si>
  <si>
    <t xml:space="preserve">         (i) "Product(s)" shall mean any and all depot formulations of [     ],</t>
  </si>
  <si>
    <t xml:space="preserve">or any chemical analogues of [       ] with similar physiological activity, </t>
  </si>
  <si>
    <t xml:space="preserve">based on polymers of lactic and glycolic acids which are designed to deliver </t>
  </si>
  <si>
    <t>[       ], or any of its chemical analogues, over an extended period.</t>
  </si>
  <si>
    <t xml:space="preserve">         (j) "Sublicensees" shall mean any company or companies, other than</t>
  </si>
  <si>
    <t xml:space="preserve">         (k) "Technical Information" shall mean all unpatented information, </t>
  </si>
  <si>
    <t xml:space="preserve">         (l) "Territory" shall mean the United States, its Territories,</t>
  </si>
  <si>
    <t xml:space="preserve">     (2)  License Grant</t>
  </si>
  <si>
    <t xml:space="preserve">          -------------</t>
  </si>
  <si>
    <t xml:space="preserve">         (a) Medisorb hereby grants to Janssen US in the Territory an exclusive</t>
  </si>
  <si>
    <t>license under the Patents and Technical Information existing prior to the</t>
  </si>
  <si>
    <t>effective date of this Agreement, with the right to grant sublicenses</t>
  </si>
  <si>
    <t>manufactured, to use and have used, and to sell and have sold Products.</t>
  </si>
  <si>
    <t>Medisorb exclusively retains all rights under the Patents and Technical</t>
  </si>
  <si>
    <t>Information outside the Field and for use other than in Products.  The right to</t>
  </si>
  <si>
    <t>grant sublicenses granted hereunder is exclusive to Janssen US and shall not</t>
  </si>
  <si>
    <t>extend to Janssen US Affiliates or Sublicensees.</t>
  </si>
  <si>
    <t xml:space="preserve">         (b) Medisorb shall offer to Janssen US for incorporation into this</t>
  </si>
  <si>
    <t>Product(s), would: (i) result in significant changes in either the</t>
  </si>
  <si>
    <t>value and/or profitability of such Product(s). Examples of such Improvements</t>
  </si>
  <si>
    <t xml:space="preserve">                                                                            ]. </t>
  </si>
  <si>
    <t>It is the parties' understanding that the effect of any such license amendment</t>
  </si>
  <si>
    <t>would, in general, be either an extension of the term of this Agreement for a</t>
  </si>
  <si>
    <t>mutually agreed period or a marginal increase in the then current royalty rate.</t>
  </si>
  <si>
    <t>All other Medisorb Improvements shall be made available to Janssen US for its</t>
  </si>
  <si>
    <t>use without further agreement. Proprietary rights to Improvements jointly</t>
  </si>
  <si>
    <t>developed by Medisorb and Janssen US or any of its Affiliates shall be governed</t>
  </si>
  <si>
    <t>by the terms of Section 5(c) of this Agreement.</t>
  </si>
  <si>
    <t xml:space="preserve">         (c) In the event that at any time during the term of this Agreement</t>
  </si>
  <si>
    <t>Medisorb is unable for any reason whatsoever to supply the Medisorb Polymers</t>
  </si>
  <si>
    <t>required by Janssen U.S. for use in Products, then the license granted under</t>
  </si>
  <si>
    <t xml:space="preserve">     (3) Royalties:</t>
  </si>
  <si>
    <t xml:space="preserve">         ----------</t>
  </si>
  <si>
    <t xml:space="preserve">         (a) Janssen US shall pay or cause to be paid to Medisorb a running</t>
  </si>
  <si>
    <t>Janssen US, its Affiliates and Sublicensees, payable quarter-annually in arrears</t>
  </si>
  <si>
    <t>within sixty (60) days following the end of Janssen US's regular fiscal quarters</t>
  </si>
  <si>
    <t>in any year during the term hereof, as follows: (i) [     ]% of the Net Sales of</t>
  </si>
  <si>
    <t>written contract for the supply of Product; or (ii) [     ]% of the Net Sales of</t>
  </si>
  <si>
    <t xml:space="preserve">         (b) In the event that Product is not claimed in a valid Patent</t>
  </si>
  <si>
    <t>such country, the parties agree to meet and negotiate in good faith an</t>
  </si>
  <si>
    <t>appropriate reduction in the royalty rate then in effect. In no event shall a</t>
  </si>
  <si>
    <t>reduction in royalty rates pursuant to this section result in royalty rates</t>
  </si>
  <si>
    <t>[       ] of the rates specified under Section 3(a)(i) and 3(a)(ii) of this</t>
  </si>
  <si>
    <t>Agreement. For the purposes of this section, "similar product" shall mean a</t>
  </si>
  <si>
    <t>generic version of the Product(s) where: (i) the active agent is</t>
  </si>
  <si>
    <t>[                 ], or a chemical analogue thereof and (ii) the excipient is</t>
  </si>
  <si>
    <t>comprised of lactic and/or glycolic acids. In the event that patent protection</t>
  </si>
  <si>
    <t>in the Territory for Product(s) becomes available subsequent to a royalty</t>
  </si>
  <si>
    <t>reduction pursuant to this section, the parties agree to (i) reinstitute the</t>
  </si>
  <si>
    <t>royalty otherwise applicable, and (ii) in the event that any recovery is</t>
  </si>
  <si>
    <t>obtained for prior infringement of the subsequently issued patent, the parties</t>
  </si>
  <si>
    <t>will first apply such recoveries to reimbursing Medisorb for royalties it would</t>
  </si>
  <si>
    <t>otherwise have received.</t>
  </si>
  <si>
    <t>Janssen US-Medisorb                                                       Page 5</t>
  </si>
  <si>
    <t xml:space="preserve">         (c) Janssen US shall keep complete and adequate records with respect to</t>
  </si>
  <si>
    <t>the proceeds of Products on which it has to pay royalties payable hereunder for</t>
  </si>
  <si>
    <t>at least two (2) years after expiry of the year they concern. Medisorb shall</t>
  </si>
  <si>
    <t>have the right to have such records of Janssen US inspected and examined, at</t>
  </si>
  <si>
    <t xml:space="preserve">     (4) Production of Product/Technology Transfer:</t>
  </si>
  <si>
    <t xml:space="preserve">         ----------------------------------------- </t>
  </si>
  <si>
    <t xml:space="preserve">         (a) Janssen US shall use its reasonable efforts consistent with its</t>
  </si>
  <si>
    <t>overall business practices and strategies to commercialize and market Product,</t>
  </si>
  <si>
    <t>or to have the same commercialized and marketed in the Territory.</t>
  </si>
  <si>
    <t xml:space="preserve">         (b) In the event that Janssen US determines to manufacture Product</t>
  </si>
  <si>
    <t>manufacturer. However, with respect to such third party manufacturers, except as</t>
  </si>
  <si>
    <t>limited by a written Product manufacturing agreement between Janssen US and</t>
  </si>
  <si>
    <t>terms no less favorable to Janssen US than those offered by such</t>
  </si>
  <si>
    <t>third party manufacturer. Such third party manufacturer cannot be an in-kind</t>
  </si>
  <si>
    <t>competitor to Medisorb and must be reasonably acceptable to Medisorb with</t>
  </si>
  <si>
    <t>respect to confidential protection of Medisorb's Technical Information. In the</t>
  </si>
  <si>
    <t>event that at any time during the term of this Agreement Medisorb is unable for</t>
  </si>
  <si>
    <t>any reason whatsoever to supply the Medisorb Polymers required by Janssen U.S.</t>
  </si>
  <si>
    <t>for use in Products, then the right of first refusal under this paragraph</t>
  </si>
  <si>
    <t>respecting the supply of the component bioabsorbable polymers shall be</t>
  </si>
  <si>
    <t>eliminated. For the purposes of this section, an "in-kind" competitor shall mean</t>
  </si>
  <si>
    <t>any organization which regularly engages in the contract development and/or</t>
  </si>
  <si>
    <t>contract manufacture of injectable controlled release drug delivery systems</t>
  </si>
  <si>
    <t>comprising a polymeric excipient based on lactic and/or glycolic acids and/or</t>
  </si>
  <si>
    <t>other closely related monomers. This Section 4(b) specifically supersedes</t>
  </si>
  <si>
    <t>Section 7(B) of the Development Agreement, which Section 7(B) shall be of no</t>
  </si>
  <si>
    <t>further force or effect.</t>
  </si>
  <si>
    <t xml:space="preserve">     (5)  Proprietary Rights</t>
  </si>
  <si>
    <t xml:space="preserve">          ------------------</t>
  </si>
  <si>
    <t xml:space="preserve">          (a) Medisorb will retain title to and ownership of all technology</t>
  </si>
  <si>
    <t xml:space="preserve">     Medisorb shall inform Janssen US of any patent application it wishes to</t>
  </si>
  <si>
    <t>a copy of any such patent application to Janssen US at least one month prior to</t>
  </si>
  <si>
    <t xml:space="preserve">     Medisorb shall consider any suggestions made by Janssen US for amplifying</t>
  </si>
  <si>
    <t xml:space="preserve">     Medisorb shall not abandon part or whole of any of the patents or patent</t>
  </si>
  <si>
    <t>applications without having first consulted Janssen US, which shall have the</t>
  </si>
  <si>
    <t xml:space="preserve">          (b) Janssen US and/or its Affiliate will retain title to and ownership</t>
  </si>
  <si>
    <t>of all technology (including, without limitation, all patents, inventions, and</t>
  </si>
  <si>
    <t xml:space="preserve">data relating thereto) relating to [         ] or any chemical analogues of </t>
  </si>
  <si>
    <t>[         ] with similar physiological activity previously owned by Janssen US</t>
  </si>
  <si>
    <t>and/or its Affiliate or developed by Janssen US and/or affiliate as a result of</t>
  </si>
  <si>
    <t>this Agreement or otherwise. Janssen US and/or its Affiliate will pay its own</t>
  </si>
  <si>
    <t>costs and expenses in connection with the protection of any such technology,</t>
  </si>
  <si>
    <t>including all patent application and maintenance costs and Medisorb agrees to</t>
  </si>
  <si>
    <t>provide Janssen US with any necessary utility information.</t>
  </si>
  <si>
    <t xml:space="preserve">          (c) Any inventions, other than those falling under either section 5(a)</t>
  </si>
  <si>
    <t>or 5(b) hereof, having an inventorship jointly between at least one employee of</t>
  </si>
  <si>
    <t>Janssen US or an Affiliate of Janssen US and one employee of Medisorb or an</t>
  </si>
  <si>
    <t>Affiliate of Medisorb shall be jointly-owned by Janssen US or Janssen US</t>
  </si>
  <si>
    <t>Affiliate as the case may be and Medisorb. Each party will cooperate fully in</t>
  </si>
  <si>
    <t>the filing and prosecution of such patent applications.</t>
  </si>
  <si>
    <t xml:space="preserve">     Janssen US and Medisorb shall agree on which of both shall be responsible</t>
  </si>
  <si>
    <t>applications and patents (hereinafter referred to as the "Responsible Party") in</t>
  </si>
  <si>
    <t>Territory. In principle, the party having contributed the most to the invention</t>
  </si>
  <si>
    <t>to be protected shall be the responsible party, unless agreed upon differently.</t>
  </si>
  <si>
    <t>Upon mutual consent, the responsible party may select an agent for drafting,</t>
  </si>
  <si>
    <t>filing and prosecuting a joint application. However, both parties shall agree</t>
  </si>
  <si>
    <t>who shall be the agent and to what extent this agent shall be used.</t>
  </si>
  <si>
    <t xml:space="preserve">     The Responsible Party shall consult the other party when drafting any new</t>
  </si>
  <si>
    <t>jointly owned patent application. The final draft shall be forwarded to the</t>
  </si>
  <si>
    <t xml:space="preserve">     The Responsible Party shall not abandon part or whole of any of the patents</t>
  </si>
  <si>
    <t>or patent applications without having first consulted the other party, which</t>
  </si>
  <si>
    <t>shall have the right to further pursue any patents or patent applications which</t>
  </si>
  <si>
    <t>the responsible party wishes to abandon, or parts thereof, in its own name and</t>
  </si>
  <si>
    <t>at its own expense.</t>
  </si>
  <si>
    <t xml:space="preserve">     All out-of-pocket costs made in relation to joint patent applications and</t>
  </si>
  <si>
    <t>patents in the Territory shall be shared equally by Janssen US and Medisorb. A</t>
  </si>
  <si>
    <t>statement of costs shall be made up on a quarterly basis and invoiced to the</t>
  </si>
  <si>
    <t xml:space="preserve">     Medisorb shall grant to Janssen US an exclusive fully-paid up royalty free</t>
  </si>
  <si>
    <t>license with the right to sublicense to make, have made, use and sell under any</t>
  </si>
  <si>
    <t>such patents or patent applications for the duration of the patents, any</t>
  </si>
  <si>
    <t xml:space="preserve">continuations, continuations in part, </t>
  </si>
  <si>
    <t>divisions, patents of addition, reissues, renewals or extensions thereof or any</t>
  </si>
  <si>
    <t>supplementary protection certificates granted with respect thereto, in respect</t>
  </si>
  <si>
    <t xml:space="preserve">of any claims concerning the application of [         ] or any chemical </t>
  </si>
  <si>
    <t>analogues of [          ] with similar physiological activity. However, nothing</t>
  </si>
  <si>
    <t>contained in this paragraph shall obviate Janssen US's obligation to pay</t>
  </si>
  <si>
    <t>royalties under Section 3 hereof with respect to any Products developed</t>
  </si>
  <si>
    <t>hereunder.</t>
  </si>
  <si>
    <t xml:space="preserve">     Janssen US shall grant to Medisorb an exclusive fully paid-up royalty free</t>
  </si>
  <si>
    <t xml:space="preserve">          (d) In addition, each party will retain exclusive title to its</t>
  </si>
  <si>
    <t xml:space="preserve">     (6)  Patent Infringement</t>
  </si>
  <si>
    <t xml:space="preserve">          -------------------</t>
  </si>
  <si>
    <t xml:space="preserve">          (a) In the event that either party becomes aware that any third party</t>
  </si>
  <si>
    <t>is infringing in the Territory any patents included within the Patents, the</t>
  </si>
  <si>
    <t>party becoming aware of such infringement shall promptly give notice of such</t>
  </si>
  <si>
    <t xml:space="preserve">          (b) Whenever it would concern a patent or patent application falling</t>
  </si>
  <si>
    <t>within the definition of Patents and of which Medisorb retains full title and</t>
  </si>
  <si>
    <t>ownership pursuant to Article 5 a), Medisorb shall use all reasonable efforts to</t>
  </si>
  <si>
    <t>take action against such infringement in its own name, at its own expense and on</t>
  </si>
  <si>
    <t>its own behalf.</t>
  </si>
  <si>
    <t xml:space="preserve">     If Medisorb fails to take action against such infringement, or if Medisorb</t>
  </si>
  <si>
    <t>does not use reasonable efforts in carrying out such action after commencement</t>
  </si>
  <si>
    <t>thereof, within thirty (30) days after the notice referred to in paragraph (a)</t>
  </si>
  <si>
    <t>above or after having become aware of such infringement, Janssen US shall be</t>
  </si>
  <si>
    <t>entitled at its own discretion and at its own expense, to take immediate action</t>
  </si>
  <si>
    <t>against such infringement in its own name, at its own expense and on its own</t>
  </si>
  <si>
    <t>behalf. Medisorb will give all reasonable assistance to Janssen in taking such</t>
  </si>
  <si>
    <t>action in accordance with Article 6(e), including giving Janssen the authority</t>
  </si>
  <si>
    <t>to file and prosecute such suit and, if necessary, being named a party in such</t>
  </si>
  <si>
    <t xml:space="preserve">action. If Janssen US commences or assumes such action, Janssen US may credit </t>
  </si>
  <si>
    <t>[                    ] of</t>
  </si>
  <si>
    <t>any royalty otherwise due to Medisorb for sales in such country or countries</t>
  </si>
  <si>
    <t>against the amount of the expenses and costs of such action, including without</t>
  </si>
  <si>
    <t>limitation, attorney fees actually incurred by Janssen US. The amount of</t>
  </si>
  <si>
    <t>received by Janssen US as a result of such action. Except for such repayment of</t>
  </si>
  <si>
    <t>royalties deducted, Janssen US shall be entitled to retain all recoveries</t>
  </si>
  <si>
    <t xml:space="preserve">     In no event shall Medisorb settle with such infringing third party in the</t>
  </si>
  <si>
    <t>Field without the prior written consent of Janssen US.</t>
  </si>
  <si>
    <t xml:space="preserve">          (c) Whenever it would concern a patent or patent application falling</t>
  </si>
  <si>
    <t xml:space="preserve">          (d) Whenever it would concern a patent or patent application falling</t>
  </si>
  <si>
    <t xml:space="preserve">     Whenever it would concern a patent or patent application falling within the</t>
  </si>
  <si>
    <t>definition of Patents and of which Janssen US or any of its Affiliates and</t>
  </si>
  <si>
    <t>Medisorb jointly retain full title and ownership pursuant to Article 5 (c), and</t>
  </si>
  <si>
    <t xml:space="preserve">whenever in such case the </t>
  </si>
  <si>
    <t>infringing product would be a drug product falling outside the definition of the</t>
  </si>
  <si>
    <t>Field, Medisorb shall have the right but not the obligation to take action</t>
  </si>
  <si>
    <t>against such infringement in its own name, at its own cost and on its own</t>
  </si>
  <si>
    <t>behalf. If Medisorb fails to take action against such infringement, or if</t>
  </si>
  <si>
    <t>action against such infringement, it being understood that Medisorb will have a</t>
  </si>
  <si>
    <t>continuing right to take over any such action at its own expense. If Janssen US</t>
  </si>
  <si>
    <t>commences or assumes such action, Janssen US may credit</t>
  </si>
  <si>
    <t>[                           ] of any royalty otherwise payable to Medisorb</t>
  </si>
  <si>
    <t>payable hereunder against the amount of the expenses and costs of such action,</t>
  </si>
  <si>
    <t>including without limitation, attorney fees actually incurred by Janssen US. The</t>
  </si>
  <si>
    <t>amount of expenses so deducted shall be paid to Medisorb out of the recoveries,</t>
  </si>
  <si>
    <t>if any, received by Janssen US as a result of such action. Except for such</t>
  </si>
  <si>
    <t>repayment of royalties deducted, Janssen US shall be entitled to retain all</t>
  </si>
  <si>
    <t>recoveries therefrom.</t>
  </si>
  <si>
    <t xml:space="preserve">          (e) Each party agrees to cooperate reasonably with the other party in</t>
  </si>
  <si>
    <t>such litigation, including making available to the other party records,</t>
  </si>
  <si>
    <t xml:space="preserve">     (7)  Third Party Intellectual Property Rights</t>
  </si>
  <si>
    <t xml:space="preserve">          ----------------------------------------</t>
  </si>
  <si>
    <t xml:space="preserve">          (a) Medisorb warrants that to the best of its current knowledge and</t>
  </si>
  <si>
    <t>belief the Products to be developed hereunder will not infringe the patent</t>
  </si>
  <si>
    <t xml:space="preserve">          (b) In the event that the manufacture, use or sale of the Product</t>
  </si>
  <si>
    <t>party and the extent of any alleged infringement. The parties shall after</t>
  </si>
  <si>
    <t>to practice the license granted hereunder. Such course of action may include:</t>
  </si>
  <si>
    <t>or suit. In the event that within a short period of time, the parties fail to</t>
  </si>
  <si>
    <t xml:space="preserve">          (c) In the event that the parties cannot agree on modifying the</t>
  </si>
  <si>
    <t>royalties payable thereunder. In no event shall either party as a result of such</t>
  </si>
  <si>
    <t>settlement, grant a sublicense or cross license to the third party to settle the</t>
  </si>
  <si>
    <t>suit, without the prior written approval of the other party. In the event that</t>
  </si>
  <si>
    <t>such negotiations result in a consummated agreement, any license fee and/or</t>
  </si>
  <si>
    <t>royalties to be paid thereunder shall be paid by the party responsible for the</t>
  </si>
  <si>
    <t>negotiations as indicated above, [                        ] of any license fees</t>
  </si>
  <si>
    <t>or royalties paid by Janssen US under such license will be creditable against</t>
  </si>
  <si>
    <t>royalties due to Medisorb hereunder.</t>
  </si>
  <si>
    <t xml:space="preserve">          (d) In the event that either or both parties would further to such</t>
  </si>
  <si>
    <t>right to apply [                             ] of the royalties due to Medisorb</t>
  </si>
  <si>
    <t>on the sales of the allegedly infringing Product against its litigation</t>
  </si>
  <si>
    <t>expenses.</t>
  </si>
  <si>
    <t xml:space="preserve">     (8)  Term:</t>
  </si>
  <si>
    <t xml:space="preserve">          ---- </t>
  </si>
  <si>
    <t xml:space="preserve">          (a) Except as otherwise provided herein, this Agreement and the term</t>
  </si>
  <si>
    <t>of the license granted to Janssen US hereunder shall commence on the date first</t>
  </si>
  <si>
    <t>written above and shall expire (i) upon expiration of the last to expire Patent</t>
  </si>
  <si>
    <t>or (ii) fifteen (15) years after the date of the first commercial sale of</t>
  </si>
  <si>
    <t xml:space="preserve">          (b) Medisorb may convert the exclusive license granted under this</t>
  </si>
  <si>
    <t>annual royalty payments to Medisorb. With respect to the entire Territory, the</t>
  </si>
  <si>
    <t>that such minimum royalty obligation is applicable, the</t>
  </si>
  <si>
    <t>minimum royalty amount to be paid by Janssen US will be calculated by</t>
  </si>
  <si>
    <t>multiplying the applicable royalty rate by [   ] percent of the actual aggregate</t>
  </si>
  <si>
    <t>net sales of other [        ] products in the Territory during such twelve month</t>
  </si>
  <si>
    <t>period.</t>
  </si>
  <si>
    <t xml:space="preserve">          (c) In the event that either party shall enter or be put into</t>
  </si>
  <si>
    <t xml:space="preserve">          (d) Janssen US may terminate this Agreement without cause upon 30 days</t>
  </si>
  <si>
    <t>prior written notice.  Thereafter, Janssen US shall have no further rights or</t>
  </si>
  <si>
    <t xml:space="preserve">          (e) Any early termination of the Agreement shall be without prejudice</t>
  </si>
  <si>
    <t>to the rights of either party against the other accrued under this Agreement</t>
  </si>
  <si>
    <t>prior to termination.</t>
  </si>
  <si>
    <t xml:space="preserve">          (f) Upon any termination of this Agreement, any remaining inventory of</t>
  </si>
  <si>
    <t>Product may be sold, provided all royalties otherwise due hereunder are paid</t>
  </si>
  <si>
    <t>with respect to such sales.</t>
  </si>
  <si>
    <t xml:space="preserve">          (g) All rights and licenses granted under or pursuant to this</t>
  </si>
  <si>
    <t>Bankruptcy Code. The parties agree that Janssen, as a licensee of such rights</t>
  </si>
  <si>
    <t xml:space="preserve">     (9)  Confidentiality:</t>
  </si>
  <si>
    <t xml:space="preserve">          --------------- </t>
  </si>
  <si>
    <t xml:space="preserve">          (a) Each party agrees to keep confidential and to not use for any</t>
  </si>
  <si>
    <t>provided that such obligation shall not apply to</t>
  </si>
  <si>
    <t>technical information or material which: (i) was in the receiving party's</t>
  </si>
  <si>
    <t>possession without restriction prior to receipt from the other party or its</t>
  </si>
  <si>
    <t>Affiliates; (ii) was in the public domain at the time of receipt; (iii) becomes</t>
  </si>
  <si>
    <t>part of the public domain through no fault of the receiving party; (iv) shall be</t>
  </si>
  <si>
    <t>lawfully received from a third party with a right of further disclosure; (v)</t>
  </si>
  <si>
    <t>shall be required to be disclosed by law, by regulation or by the rules of any</t>
  </si>
  <si>
    <t>securities exchange.</t>
  </si>
  <si>
    <t xml:space="preserve">          (b) Except as may be otherwise provided herein, the confidentiality</t>
  </si>
  <si>
    <t>obligations as set out in this Section shall continue so long as this Agreement</t>
  </si>
  <si>
    <t>remains in force and thereafter for a period of seven (7) years.</t>
  </si>
  <si>
    <t xml:space="preserve">          (c) Janssen US shall cause its Affiliates and Sublicensees to abide by</t>
  </si>
  <si>
    <t>the obligations of confidentiality with respect to unpublished information</t>
  </si>
  <si>
    <t xml:space="preserve">          (d) Any confidential information relating to the subject matter of</t>
  </si>
  <si>
    <t xml:space="preserve">     (10) Disclaimer of Warranty: Medisorb makes no representations or</t>
  </si>
  <si>
    <t xml:space="preserve">          ----------------------                                      </t>
  </si>
  <si>
    <t xml:space="preserve">     (11) Liability</t>
  </si>
  <si>
    <t xml:space="preserve">          ---------</t>
  </si>
  <si>
    <t xml:space="preserve">          (a) Janssen US agrees to indemnify, defend and hold harmless Medisorb</t>
  </si>
  <si>
    <t>injury or damage to property arising out or caused by Janssen US's promotion,</t>
  </si>
  <si>
    <t>use and sale of the Product, except where such liabilities claims, demands,</t>
  </si>
  <si>
    <t>costs or judgments are caused by Medisorb's failure to provide Janssen US with</t>
  </si>
  <si>
    <t>any information as specified in Section 12 (c) and Article 13. Medisorb will</t>
  </si>
  <si>
    <t>notify Janssen US as soon as it becomes aware of any such claim or action and</t>
  </si>
  <si>
    <t>agrees to give reasonable assistance in the investigation and defense of such</t>
  </si>
  <si>
    <t>claim or action it being understood that it shall allow Janssen US to control</t>
  </si>
  <si>
    <t>the disposition of the same.</t>
  </si>
  <si>
    <t xml:space="preserve">          (b) Medisorb agrees to indemnify, defend and hold harmless Janssen US</t>
  </si>
  <si>
    <t>attorney fees) Janssen US may suffer as the result of claims, demands, costs or</t>
  </si>
  <si>
    <t>judgments which may be made or instituted against Janssen US by reason of</t>
  </si>
  <si>
    <t>personal injury or damage to property arising out or caused by Medisorb's</t>
  </si>
  <si>
    <t>failure to provide Janssen US with any information as specified in Section 12</t>
  </si>
  <si>
    <t>(c) and Article 13.</t>
  </si>
  <si>
    <t xml:space="preserve">          (c) In no event shall either party be liable for loss of profits, loss</t>
  </si>
  <si>
    <t>of goodwill or any consequential or incidental damages of any kind of the other</t>
  </si>
  <si>
    <t>party.</t>
  </si>
  <si>
    <t xml:space="preserve">     (12) Product Information and Adverse Drug Events</t>
  </si>
  <si>
    <t xml:space="preserve">          -------------------------------------------</t>
  </si>
  <si>
    <t xml:space="preserve">          (a) As Janssen US has superior knowledge of the end-use applications</t>
  </si>
  <si>
    <t>to which Products licensed hereunder will be put, Janssen US is responsible for</t>
  </si>
  <si>
    <t>such Products. Janssen US will provide Medisorb with copies of the product</t>
  </si>
  <si>
    <t>information document which is part of the NDA for the Product.</t>
  </si>
  <si>
    <t xml:space="preserve">          (b) Medisorb does not claim the expertise to judge whether Product(s)</t>
  </si>
  <si>
    <t>will perform acceptably in Janssen US's application(s). Janssen US is the sole</t>
  </si>
  <si>
    <t>judge as to whether Product(s) will perform acceptably in Janssen US's</t>
  </si>
  <si>
    <t xml:space="preserve">          (c) Medisorb will provide to Janssen US promptly after its discovery</t>
  </si>
  <si>
    <t xml:space="preserve">     (13) Government Approvals</t>
  </si>
  <si>
    <t xml:space="preserve">          --------------------</t>
  </si>
  <si>
    <t xml:space="preserve">     Janssen US shall be responsible for conducting all necessary testing as</t>
  </si>
  <si>
    <t xml:space="preserve">     Medisorb shall cooperate fully with Janssen US in obtaining regulatory</t>
  </si>
  <si>
    <t xml:space="preserve">     In this respect Medisorb undertakes that it has submitted or will as soon</t>
  </si>
  <si>
    <t>as possible submit a type IV Drug Master File to the FDA identifying Medisorb's</t>
  </si>
  <si>
    <t>method of manufacture, release specifications and testing methods used in the</t>
  </si>
  <si>
    <t>manufacture of Medisorb Polymers and a type I Drug Master File of Medisorb's</t>
  </si>
  <si>
    <t>manufacturing facilities where Product may be manufactured.  Medisorb will</t>
  </si>
  <si>
    <t>authorize Janssen U.S. at its request to cross-reference any Drug Master Files</t>
  </si>
  <si>
    <t>relating to the Medisorb Polymers.</t>
  </si>
  <si>
    <t xml:space="preserve">     (14) Force Majeure:  Neither party shall be liable for its failure to</t>
  </si>
  <si>
    <t xml:space="preserve">          -------------                                                   </t>
  </si>
  <si>
    <t xml:space="preserve">     (15) Press Communications:  Neither party shall originate any publicity,</t>
  </si>
  <si>
    <t xml:space="preserve">          --------------------                                               </t>
  </si>
  <si>
    <t>news release or public announcement, written or oral relating to this Agreement,</t>
  </si>
  <si>
    <t>including its existence, without the prior written approval of the other party.</t>
  </si>
  <si>
    <t xml:space="preserve">     (16) Notices:  Any legal notice required or permitted hereunder shall be</t>
  </si>
  <si>
    <t xml:space="preserve">          -------                                                            </t>
  </si>
  <si>
    <t>considered properly given if in writing and sent by first class mail, certified</t>
  </si>
  <si>
    <t>mail or by telefacsimile to the party being notified at the respective address</t>
  </si>
  <si>
    <t>of such party as follows:</t>
  </si>
  <si>
    <t xml:space="preserve">     If to Medisorb:</t>
  </si>
  <si>
    <t xml:space="preserve">     If to Janssen US:</t>
  </si>
  <si>
    <t xml:space="preserve">               Janssen U.S.</t>
  </si>
  <si>
    <t xml:space="preserve">               1125 Trenton-Harbourton Road</t>
  </si>
  <si>
    <t xml:space="preserve">               P.O. Box 200</t>
  </si>
  <si>
    <t xml:space="preserve">               Titusville, New Jersey 08560-0200</t>
  </si>
  <si>
    <t xml:space="preserve">               Facsimile:  609-630-2616</t>
  </si>
  <si>
    <t xml:space="preserve">               with a copy to Janssen Pharmaceutica International</t>
  </si>
  <si>
    <t xml:space="preserve">                         Kollerstrasse 38</t>
  </si>
  <si>
    <t xml:space="preserve">                         6300 Zug 6</t>
  </si>
  <si>
    <t xml:space="preserve">                         Switzerland</t>
  </si>
  <si>
    <t xml:space="preserve">                         Facsimile: 00-41-42449565</t>
  </si>
  <si>
    <t xml:space="preserve">to as nearly approximate the intent of the </t>
  </si>
  <si>
    <t>By: /s/ Paula F. Costa</t>
  </si>
  <si>
    <t xml:space="preserve">    ------------------------------</t>
  </si>
  <si>
    <t>Name: Paula F. Costa</t>
  </si>
  <si>
    <t xml:space="preserve">      ----------------------------</t>
  </si>
  <si>
    <t xml:space="preserve">       ---------------------------</t>
  </si>
  <si>
    <t>Date: 2/13/96</t>
  </si>
  <si>
    <t>(Second Janssen  Signatory)</t>
  </si>
  <si>
    <t>By: /s/ Bruce D. Given</t>
  </si>
  <si>
    <t>Name: Bruce D. Given</t>
  </si>
  <si>
    <t>Title: Group Vice President</t>
  </si>
  <si>
    <t>Janssen US-Medisorb                                                      Page 18</t>
  </si>
  <si>
    <t>Date: 2/16/96</t>
  </si>
  <si>
    <t>Title:    President</t>
  </si>
  <si>
    <t>Date: January 31, 1996</t>
  </si>
  <si>
    <t>&lt;TYPE&gt;EX-10.20</t>
  </si>
  <si>
    <t>&lt;SEQUENCE&gt;6</t>
  </si>
  <si>
    <t>&lt;DESCRIPTION&gt;LICENSE AGREEMENT DATED 2/21/96</t>
  </si>
  <si>
    <t xml:space="preserve">          This Agreement is made as of the 21 day February of 1996, between</t>
  </si>
  <si>
    <t xml:space="preserve">                                           --     --------    ----         </t>
  </si>
  <si>
    <t xml:space="preserve">                                ].</t>
  </si>
  <si>
    <t xml:space="preserve">acquire, </t>
  </si>
  <si>
    <t xml:space="preserve">         THIS EXHIBIT HAS BEEN REDACTED AND IS THE SUBJECT OF A CONFIDENTIAL </t>
  </si>
  <si>
    <t xml:space="preserve">         TREATMENT REQUEST. REDACTED MATERIAL IS BRACKETED AND HAS BEEN FILED </t>
  </si>
  <si>
    <t xml:space="preserve">         SEPARATELY WITH THE SECURITIES AND EXCHANGE COMMISSION.</t>
  </si>
  <si>
    <t>Janssen-Medisorb</t>
  </si>
  <si>
    <t xml:space="preserve">                                                                          Page 2</t>
  </si>
  <si>
    <t xml:space="preserve">formulation of [        ] or any chemical analogues of [            ] with </t>
  </si>
  <si>
    <t>similar physiological activity, based on polymers of lactic and glycolic acids</t>
  </si>
  <si>
    <t>and the production and use thereof; (ii) any other patents and patent</t>
  </si>
  <si>
    <t>] or any chemical analogues of [             ] with similar physiological</t>
  </si>
  <si>
    <t xml:space="preserve">activity, based on polymers of lactic and glycolic acids which are designed to </t>
  </si>
  <si>
    <t>deliver [         ], or any of its chemical analogues, over an extended period.</t>
  </si>
  <si>
    <t xml:space="preserve">                                                                          Page 3</t>
  </si>
  <si>
    <t xml:space="preserve">              (l) "Territory" shall mean worldwide with the exception of the</t>
  </si>
  <si>
    <t xml:space="preserve">          (2) License Grant</t>
  </si>
  <si>
    <t xml:space="preserve">              -------------</t>
  </si>
  <si>
    <t xml:space="preserve">                                                       ].  It is the parties'</t>
  </si>
  <si>
    <t>period or a marginal increase in the then current royalty rate . All other</t>
  </si>
  <si>
    <t>further agreement. Proprietary rights to Improvements jointly developed by</t>
  </si>
  <si>
    <t xml:space="preserve">                                                                          Page 4</t>
  </si>
  <si>
    <t xml:space="preserve"> in a valid Patent, a similar product obtains a market share greater than </t>
  </si>
  <si>
    <t xml:space="preserve">[   ]% of the total market revenues for Products and similar products in such </t>
  </si>
  <si>
    <t xml:space="preserve">country, the parties agree to meet and negotiate in good faith an appropriate </t>
  </si>
  <si>
    <t xml:space="preserve">reduction in the royalty rate then in effect.  In no event shall a reduction </t>
  </si>
  <si>
    <t>in royalty rates pursuant to this section result in royalty rates [</t>
  </si>
  <si>
    <t>of the Product(s) where: (i) the active agent is [             ], or a chemical</t>
  </si>
  <si>
    <t>analogue thereof and  (ii) the excipient is comprised of lactic and/or glycolic</t>
  </si>
  <si>
    <t>acids.  In the event that patent protection for Product(s) becomes available</t>
  </si>
  <si>
    <t>subsequent to a royalty reduction pursuant to this section, the parties agree to</t>
  </si>
  <si>
    <t>(i) reinstitute the royalty otherwise applicable, and (ii) in the event that any</t>
  </si>
  <si>
    <t>recovery is obtained for prior infringement of the subsequently issued patent,</t>
  </si>
  <si>
    <t>the parties will first apply such recoveries to reimbursing Medisorb for</t>
  </si>
  <si>
    <t>royalties it would otherwise have received.</t>
  </si>
  <si>
    <t xml:space="preserve">                                                                          Page 5</t>
  </si>
  <si>
    <t xml:space="preserve">confidential protection of </t>
  </si>
  <si>
    <t xml:space="preserve">                                                                          Page 6</t>
  </si>
  <si>
    <t>Medisorb's Technical Information. In the event that at any time during the term</t>
  </si>
  <si>
    <t>of this Agreement Medisorb is unable for any reason whatsoever to supply the</t>
  </si>
  <si>
    <t>Medisorb Polymers required by Janssen for use in Products, then the right of</t>
  </si>
  <si>
    <t>first refusal under this paragraph respecting the supply of the component</t>
  </si>
  <si>
    <t>bioabsorbable polymers shall be eliminated. For the purposes of this section, an</t>
  </si>
  <si>
    <t>"in-kind" competitor shall mean any organization which regularly engages in the</t>
  </si>
  <si>
    <t>contract development and/or contract manufacture of injectable controlled</t>
  </si>
  <si>
    <t>release drug delivery systems comprising a polymeric excipient based on lactic</t>
  </si>
  <si>
    <t>and/or glycolic acids and/or other closely related monomers. This Section 4(b)</t>
  </si>
  <si>
    <t>specifically supercedes Section 7(B) of the Development Agreement, which Section</t>
  </si>
  <si>
    <t>7(B) shall be of no further force or effect.</t>
  </si>
  <si>
    <t xml:space="preserve">          (5) Proprietary Rights</t>
  </si>
  <si>
    <t xml:space="preserve">              ------------------</t>
  </si>
  <si>
    <t xml:space="preserve">                                                                          Page 7</t>
  </si>
  <si>
    <t xml:space="preserve">              (b) Janssen and/or its Affiliate will retain title to and </t>
  </si>
  <si>
    <t xml:space="preserve">ownership of all technology (including, without limitation, all patents, </t>
  </si>
  <si>
    <t xml:space="preserve">inventions, and data relating thereto) relating to [                   ] or </t>
  </si>
  <si>
    <t xml:space="preserve">any chemical analogues of [                   ] with similar physiological </t>
  </si>
  <si>
    <t xml:space="preserve">activity previously owned by Janssen and/or its Affiliate or developed by </t>
  </si>
  <si>
    <t xml:space="preserve">Janssen as a result of this Agreement or otherwise. Janssen and/or its </t>
  </si>
  <si>
    <t xml:space="preserve">Affiliate will pay its own costs and expenses in connection with the </t>
  </si>
  <si>
    <t xml:space="preserve">protection of any such technology, including all patent application and </t>
  </si>
  <si>
    <t xml:space="preserve">maintenance costs and Medisorb agrees to provide Janssen with any necessary </t>
  </si>
  <si>
    <t xml:space="preserve">                                                                          Page 8</t>
  </si>
  <si>
    <t>application of [                   ] or any chemical analogues of [            ]</t>
  </si>
  <si>
    <t>with similar physiological activity. However, nothing contained in this</t>
  </si>
  <si>
    <t xml:space="preserve">                                                                          Page 9</t>
  </si>
  <si>
    <t xml:space="preserve">          (6) Patent Infringement</t>
  </si>
  <si>
    <t xml:space="preserve">              -------------------</t>
  </si>
  <si>
    <t>and on its own behalf. If Janssen commences or assumes such action, Janssen may</t>
  </si>
  <si>
    <t>credit [                             ] of any royalty otherwise due to Medisorb</t>
  </si>
  <si>
    <t>for sales in such country or countries against the amount of the expenses and</t>
  </si>
  <si>
    <t>costs of such action, including without limitation, attorney fees actually</t>
  </si>
  <si>
    <t>incurred by Janssen.  The amount of expenses so deducted shall be paid to</t>
  </si>
  <si>
    <t>Medisorb out of the recoveries, if any, received by Janssen as a result of such</t>
  </si>
  <si>
    <t>action.  Except for such repayment of royalties deducted, Janssen shall be</t>
  </si>
  <si>
    <t>entitled to retain all recoveries therefrom.</t>
  </si>
  <si>
    <t xml:space="preserve">referred to </t>
  </si>
  <si>
    <t xml:space="preserve">                                                                         Page 10</t>
  </si>
  <si>
    <t>in paragraph (a) above or after having become aware of such infringement,</t>
  </si>
  <si>
    <t>Medisorb shall be entitled at its own discretion and at its own expense, to take</t>
  </si>
  <si>
    <t>action against such infringement. Medisorb shall be entitled to retain all</t>
  </si>
  <si>
    <t>recoveries, if any, therefrom.</t>
  </si>
  <si>
    <t>continuing right to take over any such action at its own expense.  If Janssen</t>
  </si>
  <si>
    <t xml:space="preserve">commences or assumes such action, Janssen may credit [                 ]of any </t>
  </si>
  <si>
    <t>royalty otherwise payable to Medisorb payable hereunder against the amount of</t>
  </si>
  <si>
    <t>the expenses and costs of such action, including without limitation, attorney</t>
  </si>
  <si>
    <t>fees actually incurred by Janssen. The amount of expenses so deducted shall be</t>
  </si>
  <si>
    <t>paid to Medisorb out of the recoveries, if any, received by Janssen as a result</t>
  </si>
  <si>
    <t>of such action. Except for such repayment of royalties deducted, Janssen shall</t>
  </si>
  <si>
    <t>be entitled to retain all recoveries therefrom.</t>
  </si>
  <si>
    <t xml:space="preserve">                                                                         Page 11</t>
  </si>
  <si>
    <t>for the negotiations as indicated above, [                           ] of any</t>
  </si>
  <si>
    <t>license fees or royalties paid by Janssen under such license will be creditable</t>
  </si>
  <si>
    <t>against royalties due to Medisorb with respect to such country or countries.</t>
  </si>
  <si>
    <t xml:space="preserve">                                                                         Page 12</t>
  </si>
  <si>
    <t>to apply [                              ] of the royalties due to Medisorb on</t>
  </si>
  <si>
    <t>the sales of the allegedly infringing Product against its litigation expenses.</t>
  </si>
  <si>
    <t xml:space="preserve">          (8) Term:</t>
  </si>
  <si>
    <t xml:space="preserve">              ---- </t>
  </si>
  <si>
    <t xml:space="preserve">              (i) With respect to the entire Territory, excluding Japan, the</t>
  </si>
  <si>
    <t>the anniversary of the end of the month in which the Product was launched in the</t>
  </si>
  <si>
    <t>third major country. For the purpose of this Article only, major country shall</t>
  </si>
  <si>
    <t>mean France, Germany, United Kingdom or Italy. During the first twelve month</t>
  </si>
  <si>
    <t>period that such minimum royalty obligation is applicable, the minimum royalty</t>
  </si>
  <si>
    <t>amount to be paid by Janssen will be calculated by multiplying the applicable</t>
  </si>
  <si>
    <t xml:space="preserve">royalty rate by [       ] percent of the actual aggregate net sales of other </t>
  </si>
  <si>
    <t xml:space="preserve">[          ] products during such twelve month period in the three major </t>
  </si>
  <si>
    <t>countries referred to above.</t>
  </si>
  <si>
    <t>by [  ]% of the aggregate net sales of other [                  ] products</t>
  </si>
  <si>
    <t xml:space="preserve">                                                                         Page 13</t>
  </si>
  <si>
    <t xml:space="preserve">                 (ii) In Japan the minimum royalty obligation will be first </t>
  </si>
  <si>
    <t>month in which the Product was launched.  The minimum annual royalty amount to</t>
  </si>
  <si>
    <t xml:space="preserve">be paid by Janssen will be calculated by multiplying the applicable royalty </t>
  </si>
  <si>
    <t xml:space="preserve">rate by an amount representing [  ]% of the aggregate net sales of other </t>
  </si>
  <si>
    <t>[       ] products in Japan during such period.</t>
  </si>
  <si>
    <t>other [                ] products sales will no longer be taken into account for</t>
  </si>
  <si>
    <t>calculating the above minimum royalty obligation.</t>
  </si>
  <si>
    <t xml:space="preserve">          (9) Confidentiality:</t>
  </si>
  <si>
    <t xml:space="preserve">              --------------- </t>
  </si>
  <si>
    <t>supplied by the</t>
  </si>
  <si>
    <t xml:space="preserve">                                                                         Page 14</t>
  </si>
  <si>
    <t>other hereunder and any information a party may acquire about the other or its</t>
  </si>
  <si>
    <t>activities as a result of entering into this Agreement, provided that such</t>
  </si>
  <si>
    <t>obligation shall not apply to technical information or material which:  (i) was</t>
  </si>
  <si>
    <t>in the receiving party's possession without restriction prior to receipt from</t>
  </si>
  <si>
    <t>the other party or its Affiliates; (ii) was in the public domain at the time of</t>
  </si>
  <si>
    <t>receipt; (iii) becomes part of the public domain through no fault of the</t>
  </si>
  <si>
    <t>receiving party; (iv) shall be lawfully received from a third party with a right</t>
  </si>
  <si>
    <t>of further disclosure; (v) shall be required to be disclosed by law, by</t>
  </si>
  <si>
    <t>regulation or by the rules of any securities exchange.</t>
  </si>
  <si>
    <t xml:space="preserve">         (10) Disclaimer of Warranty: Medisorb makes no representations or</t>
  </si>
  <si>
    <t xml:space="preserve">              ----------------------                                      </t>
  </si>
  <si>
    <t xml:space="preserve">         (11) Liability</t>
  </si>
  <si>
    <t xml:space="preserve">              ---------</t>
  </si>
  <si>
    <t xml:space="preserve">                                                                         Page 15</t>
  </si>
  <si>
    <t xml:space="preserve">         (12) Product Information and Adverse Drug Events</t>
  </si>
  <si>
    <t xml:space="preserve">              -------------------------------------------</t>
  </si>
  <si>
    <t>sole judge as to whether Product(s) will perform acceptably in Janssen's</t>
  </si>
  <si>
    <t>application(s). Janssen represents and warrants on an on-going basis during the</t>
  </si>
  <si>
    <t>term of this agreement that it has the capability to assess the suitability of</t>
  </si>
  <si>
    <t>Product(s) in Janssen's application(s) and agrees to conduct adequate testing to</t>
  </si>
  <si>
    <t>confirm the safety and efficacy of Products prior to commercialization.</t>
  </si>
  <si>
    <t xml:space="preserve">         (13) Government Approvals</t>
  </si>
  <si>
    <t xml:space="preserve">              --------------------</t>
  </si>
  <si>
    <t xml:space="preserve">                                                                         Page 16</t>
  </si>
  <si>
    <t xml:space="preserve">                                                                         Page 17</t>
  </si>
  <si>
    <t xml:space="preserve">                                                                         Page 18</t>
  </si>
  <si>
    <t xml:space="preserve">                                                                         Page 19</t>
  </si>
  <si>
    <t xml:space="preserve">    ---------------------------------------</t>
  </si>
  <si>
    <t xml:space="preserve">      -------------------------------------</t>
  </si>
  <si>
    <t xml:space="preserve">       ------------------------------------</t>
  </si>
  <si>
    <t>Date: February 21, 1996</t>
  </si>
  <si>
    <t>MEDISORB TECHNOLOGIES INTERNATIONAL  L.P. ("Medisorb"), a Delaware limited partnership, doing business at 6954 Cornell Road, Cincinnati, Ohio 45242, and</t>
  </si>
  <si>
    <t>JANSSEN PHARMACEUTICA INTERNATIONAL, a division of Cilag International AG, ("Janssen"), a Swiss business corporation, doing business at Kollerstrasse 38,</t>
  </si>
  <si>
    <t>CH-6300 Zug 6, Switzerland, agree this 23 rd day of December, 1993 to jointly develop the products described herein under the following terms and conditions:</t>
  </si>
  <si>
    <t xml:space="preserve">     Janssen desires to develop a depot formulation of [ ]. Medisorb possesses technology and expertise relating to bioabsorbable polymer technologies and</t>
  </si>
  <si>
    <t xml:space="preserve">     drug delivery systems for biologically active compounds based on such polymers. In light of these facts, Medisorb and Janssen's Affiliate entered</t>
  </si>
  <si>
    <t xml:space="preserve">     into a preliminary Development Agreement (dated 9 June 1992) in order to collaborate in determining the feasibility of developing a depot</t>
  </si>
  <si>
    <t xml:space="preserve">     formulation of [ ]. Janssen has executed the option as specified in the said preliminary Development Agreement and both parties agree to continue</t>
  </si>
  <si>
    <t xml:space="preserve">     the development of Product under the terms and conditions specified hereinafter.</t>
  </si>
  <si>
    <t>THIS EXHIBIT HAS BEEN REDACTED AND IS THE SUBJECT OF A CONFIDENTIAL TREATMENT REQUEST. REDACTED MATERIAL IS BRACKETED AND HAS BEEN FILED SEPARATELY WITH THE SECURITIES AND EXCHANGE COMMISSION.</t>
  </si>
  <si>
    <t xml:space="preserve">     E)   Products:  shall mean any and all depot formulations of [ ], or any chemical analogues of [                   ] with similar physiological</t>
  </si>
  <si>
    <t>activity, based on polymers of lactic and glycolic acids which are designed to deliver [                   ], or any of its chemical analogues, over an extended period.</t>
  </si>
  <si>
    <t xml:space="preserve">     D)   Patents:  shall mean (i) any and all existing issued patents and patent applications or parts thereof which describe and claim a depot</t>
  </si>
  <si>
    <t>formulation of [                   ], or any chemical analogues of [ ] with similar physiological activity, based on polymers of lactic and glycolic</t>
  </si>
  <si>
    <t>acids and the production and use thereof; (ii) any other patents and patent applications filed by or on behalf of Medisorb, or under which Medisorb has the</t>
  </si>
  <si>
    <t>rights to grant licenses, which are needed to practice the inventions; and (iii) any reissues, extensions, substitutions, confirmations, registrations,</t>
  </si>
  <si>
    <t>revalidations, additions, continuations, continuations-in-part, or divisions of or to any of the foregoing which are granted hereafter or any additional</t>
  </si>
  <si>
    <t xml:space="preserve">     A)  Affiliate: shall mean any company controlling, controlled by, or under common control with a party by ownership, directly or</t>
  </si>
  <si>
    <t xml:space="preserve">                    indirectly, of fifty percent (50%) or more of the total ownership or by the power to control the policies and actions of such company.</t>
  </si>
  <si>
    <t xml:space="preserve">     B)  Field:     shall mean human [                   ] products comprising polymers of lactic and glycolic acids.  In this regard [ .]</t>
  </si>
  <si>
    <t xml:space="preserve">               shall mean the Product registration file compiled by Janssen Pharmaceutica N.V., Beerse, Belgium on behalf of Janssen, the</t>
  </si>
  <si>
    <t xml:space="preserve">               contents and format being such that it can be submitted as such to national health authorities or be used as a basis for a</t>
  </si>
  <si>
    <t xml:space="preserve">               national application for marketing authorization for the Products in the specific format required by such national health authorities.</t>
  </si>
  <si>
    <t xml:space="preserve">     A)   "Development Program" shall mean the development activities conducted by the parties as contemplated hereunder.  The Development Program is</t>
  </si>
  <si>
    <t xml:space="preserve">          to be mutually agreed upon from time to time as the parties find necessary. Medisorb shall (i) carry out its development activities in</t>
  </si>
  <si>
    <t xml:space="preserve">          the Development Program to the currently accepted standards of Good Laboratory Practice, and (ii) manufacture human clinical supplies to</t>
  </si>
  <si>
    <t xml:space="preserve">          cGMP standards. The Development Program is attached hereto as Exhibit A and incorporated herein.</t>
  </si>
  <si>
    <t xml:space="preserve">     B)   Janssen will fund Medisorb's activities under the Development Program at a cost not to exceed the following projected development costs</t>
  </si>
  <si>
    <t>1. Can agreement with JNJ be re-negotiated? Does the current agreement preclude an acquisition of Alkermes? Has JNJ violated the agreement by developing Sustenna?</t>
  </si>
  <si>
    <t>3. Will Vivitrol succeed in opioid addiction study? Can the product be meaningful regardless?</t>
  </si>
  <si>
    <t>5. Longevity of Risperdal Consta. Liability to succumb to Invega Sustenna competition.</t>
  </si>
  <si>
    <t>Invega Sustenna</t>
  </si>
  <si>
    <t>Medisorb, 10-17</t>
  </si>
  <si>
    <t>Medisorb, 10-17, Biologic</t>
  </si>
  <si>
    <t>GLP1</t>
  </si>
  <si>
    <t>IM qw</t>
  </si>
  <si>
    <t>2-3k psychologists/psychiatrists were targeted by CEPH with 120 sales reps. ALKS has 28 MMD (managers of market development)</t>
  </si>
  <si>
    <t>Naltrexone long-acting formulation in the treatment of alcohol dependence. Johnson et al. Therapeutics and Clinical Risk Management 2007:3(5) 741-749</t>
  </si>
  <si>
    <t xml:space="preserve">2. Can the Alkermes technology be added to other pharmaceutical products? Antipsychotics? Antidiabetics? HIV? Alzheimer's? Parkinsons? Pain? Bisphosphonates? Others? Compliance sensitive, smaller molecule. </t>
  </si>
  <si>
    <t>mu-opioid receptor antagonist</t>
  </si>
  <si>
    <t>Vivitrol, fka Vivitrex</t>
  </si>
  <si>
    <t>naltrexone, poly-(lactide-co-glycolide)</t>
  </si>
  <si>
    <t>Phase III n=600 published by Garbutt et al</t>
  </si>
  <si>
    <t>S.S. lower percentage of heavy drinking days vs placebo, subgroup showed improvement was only in men.</t>
  </si>
  <si>
    <t>Baclofen/ALKS33</t>
  </si>
  <si>
    <t>Oral</t>
  </si>
  <si>
    <t>OIC</t>
  </si>
  <si>
    <t>N/A</t>
  </si>
  <si>
    <t>Entereg, Relistor</t>
  </si>
  <si>
    <t>Addiction and other CNS disorders</t>
  </si>
  <si>
    <t>Phase I ALKS33-003 n=30</t>
  </si>
  <si>
    <t>Phase I ALKS33-004 n=24</t>
  </si>
  <si>
    <t>Phase II - scheduled to begin by YE09</t>
  </si>
  <si>
    <t>Inhaled</t>
  </si>
  <si>
    <t>trospium</t>
  </si>
  <si>
    <t>Spiriva</t>
  </si>
  <si>
    <t>Origin</t>
  </si>
  <si>
    <t>Preclinical vs naltrexone</t>
  </si>
  <si>
    <t>35-50% reduction in drinking vs 10% for naltrexone</t>
  </si>
  <si>
    <t>Phase I n=16 SAD - initiated December 2008</t>
  </si>
  <si>
    <t>CEPH returned product rights in 12/2008. ALKS sold Vivitrol to CEPH at cost, books sales as manufacturing revenue and records an offsetting COGS expense.</t>
  </si>
  <si>
    <t>September 2006 licensed a family of compounds from RPI. Will owe royalties and milestones.</t>
  </si>
  <si>
    <t>"Opioid modulator". Likely antagonist as naltrexone is a mu-antagonist.</t>
  </si>
  <si>
    <t>identified from a family of compounds in-licensed from Rensselaer Polytechnic Institute. Ron Kulda, Tech Transfer Office at RPI. Mark Wentland and Jean Bidlack were the scientists at RPI.</t>
  </si>
  <si>
    <t>4. Pipeline: ALKS33: Is doing a phase 2 head-to-head versus naltrexone worth the expense?</t>
  </si>
  <si>
    <t>How large is the alcoholism market? How many rx for naltrexone are written?</t>
  </si>
  <si>
    <t>Naltrel (DrugAbuse Sciences, Elbion), DepoTrex, Campral (FRX), topiramate, Seroquel (AZN), disulfiram</t>
  </si>
  <si>
    <t>Use of Naltrexone in the Treatment of Alcoholism Nationally in the Department of Veterans Affairs. Petrakis et al. Alcoholism: Clin and Exp Res 2006.</t>
  </si>
  <si>
    <t>Alcoholism. As many as 20m alcoholics in the US. Likely 500k receiving treatment.</t>
  </si>
  <si>
    <t>IDEV (now ENDP) returned rights. AIR technology + Indevus's trospium chloride (Sanctura)</t>
  </si>
  <si>
    <t>Inhaled.</t>
  </si>
  <si>
    <t>8. Budgeting core expenses - $3.1m annual lease expense. 570 FTEs.</t>
  </si>
  <si>
    <t>Campral, Oral Naltrexone</t>
  </si>
  <si>
    <t>YE09? - Vivitrol in opiate dependence Phase III</t>
  </si>
  <si>
    <t>YE09? - Victoza FDA action</t>
  </si>
  <si>
    <t>March 2010: Byetta LAR PDUFA.</t>
  </si>
  <si>
    <t xml:space="preserve">  Sustenna approval path in Europe/Japan?</t>
  </si>
  <si>
    <t>RX</t>
  </si>
  <si>
    <t>Sustenna 410 scripts 11/6/09, 6% of combined drugs.</t>
  </si>
  <si>
    <t>Q1 2010: Byetta LAR DURATION-4 results.</t>
  </si>
  <si>
    <t>Phase III DURATION-4</t>
  </si>
  <si>
    <t>Phase III DURATION-5 - head-to-head versus Byetta</t>
  </si>
  <si>
    <t>Phase III DURATION-6 - head-to-head versus liraglutide</t>
  </si>
  <si>
    <t>7.5% royalty from AMLN/LLY.</t>
  </si>
  <si>
    <t>J&amp;J, 2.5% royalty and manufacturing revenue (7% mark up?).</t>
  </si>
  <si>
    <t>Phase II Consta vs Sustenna - to be reported at ACNP???</t>
  </si>
  <si>
    <t>150mg vs prior 50mg initiation dose</t>
  </si>
  <si>
    <t>1H10: JNJ files Sustenna in Europe.</t>
  </si>
  <si>
    <t xml:space="preserve">          </t>
  </si>
  <si>
    <t xml:space="preserve">          Medisorb will invoice Janssen monthly according to Medisorb's standard rates and practices for the actual costs of work performed during the</t>
  </si>
  <si>
    <t xml:space="preserve">          immediately preceding month. Payment will be due 30 days from the end of the month in which the invoice is received; a late fee of 1.5% per</t>
  </si>
  <si>
    <t xml:space="preserve">     C)   Medisorb will provide Janssen monthly brief written descriptions of the work performed during the preceding month. Upon Janssen's request</t>
  </si>
  <si>
    <t xml:space="preserve">          Medisorb will promptly provide Janssen with detailed reports of the work already undertaken, in order for Janssen and its Affiliates to</t>
  </si>
  <si>
    <t xml:space="preserve">          prepare the health registration applications and the IRF. Medisorb will provide to Janssen a final detailed written report on the work</t>
  </si>
  <si>
    <t xml:space="preserve">          performed under the Development Program within 30 days of completion of the Development Program.</t>
  </si>
  <si>
    <t xml:space="preserve">     D)   Janssen will disclose to Medisorb as soon as reasonably practicable during the term of this Agreement the following test results from</t>
  </si>
  <si>
    <t xml:space="preserve">          experiments employing materials supplied to Janssen by Medisorb: (i) bioavailability and bioactivity assays from in vivo tests and (ii) any</t>
  </si>
  <si>
    <t xml:space="preserve">          results which reasonably suggest potential adverse consequences in humans associated with such materials.</t>
  </si>
  <si>
    <t xml:space="preserve">     A)   The initial term of this Agreement shall commence upon the date first above written and continue thereafter until the earlier of (i) the</t>
  </si>
  <si>
    <t xml:space="preserve">          completion of the Development Program at the moment of finalization of the IRF, which is expected during the [                   ], or (ii) [</t>
  </si>
  <si>
    <t xml:space="preserve">          ], unless earlier terminated pursuant to the provisions of this Section 4 or according to the terms of Section 16 below. However, in</t>
  </si>
  <si>
    <t xml:space="preserve">          the event that the IRF has not been completed by [ ], if Janssen can show due diligence, this Agreement shall not</t>
  </si>
  <si>
    <t xml:space="preserve">          terminate and will be extended for such period as Janssen requires to finalize the IRF, provided that during such extension Janssen</t>
  </si>
  <si>
    <t xml:space="preserve">          continues to show due diligence. Due diligence, amongst other factors, shall mean the timely filing of required regulatory applications,</t>
  </si>
  <si>
    <t xml:space="preserve">          including, without limitation, a CTX (clinical trial exemption certificate) and/or IND, and continuing to fund the Development</t>
  </si>
  <si>
    <t xml:space="preserve">     B)   Janssen may terminate this Agreement upon 30 days written notice, provided that Janssen must fulfill all obligations to Medisorb</t>
  </si>
  <si>
    <t xml:space="preserve">     C)   Medisorb may only terminate this Agreement upon 30 days written notice for cause, which shall include:</t>
  </si>
  <si>
    <t xml:space="preserve">               </t>
  </si>
  <si>
    <t xml:space="preserve">          1.   Any material breach of this Agreement by Janssen which has not been cured within 30 days of written notice of the breach; and</t>
  </si>
  <si>
    <t xml:space="preserve">          2.   The failure of Janssen to provide within 60 days of a request by Medisorb reasonably sufficient quantities of [</t>
  </si>
  <si>
    <t xml:space="preserve">               ] as will be required by Medisorb to fulfill its obligations hereunder.</t>
  </si>
  <si>
    <t xml:space="preserve">     D)   Articles 8, 9, 10, 11, 12 and 17 shall survive termination of this Agreement.</t>
  </si>
  <si>
    <t xml:space="preserve">     A)   This Agreement shall be exclusive with respect to both parties obligations in the Field.</t>
  </si>
  <si>
    <t xml:space="preserve">     B)   With respect to Products in the Field intended to treat [ ] the development of which is not being currently pursued and/or</t>
  </si>
  <si>
    <t xml:space="preserve">          funded by Janssen shall be subject to the following right of first refusal.  With respect to products in the Field which are subject to</t>
  </si>
  <si>
    <t xml:space="preserve">          this right of first refusal,  Medisorb shall provide written notice to Janssen of Medisorb's intent to enter into substantive negotiations</t>
  </si>
  <si>
    <t xml:space="preserve">          with a third party for the development of such a product.  Medisorb's notice shall, to the fullest permissible extent, disclose to Janssen</t>
  </si>
  <si>
    <t xml:space="preserve">          the details of the proposed product and its application(s).  Medisorb shall not be required to disclose the identity of the third party.</t>
  </si>
  <si>
    <t xml:space="preserve">          Janssen shall have 60 days following the notice required above from Medisorb to inform Medisorb of its intent to enter into substantive</t>
  </si>
  <si>
    <t xml:space="preserve">          negotiations with Medisorb for the development of a product in the same application(s).  In the event that Janssen does not elect to</t>
  </si>
  <si>
    <t xml:space="preserve">          enter into such negotiations with Medisorb within the 60 day period, Medisorb shall thereafter be free to enter into development, licensing</t>
  </si>
  <si>
    <t xml:space="preserve">          and/or supply contracts with third parties respecting the product which was the subject of Medisorb's original notice to Janssen.  In</t>
  </si>
  <si>
    <t xml:space="preserve">          the event that Janssen elects to enter into substantive negotiations with Medisorb and the parties are unable, despite their mutual good</t>
  </si>
  <si>
    <t xml:space="preserve">          faith efforts, to negotiate and enter into the subject agreements within 120 days from Medisorb's original notice to Janssen, Medisorb</t>
  </si>
  <si>
    <t xml:space="preserve">          shall thereafter be free to enter into development, licensing and/or supply contracts with third parties respecting the product which was</t>
  </si>
  <si>
    <t xml:space="preserve">          the subject of Medisorb's original notice to Janssen.  Medisorb agrees that whenever it would not have been possible to execute such an</t>
  </si>
  <si>
    <t xml:space="preserve">          agreement with such third party within a period of twelve months, the right of first refusal granted to Janssen will be restored.</t>
  </si>
  <si>
    <t xml:space="preserve">     A)   Medisorb hereby grants to Janssen an option, exercisable at any time during the period beginning with the finalization of the IRF and 30</t>
  </si>
  <si>
    <t xml:space="preserve">          days thereafter (except as modified by Section 6(B) below), to enter into the License Agreements (i.e., the first a worldwide license,</t>
  </si>
  <si>
    <t xml:space="preserve">     THIS EXHIBIT HAS BEEN REDACTED AND IS THE SUBJECT OF A CONFIDENTIAL TREATMENT REQUEST. REDACTED MATERIAL IS BRACKETED AND HAS BEEN FILED SEPARATELY WITH THE SECURITIES AND EXCHANGE COMMISSION.</t>
  </si>
  <si>
    <t xml:space="preserve">          excluding the United States, and the second a license encompassing only the United States) attached hereto as Exhibits B &amp; C, respectively.</t>
  </si>
  <si>
    <t xml:space="preserve">     B)   The option granted to Janssen under Section 6(A) above shall be immediately exercisable upon the termination of this Agreement by Janssen due to material breach by Medisorb.</t>
  </si>
  <si>
    <t xml:space="preserve">     A)   In the event that Janssen and Medisorb enter into the License Agreements referred to in Section 6 above, the parties agree that it</t>
  </si>
  <si>
    <t xml:space="preserve">          is likely that either Janssen or Medisorb will manufacture Product(s) for commercial sale. Therefore the parties are negotiating the</t>
  </si>
  <si>
    <t xml:space="preserve">          definitive terms of two Product Manufacturing Agreements (i.e., the first a worldwide agreement, excluding the United States, and the</t>
  </si>
  <si>
    <t xml:space="preserve">          second encompassing only the United States) which shall be appended hereto as Exhibits D &amp; E respectively, and which will be executed at</t>
  </si>
  <si>
    <t xml:space="preserve">          the moment of executing the License Agreements, unless Janssen elects to manufacture the Product itself as specified hereafter.  The parties</t>
  </si>
  <si>
    <t xml:space="preserve">          each covenant to use their best efforts to expeditiously negotiate the definitive Manufacturing Agreements referred to in this Section 7(A).</t>
  </si>
  <si>
    <t xml:space="preserve">          It is understood and agreed upon that Janssen and its Affiliates shall retain sole discretion at the time of entering in to the License</t>
  </si>
  <si>
    <t xml:space="preserve">          Agreements under Section 6 to choose to manufacture or have manufactured Product(s).  In the event that Janssen determines to</t>
  </si>
  <si>
    <t xml:space="preserve">          manufacture Product(s) itself or have Product(s) manufactured by a third party, the terms of the License Agreements (Appendices B and C</t>
  </si>
  <si>
    <t xml:space="preserve">          to this Agreement) shall control the transfer of the required technology from Medisorb to Janssen.</t>
  </si>
  <si>
    <t xml:space="preserve">     B)   With respect to third party suppliers, except as limited by the Product Manufacturing Agreements, Medisorb will have a right of first</t>
  </si>
  <si>
    <t xml:space="preserve">          refusal as to the manufacture and supply to Janssen of all Product(s), and component bioabsorbable polymers thereof, developed under this</t>
  </si>
  <si>
    <t xml:space="preserve">          Agreement. Medisorb will have a period of thirty days following written notice from Janssen of terms it is offering to, or prepared to</t>
  </si>
  <si>
    <t xml:space="preserve">          accept from, third parties to notify Janssen of its intention to exercise its right of first refusal to supply Product or component</t>
  </si>
  <si>
    <t xml:space="preserve">          bioabsorbable polymers thereof to Janssen, its Affiliates and Licensees on terms no less favorable to Janssen than those offered by</t>
  </si>
  <si>
    <t xml:space="preserve">     A)   Medisorb will retain title to and ownership of all technology (including, without limitation, all patents, inventions, and data</t>
  </si>
  <si>
    <t xml:space="preserve">          relating thereto) relating to absorbable polymers, controlled release of active agents, and/or manufacturing methods or processes relating</t>
  </si>
  <si>
    <t xml:space="preserve">          to such polymers and the controlled delivery systems for active agents based on such polymers previously owned by Medisorb or developed by</t>
  </si>
  <si>
    <t xml:space="preserve">          Medisorb as a result of the Development Program or otherwise. Medisorb will pay its own costs and expenses in connection with the protection</t>
  </si>
  <si>
    <t xml:space="preserve">          of any such technology, including all patent application and maintenance costs and Janssen agrees to provide Medisorb with any necessary utility information.</t>
  </si>
  <si>
    <t xml:space="preserve">          Medisorb shall inform Janssen of any patent application it wishes to file to protect proprietary rights defined in Article 8, resulting</t>
  </si>
  <si>
    <t xml:space="preserve">          Development Program and shall forward a copy of any such patent application to Janssen at least one month prior to filing.</t>
  </si>
  <si>
    <t xml:space="preserve">          Medisorb shall consider any suggestions made by Janssen for amplifying such application and shall accordingly amend the application where in</t>
  </si>
  <si>
    <t xml:space="preserve">          Nine months after the first filing, Medisorb shall propose a list of countries in which it intends to file foreign equivalents. Janssen</t>
  </si>
  <si>
    <t xml:space="preserve">          shall be given the opportunity to propose further countries to be added to the list. In case the adding of some or all of these further</t>
  </si>
  <si>
    <t xml:space="preserve">          countries is unacceptable  to Medisorb, Janssen shall have the right to file patent applications in those countries, in Medisorb's name and</t>
  </si>
  <si>
    <t xml:space="preserve">          at Janssen expense. Medisorb shall assist in the transfer of rights for the latter patent applications and shall provide all information</t>
  </si>
  <si>
    <t xml:space="preserve">          Medisorb shall not abandon part or whole of any of the patents or patent applications without having first consulted Janssen, which</t>
  </si>
  <si>
    <t xml:space="preserve">          shall have the right to further pursue any patents or patent applications which Medisorb wishes to abandon, or parts thereof, in</t>
  </si>
  <si>
    <t xml:space="preserve">     B)   Janssen and/or its Affiliate will retain title to and ownership of all technology (including, without limitation, all patents, inventions,</t>
  </si>
  <si>
    <t xml:space="preserve">          and data relating thereto) relating to [                 ] or any chemical analogues of [                   ] with similar physiological</t>
  </si>
  <si>
    <t xml:space="preserve">          activity previously owned by Janssen and/or its Affiliate or developed by Janssen as a result of this Agreement or otherwise. Janssen and/or</t>
  </si>
  <si>
    <t xml:space="preserve">          its Affiliate will pay its own costs and expenses in connection with the protection of any such technology, including all patent</t>
  </si>
  <si>
    <t xml:space="preserve">          application and maintenance costs and Medisorb agrees to provide Janssen with any necessary utility information.</t>
  </si>
  <si>
    <t xml:space="preserve">     C)   Any inventions, other than those falling under either section 8(A) or 8(B) hereof, having an inventorship jointly between at least one</t>
  </si>
  <si>
    <t xml:space="preserve">          employee of Janssen or an Affiliate of Janssen and one employee of Medisorb or an Affiliate of Medisorb shall be jointly-owned by Janssen</t>
  </si>
  <si>
    <t xml:space="preserve">          and Medisorb.  Each party will cooperate fully in the filing and prosecution of such patent applications.</t>
  </si>
  <si>
    <t xml:space="preserve">          Janssen and Medisorb shall agree on which of both shall be responsible for the filing, prosecution and maintenance of any such joint patent</t>
  </si>
  <si>
    <t xml:space="preserve">          applications and patents (hereinafter referred to as the "Responsible Party"). In principle, the party having contributed the most to the</t>
  </si>
  <si>
    <t xml:space="preserve">          invention to be protected shall be the responsible party, unless agreed upon differently. Upon mutual consent, the responsible party</t>
  </si>
  <si>
    <t xml:space="preserve">          may select an agent for drafting, filing and prosecuting a joint application. However, both parties shall agree who shall be the agent</t>
  </si>
  <si>
    <t xml:space="preserve">          The Responsible Party shall consult the other party when drafting any new jointly owned patent application. The final draft shall be</t>
  </si>
  <si>
    <t xml:space="preserve">          forwarded to the other party at least one month prior to filing to give the opportunity to make final comments.</t>
  </si>
  <si>
    <t xml:space="preserve">          The Responsible Party shall propose a list of countries in which it intends to file such patent applications. The other party shall be</t>
  </si>
  <si>
    <t xml:space="preserve">          given the opportunity to propose further countries to be added to the list. In case the adding of some or all of these further countries is</t>
  </si>
  <si>
    <t xml:space="preserve">          unacceptable to the Responsible Party, the other party shall have the right to file patent applications in those countries, in its own name</t>
  </si>
  <si>
    <t xml:space="preserve">          transfer of rights for the latter patent applications and shall provide all information necessary to file and prosecute such patent applications.</t>
  </si>
  <si>
    <t xml:space="preserve">          The Responsible Party shall not abandon part or whole of any of the patents or patent applications without having first consulted the</t>
  </si>
  <si>
    <t xml:space="preserve">          other party, which shall have the right to further pursue any patents or patent applications which the responsible party wishes to abandon,</t>
  </si>
  <si>
    <t xml:space="preserve">          All out-of-pocket costs made in relation to joint patent applications and patents shall be shared equally by Janssen and Medisorb. A</t>
  </si>
  <si>
    <t xml:space="preserve">          statement of costs shall be made up on a quarterly basis and invoiced to the other party.</t>
  </si>
  <si>
    <t xml:space="preserve">          Medisorb shall grant to Janssen an exclusive fully-paid up royalty free license with the right to sublicense to make, have made, use and</t>
  </si>
  <si>
    <t xml:space="preserve">          sell under any such patents or patent applications for the duration of the patents, any continuations, continuations in part, divisions,</t>
  </si>
  <si>
    <t xml:space="preserve">          patents of addition, reissues, renewals or extensions thereof or any supplementary protection  certificates granted with respect thereto,</t>
  </si>
  <si>
    <t xml:space="preserve">          in respect of any claims concerning the application of [ ] or any chemical analogues of [                   ] with similar</t>
  </si>
  <si>
    <t xml:space="preserve">          physiological activity. However, nothing contained in this paragraph shall obviate Janssen's obligation to pay royalties under Section 6</t>
  </si>
  <si>
    <t xml:space="preserve">          Janssen shall grant to Medisorb an exclusive fully paid-up royalty free license with the right to sublicense to make, have made, use and</t>
  </si>
  <si>
    <t xml:space="preserve">          patents of addition, reissues, renewals or extensions thereof or any supplementary protection certificates granted with respect thereto, in</t>
  </si>
  <si>
    <t xml:space="preserve">          respect of any claims concerning the application of bioabsorbable polymers in the field of human and/or veterinary medicine.</t>
  </si>
  <si>
    <t xml:space="preserve">     D)   In addition, each party will retain exclusive title to its respective Confidential Information (as defined in Section 11 below)</t>
  </si>
  <si>
    <t xml:space="preserve">     A)   In the event that either party becomes aware that any third party is infringing any patents included within the Patents in any country or</t>
  </si>
  <si>
    <t xml:space="preserve">          countries, the party becoming aware of such infringement shall promptly give notice of such infringement to the other party.  Any</t>
  </si>
  <si>
    <t xml:space="preserve">          possible action against such alleged infringement of the Patents will be carried out by either or both of the parties in accordance with the</t>
  </si>
  <si>
    <t xml:space="preserve">     B)   Whenever it would concern a patent or patent application falling within the definition of Patents and of which Medisorb retains full</t>
  </si>
  <si>
    <t xml:space="preserve">          title and ownership pursuant to Article 8 A), Medisorb shall use all reasonable efforts to take action against such infringement in its own</t>
  </si>
  <si>
    <t xml:space="preserve">          If Medisorb fails to take action against such infringement, or if Medisorb does not use reasonable efforts in carrying out such action</t>
  </si>
  <si>
    <t xml:space="preserve">          after commencement thereof, within thirty (30) days after the notice referred to in paragraph A) above or after having become aware of such</t>
  </si>
  <si>
    <t xml:space="preserve">          infringement, Janssen shall be entitled at its own discretion and at its own expense, to take</t>
  </si>
  <si>
    <t xml:space="preserve">          immediate action against such infringement in its own name, at its own expense and on its own behalf. If Janssen commences or assumes such</t>
  </si>
  <si>
    <t xml:space="preserve">          action, Janssen may credit [                   ] of any royalty otherwise due to Medisorb for sales in such country or countries</t>
  </si>
  <si>
    <t xml:space="preserve">          against the amount of the expenses and costs of such action, including without limitation, attorney fees actually incurred by Janssen.The</t>
  </si>
  <si>
    <t xml:space="preserve">          amount of expenses so deducted shall be paid to Medisorb out of the recoveries, if any, received by Janssen as a result of such action.</t>
  </si>
  <si>
    <t xml:space="preserve">          Except for such repayment of royalties deducted, Janssen shall be entitled to retain all recoveries therefrom.</t>
  </si>
  <si>
    <t xml:space="preserve">          In no event shall Medisorb settle with such infringing third party in the Field without the prior written consent of Janssen.</t>
  </si>
  <si>
    <t xml:space="preserve">     C)   Whenever it would concern a patent or patent application falling within the definition of Patents and of which Janssen retains full</t>
  </si>
  <si>
    <t xml:space="preserve">          title and ownership pursuant to Article 8 B), Janssen shall have the right but not the obligation to take action against such infringement</t>
  </si>
  <si>
    <t xml:space="preserve">          in its own name, at its own cost and on its own behalf. If Janssen fails to take action against such infringement, or if Janssen does not</t>
  </si>
  <si>
    <t xml:space="preserve">          use reasonable efforts in carrying out such action after commencement thereof, within thirty (30) days after the notice referred to in</t>
  </si>
  <si>
    <t xml:space="preserve">          paragraph A) above or after having become aware of such infringement, Medisorb shall be entitled at its own discretion and at its own</t>
  </si>
  <si>
    <t xml:space="preserve">          expense, to take action against such infringement. Medisorb shall be entitled to retain all recoveries, if any, therefrom.</t>
  </si>
  <si>
    <t xml:space="preserve">     D)   Whenever it would concern a patent or patent application falling within the definition of Patents and of which Janssen and Medisorb</t>
  </si>
  <si>
    <t xml:space="preserve">          jointly retain full title and ownership pursuant to Article 8 C), and whenever in such case the infringing product would be a drug product</t>
  </si>
  <si>
    <t xml:space="preserve">          falling within the definition of the Field, Janssen shall have the right but not the obligation to take action against such infringement</t>
  </si>
  <si>
    <t xml:space="preserve">          expense, to take action against such infringement, it being understood that Janssen will have a continuing right to take over any such action</t>
  </si>
  <si>
    <t xml:space="preserve">          at its own expense and shall pay to Medisorb from any recoveries Janssen receives (i) Medisorb's expenses and (ii) from any sums</t>
  </si>
  <si>
    <t xml:space="preserve">          remaining after deduction of Medisorb's and Janssen's expenses, an amount proportionate to Medisorb's expenses in relation to Janssen's expenses.</t>
  </si>
  <si>
    <t xml:space="preserve">          Whenever it would concern a patent or patent application falling within the definition of Patents and of which Janssen and Medisorb</t>
  </si>
  <si>
    <t xml:space="preserve">          jointly retain full title and ownership pursuant to Article 8C), and whenever in such case the infringing product would be a drug product</t>
  </si>
  <si>
    <t xml:space="preserve">          falling outside the definition of the Field, Medisorb shall have the right but not the obligation to take action against such infringement</t>
  </si>
  <si>
    <t xml:space="preserve">          in its own name, at its own cost and on its own behalf.If Medisorb fails to take action against such infringement, or if Medisorb does</t>
  </si>
  <si>
    <t xml:space="preserve">          not use reasonable efforts in carrying out such action after commencement thereof, within thirty (30) days after the notice</t>
  </si>
  <si>
    <t xml:space="preserve">          referred to in paragraph A) above or after having become aware of such infringement, Janssen shall be entitled at its own discretion and at</t>
  </si>
  <si>
    <t xml:space="preserve">          its own expense, to take action against such infringement, it being understood that Medisorb will have a continuing right to take over any</t>
  </si>
  <si>
    <t xml:space="preserve">          such action at its own expense.  If Janssen commences or assumes such action, Janssen may credit [                   ] of any royalty</t>
  </si>
  <si>
    <t xml:space="preserve">          otherwise payable to Medisorb payable hereunder against the amount of the expenses and costs of such action, including without limitation,</t>
  </si>
  <si>
    <t xml:space="preserve">          deducted shall be paid to Medisorb out of the recoveries, if any, received by Janssen as a result of such action.  Except for such</t>
  </si>
  <si>
    <t xml:space="preserve">          repayment of royalties deducted, Janssen shall be entitled to retain all recoveries therefrom.</t>
  </si>
  <si>
    <t xml:space="preserve">     E)   Each party agrees to cooperate reasonably with the other party in such litigation, including making available to the other party records,</t>
  </si>
  <si>
    <t xml:space="preserve">     A)   Medisorb warrants that to the best of its current knowledge and belief the Products to be developed hereunder will not infringe the patent</t>
  </si>
  <si>
    <t xml:space="preserve">     B)   In the event that the manufacture, use or sale of the Product would constitute an infringement of the rights of a third party in a country</t>
  </si>
  <si>
    <t xml:space="preserve">          because of the use of the Patents or Medisorb's know how, each party shall, as soon as it becomes aware of the same, notify the other</t>
  </si>
  <si>
    <t xml:space="preserve">          thereof in writing, giving in the same notice full details known to it of the rights of such third party and the extent of any alleged</t>
  </si>
  <si>
    <t xml:space="preserve">          infringement.  The parties shall after receipt of such notice meet to discuss the situation, and, to the extent necessary attempt to agree</t>
  </si>
  <si>
    <t xml:space="preserve">          on a course of action in order to permit Janssen to practice the license granted hereunder.  Such course of action may include:  (a)</t>
  </si>
  <si>
    <t xml:space="preserve">          modifying the Product or its manufacture so as to be noninfringing; (b) obtaining an appropriate license from such third party; or ©</t>
  </si>
  <si>
    <t xml:space="preserve">          fight the claimor suit.  In the event that within a short period of time, the parties fail to agree on an appropriate course of action</t>
  </si>
  <si>
    <t xml:space="preserve">          Janssen may decide upon the course of action in the interest of the further development, manufacturing or commercialization of the Product.</t>
  </si>
  <si>
    <t xml:space="preserve">     C)   In the event that the parties cannot agree on modifying the Product or in the case that such modification would not be economically viable or</t>
  </si>
  <si>
    <t xml:space="preserve">          regulatorily feasible, Janssen, whenever it relates to know how, whether patented or not, owned by Janssen in accordance with the</t>
  </si>
  <si>
    <t xml:space="preserve">          provisions of Article 8 B) and C), or Medisorb, whenever it relates to know how, whether patented or not, owned by Medisorb in accordance</t>
  </si>
  <si>
    <t xml:space="preserve">          with the provisions of Article 8 A), will have the right to negotiate with such third party for such license.  Both parties hereto will in</t>
  </si>
  <si>
    <t xml:space="preserve">          any event in good faith consult with each other with respect to such negotiations and the party negotiating such license as indicated</t>
  </si>
  <si>
    <t xml:space="preserve">          above, will make every effort to minimize the amount of license fees and royalties payable thereunder.  In no event shall either party as a</t>
  </si>
  <si>
    <t xml:space="preserve">          result of such settlement, grant a sublicense or cross license to the third party to settle the suit, without the prior written approval of</t>
  </si>
  <si>
    <t xml:space="preserve">          the other party.  In the event that such negotiations result in a consummated agreement, any license fee and/or royalties to be paid</t>
  </si>
  <si>
    <t xml:space="preserve">          thereunder shall be paid by the party responsible for the negotiations as indicated above, [                   ] of any license fees or</t>
  </si>
  <si>
    <t xml:space="preserve">          royalties paid by Janssen under such license will be creditable against royalties due to Medisorb with respect to such country or countries.</t>
  </si>
  <si>
    <t xml:space="preserve">     D)   In the event that either or both parties would further to such notification under Paragraph 10 B) decide to defend such suit or claim</t>
  </si>
  <si>
    <t xml:space="preserve">          in which a third party alleges that the manufacture, use or selling of the Product infringes said third party's patent in a country, Janssen</t>
  </si>
  <si>
    <t xml:space="preserve">          shall have the right to apply [                   ] of the royalties due to Medisorb on the sales of the allegedly infringing Product</t>
  </si>
  <si>
    <t xml:space="preserve">     A)   Each party agrees to keep confidential and to not use for any purpose other than as set forth herein all technical information and materials</t>
  </si>
  <si>
    <t xml:space="preserve">          supplied by the other hereunder and any information a party may acquire about the other or its activities as a result of entering into</t>
  </si>
  <si>
    <t xml:space="preserve">          this Agreement, provided that such obligation shall not apply to technical information or material which:  (i) was in the receiving</t>
  </si>
  <si>
    <t xml:space="preserve">          party's possession without restriction prior to receipt from the other party or its Affiliates; (ii) was in the public domain at the time of</t>
  </si>
  <si>
    <t xml:space="preserve">          receipt; (iii) becomes part of the public domain through no fault of the receiving party; (iv) shall be lawfully received from a third</t>
  </si>
  <si>
    <t xml:space="preserve">          party with a right of further disclosure; (v) shall be required to be disclosed by law, by regulation or by the rules of any securities exchange.</t>
  </si>
  <si>
    <t xml:space="preserve">     B)   Except as may be otherwise provided herein, the confidentiality obligations as set out in this Section shall continue so long as this</t>
  </si>
  <si>
    <t xml:space="preserve">     C)   Licensee shall cause its Affiliates and Sublicensees to enter into similar obligations of confidentiality with respect to unpublished</t>
  </si>
  <si>
    <t xml:space="preserve">     Medisorb makes no representations or warranties, express or implied, other than those specified in section 13 below, with respect to any services,</t>
  </si>
  <si>
    <t xml:space="preserve">     technology, products or materials supplied to Janssen hereunder, including without limitation any warranties of merchantability or fitness for a particular purpose.</t>
  </si>
  <si>
    <t xml:space="preserve">     A)   Janssen agrees to indemnify, defend and hold harmless Medisorb from and against any liability, loss, damages and expenses (including</t>
  </si>
  <si>
    <t xml:space="preserve">          reasonable attorney fees) Medisorb may suffer as the result of claims, demands, costs or judgments which may be made or instituted against</t>
  </si>
  <si>
    <t xml:space="preserve">          Medisorb by reason of personal injury or damage to property arising out or caused by Janssen's clinical testing of the Product, except</t>
  </si>
  <si>
    <t xml:space="preserve">          where such liabilities claims, demands, costs or judgments are caused by any sole negligence on behalf of Medisorb in manufacturing the</t>
  </si>
  <si>
    <t xml:space="preserve">          clinical trial samples, its failure to supply such samples in accordance with the mutually agreed written specifications or its</t>
  </si>
  <si>
    <t xml:space="preserve">          failure to provide Janssen with any information as specified in Article 13(B). Medisorb will notify Janssen as soon as it becomes</t>
  </si>
  <si>
    <t xml:space="preserve">          aware of any such claim or action and agrees to give reasonable assistance in the investigation and defense of such claim or action it</t>
  </si>
  <si>
    <t xml:space="preserve">          being understood that it shall allow Janssen to control the disposition of the same.</t>
  </si>
  <si>
    <t xml:space="preserve">     B)   Medisorb agrees to indemnify, defend and hold harmless Janssen from and against any liability, loss, damages and expenses (including</t>
  </si>
  <si>
    <t xml:space="preserve">          reasonable attorney fees) Janssen may suffer as the result of claims, demands, costs or judgments which may be made or instituted against</t>
  </si>
  <si>
    <t xml:space="preserve">          Janssen by reason of personal injury or damage to property arising out or caused by Medisorb's sole negligence in manufacturing the clinical</t>
  </si>
  <si>
    <t xml:space="preserve">          trial samples or its failure to supply such samples in accordance with the mutually agreed written specifications.</t>
  </si>
  <si>
    <t xml:space="preserve">     C)   In no event shall either party be liable for loss of profits, loss of goodwill or any consequential or incidental damages of any kind of the other party.</t>
  </si>
  <si>
    <t xml:space="preserve">     D)   This indemnification shall not apply with respect to any Product which would be commercialized under the terms of the License Agreement or</t>
  </si>
  <si>
    <t xml:space="preserve">          manufactured under the terms of the Product Manufacture Agreement with respect to which the indemnification clause of such Agreements will apply.</t>
  </si>
  <si>
    <t xml:space="preserve">     A)   As Janssen has superior knowledge of the end-use applications to which Products developed hereunder will be put, Janssen is responsible for</t>
  </si>
  <si>
    <t xml:space="preserve">          providing third parties with adequate information as to the medical profile of the Product. Janssen will provide Medisorb with copies of</t>
  </si>
  <si>
    <t xml:space="preserve">          the IPID (International Product Information Document) and the IPPI (International Patient Package Insert), which are all part of the IRF</t>
  </si>
  <si>
    <t xml:space="preserve">          for the Product.  For the purpose of this Agreement IPID refers to the document that summarizes all medically relevant features of the</t>
  </si>
  <si>
    <t xml:space="preserve">          Product, including the instructions for use meant to inform the medical profession, whereas the IPPI is a patient-oriented document,</t>
  </si>
  <si>
    <t xml:space="preserve">          based upon the IPID that summarizes all relevant information on the Product in lay language.  Janssen will keep Medisorb informed of any</t>
  </si>
  <si>
    <t xml:space="preserve">     B)   Medisorb will provide to Janssen promptly after its discovery by Medisorb, any information in its possession which indicates adverse</t>
  </si>
  <si>
    <t xml:space="preserve">          effects in humans associated with the Products developed hereunder. For the purpose of this Agreement "adverse event" shall mean an</t>
  </si>
  <si>
    <t xml:space="preserve">          experience which is noxious and unintended and which occurs at doses normally used in man for the prophylaxis, diagnosis or therapy of a</t>
  </si>
  <si>
    <t xml:space="preserve">          disease or for the modification or physiological functioning and any report of an overdose.</t>
  </si>
  <si>
    <t xml:space="preserve">     A)   Janssen shall be responsible for conducting all necessary testing as well as determining what, if any, government approvals are required</t>
  </si>
  <si>
    <t xml:space="preserve">          for the use and sale of Products developed hereunder and shall comply with all such requirements prior to and following the sale or</t>
  </si>
  <si>
    <t xml:space="preserve">          Medisorb shall cooperate fully with Janssen in obtaining regulatory approvals for Products developed hereunder and shall, at Janssen's</t>
  </si>
  <si>
    <t xml:space="preserve">          request, provide appropriate regulatory authorities with any and all information concerning Medisorb's technology, Medisorb polymers and</t>
  </si>
  <si>
    <t xml:space="preserve">          In this respect Medisorb undertakes that it has submitted or will as soon as possible submit a type IV Drug Master File to the FDA</t>
  </si>
  <si>
    <t xml:space="preserve">          identifying Medisorb's method of manufacture, release specifications and testing methods used in the manufacture of its bioabsorbable</t>
  </si>
  <si>
    <t xml:space="preserve">          polymers and a type I Drug Master File of Medisorb's manufacturing facilities where Product may be manufactured.</t>
  </si>
  <si>
    <t xml:space="preserve">     A)   Each party hereto covenants with the other to use its best efforts, consistent with reasonable business practice, to perform its</t>
  </si>
  <si>
    <t xml:space="preserve">          obligations hereunder in a timely fashion. In the event that Janssen determines not to pursue the commercialization of Products, it will</t>
  </si>
  <si>
    <t xml:space="preserve">          promptly inform Medisorb of such decision and this Agreement will automatically terminate.</t>
  </si>
  <si>
    <t xml:space="preserve">     B)   Medisorb warrants to the best of its knowledge that Medisorb bioabsorbable polymers are suitable for chronic human use in</t>
  </si>
  <si>
    <t xml:space="preserve">          parenteral drug delivery systems similar to Products to be developed hereunder.</t>
  </si>
  <si>
    <t xml:space="preserve">     C)   Medisorb warrants that to the best of its knowledge the use of Medisorb's bioabsorbable polymers in Products will not infringe the</t>
  </si>
  <si>
    <t xml:space="preserve">     Neither party shall be liable for its failure to perform any of its obligations hereunder if such failure is occasioned by a contingency beyond</t>
  </si>
  <si>
    <t xml:space="preserve">     its reasonable control including, but not limited to, occurrences such as strikes or other labor disturbances, lock out, riot, war, default by a</t>
  </si>
  <si>
    <t xml:space="preserve">     common carrier, fire, flood, storm, earthquake, other acts of God, inability to obtain raw materials, failure of plant facilities or</t>
  </si>
  <si>
    <t xml:space="preserve">     government regulation, act or failure to act. Each party shall notify the other immediately upon occurrence or cessation of any such contingencies.</t>
  </si>
  <si>
    <t xml:space="preserve">     If such contingency continues unabated for at least 180 consecutive days, either party shall have the right to terminate this Agreement without</t>
  </si>
  <si>
    <t xml:space="preserve">     further obligation beyond those actually incurred prior to such termination.</t>
  </si>
  <si>
    <t xml:space="preserve">     Should any dispute arise under this Agreement, the parties shall first meet in an attempt to amicably resolve the situation. In the event that the</t>
  </si>
  <si>
    <t xml:space="preserve">     parties are unable to resolve any contested issues, then both parties hereby agree to submit said disputes to the jurisdiction of the competent</t>
  </si>
  <si>
    <t xml:space="preserve">     Courts of Zurich, Switzerland, and agree that any litigation in any way related to this Agreement shall be submitted to such Courts and that same</t>
  </si>
  <si>
    <t xml:space="preserve">     This Agreement shall not be assigned by either party without the prior written consent of the other party; provided, however, that assignment</t>
  </si>
  <si>
    <t xml:space="preserve">     shall be permitted without such consent to any party, not less than 50% of the total interest of which owns, is owned by, or is under common control</t>
  </si>
  <si>
    <t xml:space="preserve">     with the assigning party. In the event of any such permitted assignment the assignee shall be subject to and shall agree in writing to be bound by the</t>
  </si>
  <si>
    <t xml:space="preserve">     In the event that any one or more of the provisions of this Agreement should for any reason be held by any court or authority having jurisdiction</t>
  </si>
  <si>
    <t xml:space="preserve">     over this Agreement or any of the parties hereto to be invalid, illegal or unenforceable such provision or provisions shall be validly reformed to as</t>
  </si>
  <si>
    <t xml:space="preserve">     the intent of the parties as possible and, if unreformable; shall be divisible and deleted in such jurisdiction, elsewhere this Agreement shall</t>
  </si>
  <si>
    <t xml:space="preserve">     not be affected, except to the extent such applicability would substantially burden only one of the parties to this Agreement.</t>
  </si>
  <si>
    <t xml:space="preserve">     Nothing contained herein shall be construed to constitute the parties hereto as partners or joint venturers, or as agents or representatives of the other.</t>
  </si>
  <si>
    <t xml:space="preserve">     The captions of this Agreement are for convenience only, and shall not be deemed of any force or effect whatsoever in construing this Agreement.</t>
  </si>
  <si>
    <t xml:space="preserve">     Any waiver by either party of a breach of any provision of this Agreement shall not operate as or be construed to be a waiver of any further breach</t>
  </si>
  <si>
    <t xml:space="preserve">     of the same or other provisions of this Agreement. The failure of a party to insist upon strict adherence to any term of this Agreement on one or</t>
  </si>
  <si>
    <t xml:space="preserve">     more occasions shall not be considered a waiver or deprive that party of the right thereafter to insist upon strict adherence to that term or any</t>
  </si>
  <si>
    <t xml:space="preserve">     Neither Party shall originate any publicity, news release or public announcement, written or oral relating to this Agreement, including its</t>
  </si>
  <si>
    <t xml:space="preserve">     Any legal notice required or permitted hereunder shall be considered properly given if in writing and sent by first class mail, certified mail</t>
  </si>
  <si>
    <t xml:space="preserve">     or by telefacsimile to the party being notified at the respective address of such party as follows:</t>
  </si>
  <si>
    <t xml:space="preserve">     Such notice shall be effective upon receipt or upon refusal to accept such notice. In any case, notice shall be presumed effective no later than five</t>
  </si>
  <si>
    <t xml:space="preserve">     Neither party shall originate any publicity, news release or public announcement, written or oral, relating to this Agreement, including its</t>
  </si>
  <si>
    <t xml:space="preserve">     This Agreement may be executed by the parties hereto in counterparts, each of which when so executed and delivered shall be considered to be an</t>
  </si>
  <si>
    <t xml:space="preserve">     original, but all such counterparts shall together constitute but one and the same instrument.  This Agreement constitutes the entire understanding</t>
  </si>
  <si>
    <t xml:space="preserve">     between the parties with respect to the subject matter hereof and supersedes all previous agreements related thereto, provided, however, that</t>
  </si>
  <si>
    <t xml:space="preserve">     no variation or modification of this Agreement or any of the terms hereof shall be valid unless in writing and signed by the parties hereto.</t>
  </si>
  <si>
    <t xml:space="preserve">          This Agreement is made as of the __ day ______ of 19___, between MEDISORB TECHNOLOGIES INTERNATIONAL L.P., a Delaware limited partnership</t>
  </si>
  <si>
    <t>(hereinafter "Medisorb") and JANSSEN PHARMACEUTICA INTERNATIONAL, a division of Cilag International AG, a Swiss business corporation ("Janssen").</t>
  </si>
  <si>
    <t xml:space="preserve">          WHEREAS, the parties have entered into a certain Development Agreement, dated December 23, 1993 (the "Development Agreement"), for the</t>
  </si>
  <si>
    <t xml:space="preserve">          WHEREAS, Janssen has an option under the Development Agreement to enter into this License Agreement for the Medisorb technology required to make,</t>
  </si>
  <si>
    <t xml:space="preserve">          WHEREAS, the parties believe that it is in their mutual best interest for Medisorb to license to Janssen on an exclusive basis in the Territory,</t>
  </si>
  <si>
    <t>Medisorb Patents and Technical Information within the Field, upon the terms and conditions set forth herein;</t>
  </si>
  <si>
    <t xml:space="preserve">          (1) Definitions:  The following terms shall have the meanings ascribed to them herein, unless the context otherwise requires:</t>
  </si>
  <si>
    <t xml:space="preserve">              (a) "Affiliate" shall mean any company controlling, controlled by, or under common control with a party by ownership, directly or indirectly, of</t>
  </si>
  <si>
    <t>fifty percent (50%) or more of the total ownership or by the power to control the policies and actions of such company.</t>
  </si>
  <si>
    <t xml:space="preserve">              (b) "Development Program" shall mean the development activities conducted by the parties pursuant to the Development Agreement.</t>
  </si>
  <si>
    <t xml:space="preserve">              (c) "Field" shall mean the treatment of [ ].</t>
  </si>
  <si>
    <t xml:space="preserve">              (d) "Improvements" shall mean any improvements or developments to or of the Patents and Technical Information in the Field which Medisorb may</t>
  </si>
  <si>
    <t>acquire, discover, invent, originate, make, conceive or have a right to, in whole or in part, during the term of this Agreement, whether or not such</t>
  </si>
  <si>
    <t xml:space="preserve">              (e) "International Registration Dossier" ("IRF") shall mean the Product registration file compiled by Janssen Pharmaceutica N.V., Beerse,</t>
  </si>
  <si>
    <t>Belgium on behalf of Janssen, the contents and format being such that it can be submitted as such to national health authorities or be used as a basis for a</t>
  </si>
  <si>
    <t>national application for marketing authorization for the Products in the specific format required by such national health authorities.</t>
  </si>
  <si>
    <t xml:space="preserve">              (f) "Medisorb Polymers" shall mean bioresorbable aliphatic polyesters based on glycolide, lactide, caprolactone and combinations of such</t>
  </si>
  <si>
    <t>polymers, which are manufactured by Medisorb and utilized in Product(s) licensed under this Agreement.</t>
  </si>
  <si>
    <t xml:space="preserve">              (g) "Net Sales" shall mean the gross amounts received from sales of Products during a calendar quarter to third parties by Janssen, its</t>
  </si>
  <si>
    <t>Sublicensees or any Affiliate of either, less any: (i) applicable sales taxes; (ii) cash trade or quantity discounts; (iii) amounts repaid or credited by</t>
  </si>
  <si>
    <t>reason of rejections or return of goods; or (iv) freight, postage and duties paid for. No deduction from the gross sales price shall be made for any item of</t>
  </si>
  <si>
    <t>cost incurred by the seller in its own operations incident to the manufacture, sale or shipment of the product sold. For purposes hereof, Net Sales shall not</t>
  </si>
  <si>
    <t>include sales of a Product from Janssen or an Affiliate of Janssen to any Affiliate or Sublicensee of either; it being intended that Net Sales shall only</t>
  </si>
  <si>
    <t xml:space="preserve">              (h) "Patents" shall mean (i) any and all existing issued patents and patent applications or parts thereof which describe and claim a depot</t>
  </si>
  <si>
    <t>formulation of [ ], or any chemical analogues of [ ] with similar physiological activity, based on polymers of lactic and glycolic acids and the production and</t>
  </si>
  <si>
    <t>use thereof; (ii) any other patents and patent applications filed by or on behalf of Medisorb, or under which Medisorb has the rights to grant licenses,</t>
  </si>
  <si>
    <t>which are needed to practice the inventions; and (iii) any reissues, extensions, substitutions, confirmations, registrations, revalidations, additions,</t>
  </si>
  <si>
    <t>continuations, continuations-in-part, or divisions of or to any of the foregoing which are granted hereafter or any additional protection certificate granted</t>
  </si>
  <si>
    <t xml:space="preserve">              (i) "Product(s)" shall mean any and all depot formulations of [ ], or any chemical analogues of [                   ] with similar physiological</t>
  </si>
  <si>
    <t>activity, based on polymers of lactic and glycolic acids which are designed to deliver [                               ], or any of its chemical analogues,</t>
  </si>
  <si>
    <t xml:space="preserve">              (j) "Sublicensees" shall mean any company or companies, other than Janssen's Affiliates, sublicensed by Janssen.</t>
  </si>
  <si>
    <t xml:space="preserve">              (k) "Technical Information" shall mean all unpatented information, know-how, practical experience, procedures, methodology, specifications,</t>
  </si>
  <si>
    <t>formulae and data whether or not the same shall be patentable which have been heretofore developed or acquired by Medisorb prior to the date of this Agreement</t>
  </si>
  <si>
    <t>and which are necessary in order to use, manufacture or sell Products in the Field.</t>
  </si>
  <si>
    <t xml:space="preserve">               (l) "Territory" shall mean worldwide with the exception of the United States, its Territories, Protectorates, Commonwealths, and all other</t>
  </si>
  <si>
    <t xml:space="preserve">              (a) Medisorb hereby grants to Janssen in the Territory an exclusive license under the Patents and Technical Information existing prior to</t>
  </si>
  <si>
    <t>the effective date of this Agreement, with the right to grant sublicenses thereunder, for all purposes within the Field to practice and use the Patents</t>
  </si>
  <si>
    <t>and Technical Information, including the rights to manufacture and have manufactured, to use and have used, and to sell and have sold Products. Medisorb</t>
  </si>
  <si>
    <t>exclusively retains all rights under the Patents and Technical Information outside the Field and for use other than in Products. The right to grant</t>
  </si>
  <si>
    <t>sublicenses granted hereunder is exclusive to Janssen and shall not extend to Janssen Affiliates or Sublicensees.</t>
  </si>
  <si>
    <t xml:space="preserve">              (b) Medisorb shall offer to Janssen for incorporation into this License Agreement on reasonable terms and conditions, Medisorb Improvements in</t>
  </si>
  <si>
    <t>the Field which, if incorporated into Janssen's then current commercial Product(s),  would: (i) result in significant changes in either the</t>
  </si>
  <si>
    <t>specifications for such Product(s) or the processes for producing such Product(s), and (ii) would reasonably be expected to result in enhanced market</t>
  </si>
  <si>
    <t>value and/or profitability of such Product(s).  Examples of such Improvements would include: (i) the development by Medisorb of a non-aqueous injection</t>
  </si>
  <si>
    <t>vehicle which offers significant advantages with respect to ease of administration and (ii) the development by Medisorb of technology enabling[                                               ].  It is the parties'</t>
  </si>
  <si>
    <t>understanding that the effect of any such license amendment would, in general, be either an extension of the term of this Agreement for a mutually agreed</t>
  </si>
  <si>
    <t>period  or a marginal increase in the then current royalty rate .  All other Medisorb Improvements shall be made available to Janssen for its use without</t>
  </si>
  <si>
    <t>further agreement.  Proprietary rights to Improvements jointly developed by Medisorb and Janssen shall be governed by the terms of Section 5(c) of this Agreement.</t>
  </si>
  <si>
    <t xml:space="preserve">              (c) In the event that at any time during the term of this Agreement Medisorb is unable for any reason whatsoever to supply the Medisorb</t>
  </si>
  <si>
    <t>Polymers required by Janssen for use in Products, then the license granted under paragraph 2(a) above shall be expanded to include the Medisorb Technology</t>
  </si>
  <si>
    <t xml:space="preserve">              (a) Janssen shall pay or cause to be paid to Medisorb a running royalty with respect to all Products sold to customers by Janssen, its</t>
  </si>
  <si>
    <t>Affiliates and Sublicensees, payable quarter-annually in arrears within sixty (60) days following the end of each three (3) month period ending on March 31,</t>
  </si>
  <si>
    <t>June 30, September 30 or December 31 in any year during the term hereof, as follows:  (i) [    ]% of the Net Sales of each unit of Product sold during the</t>
  </si>
  <si>
    <t>preceding calendar quarter during the term hereof, if such unit of Product was manufactured by Medisorb pursuant to a written contract for the supply of</t>
  </si>
  <si>
    <t>Product; or (ii) [    ]% of the Net Sales of each unit of Product sold during the preceding calendar quarter during the term hereof, if such unit of Product</t>
  </si>
  <si>
    <t>was not manufactured by Medisorb pursuant to a written contract for the supply of Product.  Any withholding or other tax that Janssen or any of its Affiliates</t>
  </si>
  <si>
    <t>are required by statute to withhold and pay on behalf of Medisorb with respect to the royalties payable to Medisorb under this Agreement shall be deducted from</t>
  </si>
  <si>
    <t>said royalties and paid contemporaneously with the remittance to Medisorb; provided, however, that in regard to any tax so deducted Janssen shall furnish</t>
  </si>
  <si>
    <t xml:space="preserve">              (b) In the event that, in a country where Product is not claimed in a valid Patent, a similar product obtains a market share greater than [ ]% of</t>
  </si>
  <si>
    <t>the total market revenues for Products and similar products in such country, the parties agree to meet and negotiate in good faith an appropriate reduction in</t>
  </si>
  <si>
    <t>the royalty rate then in effect. In no event shall a reduction in royalty rates pursuant to this section result in royalty rates [ ] of the rates specified</t>
  </si>
  <si>
    <t>under Section 3(a)(i) and 3(a)(ii) of this Agreement. For the purposes of this section, "similar product" shall mean a generic version of the Product(s) where:</t>
  </si>
  <si>
    <t>(i) the active agent is [ ], or a chemical analogue thereof and (ii) the excipient is comprised of lactic and/or glycolic acids. In the event that patent</t>
  </si>
  <si>
    <t>protection for Product(s) becomes available subsequent to a royalty reduction pursuant to this section, the parties agree to (i) reinstitute the royalty</t>
  </si>
  <si>
    <t>otherwise applicable, and (ii) in the event that any recovery is obtained for prior infringement of the subsequently issued patent, the parties will first</t>
  </si>
  <si>
    <t>apply such recoveries to reimbursing Medisorb for royalties it would otherwise have received.</t>
  </si>
  <si>
    <t xml:space="preserve">              (c) Janssen shall keep complete and adequate records with respect to the proceeds of Products on which it has to pay royalties payable hereunder</t>
  </si>
  <si>
    <t>for at least two (2) years after expiry of the year they concern. Medisorb shall have the right to have such records of Janssen inspected and examined, at</t>
  </si>
  <si>
    <t>Medisorb's expense, for the purpose of determining the correctness of royalty payments made hereunder.</t>
  </si>
  <si>
    <t>Such inspection shall be made by an independent, certified public accountant to whom Janssen shall have no reasonable objection.  Such accountant shall not</t>
  </si>
  <si>
    <t>disclose to Medisorb any information other than that necessary to verify the accuracy of the reports and payments made pursuant to this Agreement.  It is</t>
  </si>
  <si>
    <t>understood that such examination with respect to any quarterly accounting period shall take place not later than two (2) years following the expiration of said</t>
  </si>
  <si>
    <t>Based upon the verification of such reports and whenever there is reasonable doubt about the accuracy of the sales of Product realized by an Affiliate or</t>
  </si>
  <si>
    <t>sublicensee, Medisorb may reasonably request Janssen to audit the books of such Affiliate or such sublicensee in accordance with any applicable contractual</t>
  </si>
  <si>
    <t xml:space="preserve">              (a) Janssen shall use its reasonable efforts to commercialize and market Product, or to have the same commercialized and marketed.</t>
  </si>
  <si>
    <t xml:space="preserve">              (b) In the event that Janssen determines to manufacture Product itself or have Product manufactured by a third party, Medisorb shall transfer to</t>
  </si>
  <si>
    <t>Janssen all relevant Technical Information, and provide such technical assistance, upon mutually agreed terms and conditions, as is required by Janssen</t>
  </si>
  <si>
    <t>in order to enable the manufacture of Product by Janssen or its designated third party manufacturer. However, with respect to such third party manufacturers,</t>
  </si>
  <si>
    <t>except as limited by a written Product manufacturing agreement between Janssen and Medisorb, Medisorb will have a right of first refusal as to the manufacture</t>
  </si>
  <si>
    <t>and supply to Janssen of all Product(s), and component bioabsorbable polymers utilized in such Product(s). Medisorb will have a period of thirty (30) days</t>
  </si>
  <si>
    <t>following written notice from Janssen of terms it is offering to, or prepared to accept from, a third party manufacturer to notify Janssen of its intention to</t>
  </si>
  <si>
    <t>exercise its right of first refusal to supply Product and/or component bioabsorbable polymers thereof to Janssen, its Affiliates and Licensees on terms</t>
  </si>
  <si>
    <t>no less favorable to Janssen than those offered by such third party manufacturer.  Such third party manufacturer cannot be an in-kind competitor to</t>
  </si>
  <si>
    <t>Medisorb and must be reasonably acceptable to Medisorb with respect to confidential protection of Medisorb's Technical Information.  In the event that</t>
  </si>
  <si>
    <t>at any time during the term of this Agreement Medisorb is unable for any reason whatsoever to supply the Medisorb Polymers required by Janssen for use in</t>
  </si>
  <si>
    <t>Products, then the right of first refusal under this paragraph  respecting the supply of the component bioabsorbable polymers shall be eliminated.  For the</t>
  </si>
  <si>
    <t>purposes of this section, an "in-kind" competitor shall mean any organization which regularly engages in the contract development and/or contract manufacture</t>
  </si>
  <si>
    <t>of injectable controlled release drug delivery systems comprising a polymeric excipient based on lactic and/or glycolic acids and/or other closely related</t>
  </si>
  <si>
    <t>monomers.  This Section 4(b) specifically supercedes Section 7(B) of the Development Agreement, which Section 7(B) shall be of no further force or effect.</t>
  </si>
  <si>
    <t xml:space="preserve">              (c) The right of first refusal granted to Medisorb pursuant to Section 4(b) above shall be contingent upon: (i) Medisorb and Janssen reaching</t>
  </si>
  <si>
    <t>an agreement concerning the financing, scheduling and construction in Europe of a Medisorb manufacturing facility within twelve (12) months of the date first</t>
  </si>
  <si>
    <t>above written or the initiation of Phase III human clinical trials, whichever is later, and (ii) prior to the qualification of Medisorb's European manufacturing</t>
  </si>
  <si>
    <t>facility, Medisorb using reasonable efforts to supply from its United States manufacturing facilities all of Janssen's commercial requirements for Product</t>
  </si>
  <si>
    <t>pursuant to the Product Supply Agreement anticipated by Section 7(A) of the Development Agreement.</t>
  </si>
  <si>
    <t xml:space="preserve">              (a) Medisorb will retain title to and ownership of all technology (including, without limitation, all patents, inventions, and data relating</t>
  </si>
  <si>
    <t>thereto) relating to absorbable polymers, controlled release of active agents, and/or manufacturing methods or processes relating to such polymers and the</t>
  </si>
  <si>
    <t>controlled delivery systems for active agents based on such polymers previously owned by Medisorb or developed by Medisorb as a result of the Development</t>
  </si>
  <si>
    <t>Program or otherwise. Medisorb will pay its own costs and expenses in connection with the protection of any such technology, including all patent application and</t>
  </si>
  <si>
    <t>maintenance costs and Janssen agrees to provide Medisorb with any necessary utility information.</t>
  </si>
  <si>
    <t xml:space="preserve">          Medisorb shall inform Janssen of any patent application it wishes to file to protect proprietary rights defined in Article 5, resulting from either</t>
  </si>
  <si>
    <t>the Development Program or the preliminary Development Program and shall forward a copy of any such patent application to Janssen at least one month prior to filing.</t>
  </si>
  <si>
    <t xml:space="preserve">          Medisorb shall consider any suggestions made by Janssen for amplifying such application and shall accordingly amend the application where in Medisorb's</t>
  </si>
  <si>
    <t>Q222</t>
  </si>
  <si>
    <t>nemvaleukin alfa</t>
  </si>
  <si>
    <t>Mucosal Melanoma</t>
  </si>
  <si>
    <t>Brand</t>
  </si>
  <si>
    <t>Generic</t>
  </si>
  <si>
    <t>nemvaleukin</t>
  </si>
  <si>
    <t>ALKS4230</t>
  </si>
  <si>
    <t>MOA</t>
  </si>
  <si>
    <t>IL-2</t>
  </si>
  <si>
    <t>Jessica Rege, VP, Head of Oncology</t>
  </si>
  <si>
    <t>Phase II "ARTISTRY-3" IV monotherapy</t>
  </si>
  <si>
    <t>Phase I/II ARTISTRY-2 subcutaneous with Keytruda</t>
  </si>
  <si>
    <t>Phase I/II ARTISTRY-1 IV with Keytruda</t>
  </si>
  <si>
    <t>Q111</t>
  </si>
  <si>
    <t>Q211</t>
  </si>
  <si>
    <t>Q311</t>
  </si>
  <si>
    <t>Q411</t>
  </si>
  <si>
    <t>Q112</t>
  </si>
  <si>
    <t>Q212</t>
  </si>
  <si>
    <t>Q312</t>
  </si>
  <si>
    <t>Q412</t>
  </si>
  <si>
    <t>Q113</t>
  </si>
  <si>
    <t>Q213</t>
  </si>
  <si>
    <t>Q313</t>
  </si>
  <si>
    <t>Q413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</si>
  <si>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</si>
  <si>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</si>
  <si>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</si>
  <si>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</si>
  <si>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</si>
  <si>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</si>
  <si>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</si>
  <si>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</si>
  <si>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</si>
  <si>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</si>
  <si>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</si>
  <si>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</si>
  <si>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</si>
  <si>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</si>
  <si>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</si>
  <si>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</si>
  <si>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</si>
  <si>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</si>
  <si>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</si>
  <si>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</si>
  <si>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</si>
  <si>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</si>
  <si>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</si>
  <si>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</si>
  <si>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</si>
  <si>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</si>
  <si>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</si>
  <si>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</si>
  <si>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</si>
  <si>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</si>
  <si>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</si>
  <si>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</si>
  <si>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</si>
  <si>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</si>
  <si>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</si>
  <si>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Lybalvi</t>
  </si>
  <si>
    <t>Aristada</t>
  </si>
  <si>
    <t>AP Royalties</t>
  </si>
  <si>
    <t>Vumerity</t>
  </si>
  <si>
    <t>Q123</t>
  </si>
  <si>
    <t>Q223</t>
  </si>
  <si>
    <t>Q323</t>
  </si>
  <si>
    <t>Q423</t>
  </si>
  <si>
    <t>Q124</t>
  </si>
  <si>
    <t>Q224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</si>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</sst>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\x"/>
    <numFmt numFmtId="165" formatCode="0.0%"/>
    <numFmt numFmtId="166" formatCode="#,##0.0"/>
    <numFmt numFmtId="167" formatCode="[$-409]mmm\-yy;@"/>
    <numFmt numFmtId="168" formatCode="0.0"/>
    <numFmt numFmtId="169" formatCode="#,##0.000"/>
  </numFmts>
  <fonts count="14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 Unicode MS"/>
      <family val="2"/>
    </font>
    <font>
      <b/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0" fillId="2" borderId="0" xfId="0" applyFill="1"/>
    <xf numFmtId="0" fontId="2" fillId="0" borderId="0" xfId="1" applyAlignment="1" applyProtection="1"/>
    <xf numFmtId="0" fontId="2" fillId="0" borderId="0" xfId="1" applyFill="1" applyAlignment="1" applyProtection="1"/>
    <xf numFmtId="0" fontId="6" fillId="2" borderId="0" xfId="0" applyFont="1" applyFill="1"/>
    <xf numFmtId="0" fontId="2" fillId="2" borderId="0" xfId="1" applyFill="1" applyAlignment="1" applyProtection="1"/>
    <xf numFmtId="0" fontId="4" fillId="2" borderId="0" xfId="0" applyFont="1" applyFill="1"/>
    <xf numFmtId="0" fontId="4" fillId="0" borderId="0" xfId="0" applyFont="1"/>
    <xf numFmtId="0" fontId="6" fillId="0" borderId="0" xfId="0" applyFont="1"/>
    <xf numFmtId="0" fontId="12" fillId="0" borderId="0" xfId="0" applyFont="1"/>
    <xf numFmtId="22" fontId="12" fillId="0" borderId="0" xfId="0" applyNumberFormat="1" applyFont="1"/>
    <xf numFmtId="0" fontId="1" fillId="0" borderId="0" xfId="0" applyFont="1"/>
    <xf numFmtId="0" fontId="13" fillId="0" borderId="0" xfId="0" applyFont="1"/>
    <xf numFmtId="0" fontId="1" fillId="0" borderId="0" xfId="0" applyFont="1" applyAlignment="1">
      <alignment horizontal="center"/>
    </xf>
    <xf numFmtId="168" fontId="4" fillId="0" borderId="0" xfId="0" applyNumberFormat="1" applyFont="1"/>
    <xf numFmtId="168" fontId="4" fillId="0" borderId="0" xfId="0" applyNumberFormat="1" applyFont="1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165" fontId="5" fillId="0" borderId="0" xfId="0" applyNumberFormat="1" applyFont="1"/>
    <xf numFmtId="165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7" fontId="9" fillId="0" borderId="0" xfId="1" applyNumberFormat="1" applyFont="1" applyFill="1" applyAlignment="1" applyProtection="1"/>
    <xf numFmtId="167" fontId="4" fillId="0" borderId="0" xfId="0" applyNumberFormat="1" applyFont="1"/>
    <xf numFmtId="17" fontId="4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66" fontId="0" fillId="0" borderId="0" xfId="0" applyNumberFormat="1"/>
    <xf numFmtId="166" fontId="4" fillId="0" borderId="0" xfId="0" applyNumberFormat="1" applyFont="1"/>
    <xf numFmtId="166" fontId="0" fillId="0" borderId="0" xfId="0" applyNumberFormat="1" applyAlignment="1">
      <alignment horizontal="right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right"/>
    </xf>
    <xf numFmtId="166" fontId="4" fillId="0" borderId="0" xfId="0" applyNumberFormat="1" applyFont="1" applyAlignment="1">
      <alignment horizontal="right"/>
    </xf>
    <xf numFmtId="166" fontId="1" fillId="0" borderId="0" xfId="0" applyNumberFormat="1" applyFont="1"/>
    <xf numFmtId="166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65" fontId="5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8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164" fontId="4" fillId="0" borderId="0" xfId="0" applyNumberFormat="1" applyFont="1" applyAlignment="1">
      <alignment horizontal="right"/>
    </xf>
    <xf numFmtId="16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" fontId="4" fillId="0" borderId="0" xfId="0" applyNumberFormat="1" applyFont="1" applyAlignment="1">
      <alignment horizontal="right"/>
    </xf>
    <xf numFmtId="0" fontId="9" fillId="0" borderId="1" xfId="1" applyFont="1" applyFill="1" applyBorder="1" applyAlignment="1" applyProtection="1">
      <alignment horizontal="left"/>
    </xf>
    <xf numFmtId="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/>
    </xf>
    <xf numFmtId="3" fontId="4" fillId="0" borderId="0" xfId="0" applyNumberFormat="1" applyFont="1" applyAlignment="1">
      <alignment horizontal="right"/>
    </xf>
    <xf numFmtId="0" fontId="2" fillId="0" borderId="1" xfId="1" applyFill="1" applyBorder="1" applyAlignment="1" applyProtection="1">
      <alignment horizontal="left"/>
    </xf>
    <xf numFmtId="4" fontId="4" fillId="0" borderId="0" xfId="0" applyNumberFormat="1" applyFont="1"/>
    <xf numFmtId="0" fontId="4" fillId="0" borderId="1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9" fontId="4" fillId="0" borderId="7" xfId="0" applyNumberFormat="1" applyFont="1" applyBorder="1" applyAlignment="1">
      <alignment horizontal="center"/>
    </xf>
    <xf numFmtId="0" fontId="4" fillId="0" borderId="8" xfId="0" applyFont="1" applyBorder="1"/>
    <xf numFmtId="0" fontId="6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7B2EDA0B-7835-4C0B-B319-E396931F444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85725</xdr:colOff>
      <xdr:row>0</xdr:row>
      <xdr:rowOff>104776</xdr:rowOff>
    </xdr:from>
    <xdr:to>
      <xdr:col>20</xdr:col>
      <xdr:colOff>85728</xdr:colOff>
      <xdr:row>82</xdr:row>
      <xdr:rowOff>19054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A6F2BEA-3A85-995A-0F5A-12477A52528C}"/>
            </a:ext>
          </a:extLst>
        </xdr:cNvPr>
        <xdr:cNvCxnSpPr/>
      </xdr:nvCxnSpPr>
      <xdr:spPr>
        <a:xfrm rot="5400000">
          <a:off x="4881563" y="7024688"/>
          <a:ext cx="13839828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9525</xdr:colOff>
      <xdr:row>0</xdr:row>
      <xdr:rowOff>76200</xdr:rowOff>
    </xdr:from>
    <xdr:to>
      <xdr:col>68</xdr:col>
      <xdr:colOff>9525</xdr:colOff>
      <xdr:row>50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D0279D5-FD9F-A02C-E01D-6CE94C16CDFC}"/>
            </a:ext>
          </a:extLst>
        </xdr:cNvPr>
        <xdr:cNvCxnSpPr/>
      </xdr:nvCxnSpPr>
      <xdr:spPr>
        <a:xfrm>
          <a:off x="35994975" y="76200"/>
          <a:ext cx="0" cy="8086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1"/>
  <sheetViews>
    <sheetView tabSelected="1" zoomScale="115" zoomScaleNormal="115" workbookViewId="0">
      <selection activeCell="M7" sqref="M7"/>
    </sheetView>
  </sheetViews>
  <sheetFormatPr defaultRowHeight="12.75"/>
  <cols>
    <col min="1" max="1" width="2.7109375" style="7" customWidth="1"/>
    <col min="2" max="2" width="15.28515625" style="46" bestFit="1" customWidth="1"/>
    <col min="3" max="3" width="23.140625" style="7" customWidth="1"/>
    <col min="4" max="4" width="13.42578125" style="7" customWidth="1"/>
    <col min="5" max="5" width="10.5703125" style="7" bestFit="1" customWidth="1"/>
    <col min="6" max="6" width="22.7109375" style="7" customWidth="1"/>
    <col min="7" max="7" width="12.85546875" style="7" bestFit="1" customWidth="1"/>
    <col min="8" max="8" width="15.85546875" style="38" bestFit="1" customWidth="1"/>
    <col min="9" max="9" width="22.42578125" style="7" bestFit="1" customWidth="1"/>
    <col min="10" max="10" width="4.7109375" style="7" customWidth="1"/>
    <col min="11" max="11" width="10.85546875" style="7" customWidth="1"/>
    <col min="12" max="12" width="6.42578125" style="7" customWidth="1"/>
    <col min="13" max="13" width="8.140625" style="7" customWidth="1"/>
    <col min="14" max="16384" width="9.140625" style="7"/>
  </cols>
  <sheetData>
    <row r="2" spans="2:13">
      <c r="B2" s="57" t="s">
        <v>0</v>
      </c>
      <c r="C2" s="58" t="s">
        <v>5</v>
      </c>
      <c r="D2" s="58" t="s">
        <v>1</v>
      </c>
      <c r="E2" s="58" t="s">
        <v>60</v>
      </c>
      <c r="F2" s="58" t="s">
        <v>3</v>
      </c>
      <c r="G2" s="58" t="s">
        <v>45</v>
      </c>
      <c r="H2" s="58" t="s">
        <v>44</v>
      </c>
      <c r="I2" s="59" t="s">
        <v>4</v>
      </c>
      <c r="K2" s="7" t="s">
        <v>54</v>
      </c>
      <c r="L2" s="60">
        <v>26.86</v>
      </c>
      <c r="M2" s="26"/>
    </row>
    <row r="3" spans="2:13">
      <c r="B3" s="61" t="s">
        <v>19</v>
      </c>
      <c r="C3" s="38" t="s">
        <v>59</v>
      </c>
      <c r="D3" s="62" t="s">
        <v>116</v>
      </c>
      <c r="E3" s="63">
        <v>37923</v>
      </c>
      <c r="F3" s="38" t="s">
        <v>1996</v>
      </c>
      <c r="G3" s="38" t="s">
        <v>64</v>
      </c>
      <c r="H3" s="38" t="s">
        <v>85</v>
      </c>
      <c r="I3" s="64" t="s">
        <v>1997</v>
      </c>
      <c r="K3" s="7" t="s">
        <v>56</v>
      </c>
      <c r="L3" s="65">
        <v>164.668329</v>
      </c>
      <c r="M3" s="26" t="s">
        <v>2466</v>
      </c>
    </row>
    <row r="4" spans="2:13">
      <c r="B4" s="66" t="s">
        <v>20</v>
      </c>
      <c r="C4" s="38" t="s">
        <v>78</v>
      </c>
      <c r="D4" s="62">
        <v>1</v>
      </c>
      <c r="E4" s="63">
        <v>38808</v>
      </c>
      <c r="F4" s="38" t="s">
        <v>2037</v>
      </c>
      <c r="G4" s="38" t="s">
        <v>117</v>
      </c>
      <c r="H4" s="38" t="s">
        <v>118</v>
      </c>
      <c r="I4" s="64" t="s">
        <v>1997</v>
      </c>
      <c r="K4" s="7" t="s">
        <v>55</v>
      </c>
      <c r="L4" s="65">
        <f>L2*L3</f>
        <v>4422.9913169399997</v>
      </c>
      <c r="M4" s="26"/>
    </row>
    <row r="5" spans="2:13">
      <c r="B5" s="57"/>
      <c r="C5" s="58"/>
      <c r="D5" s="58"/>
      <c r="E5" s="58" t="s">
        <v>6</v>
      </c>
      <c r="F5" s="58"/>
      <c r="G5" s="58"/>
      <c r="H5" s="58"/>
      <c r="I5" s="59"/>
      <c r="K5" s="7" t="s">
        <v>58</v>
      </c>
      <c r="L5" s="65">
        <f>535.15+340.967+86.402</f>
        <v>962.51900000000001</v>
      </c>
      <c r="M5" s="26" t="s">
        <v>2466</v>
      </c>
    </row>
    <row r="6" spans="2:13">
      <c r="B6" s="66" t="s">
        <v>36</v>
      </c>
      <c r="C6" s="38" t="s">
        <v>37</v>
      </c>
      <c r="D6" s="62" t="s">
        <v>38</v>
      </c>
      <c r="E6" s="38"/>
      <c r="F6" s="38" t="s">
        <v>61</v>
      </c>
      <c r="G6" s="38" t="s">
        <v>2000</v>
      </c>
      <c r="H6" s="38" t="s">
        <v>1999</v>
      </c>
      <c r="I6" s="64" t="s">
        <v>1998</v>
      </c>
      <c r="K6" s="7" t="s">
        <v>57</v>
      </c>
      <c r="L6" s="65">
        <f>286.459+3</f>
        <v>289.459</v>
      </c>
      <c r="M6" s="26" t="s">
        <v>2466</v>
      </c>
    </row>
    <row r="7" spans="2:13">
      <c r="B7" s="66"/>
      <c r="C7" s="38"/>
      <c r="D7" s="62"/>
      <c r="E7" s="38"/>
      <c r="F7" s="38"/>
      <c r="G7" s="38"/>
      <c r="I7" s="64"/>
      <c r="K7" s="7" t="s">
        <v>18</v>
      </c>
      <c r="L7" s="65">
        <f>L4-L5+L6</f>
        <v>3749.9313169399993</v>
      </c>
      <c r="M7" s="26"/>
    </row>
    <row r="8" spans="2:13">
      <c r="B8" s="66" t="s">
        <v>82</v>
      </c>
      <c r="C8" s="38" t="s">
        <v>84</v>
      </c>
      <c r="D8" s="62">
        <v>1</v>
      </c>
      <c r="E8" s="38" t="s">
        <v>83</v>
      </c>
      <c r="F8" s="38"/>
      <c r="G8" s="38" t="s">
        <v>2010</v>
      </c>
      <c r="H8" s="38" t="s">
        <v>86</v>
      </c>
      <c r="I8" s="64"/>
      <c r="L8" s="67"/>
    </row>
    <row r="9" spans="2:13">
      <c r="B9" s="68" t="s">
        <v>43</v>
      </c>
      <c r="C9" s="38" t="s">
        <v>77</v>
      </c>
      <c r="D9" s="62">
        <v>1</v>
      </c>
      <c r="E9" s="38" t="s">
        <v>83</v>
      </c>
      <c r="F9" s="38"/>
      <c r="G9" s="38" t="s">
        <v>2010</v>
      </c>
      <c r="H9" s="38" t="s">
        <v>2009</v>
      </c>
      <c r="I9" s="64"/>
    </row>
    <row r="10" spans="2:13">
      <c r="B10" s="66" t="s">
        <v>2398</v>
      </c>
      <c r="C10" s="38" t="s">
        <v>2399</v>
      </c>
      <c r="D10" s="62">
        <v>1</v>
      </c>
      <c r="E10" s="38"/>
      <c r="F10" s="38"/>
      <c r="G10" s="38"/>
      <c r="I10" s="64"/>
    </row>
    <row r="11" spans="2:13">
      <c r="B11" s="68" t="s">
        <v>89</v>
      </c>
      <c r="C11" s="38" t="s">
        <v>90</v>
      </c>
      <c r="D11" s="62">
        <v>1</v>
      </c>
      <c r="E11" s="38" t="s">
        <v>83</v>
      </c>
      <c r="F11" s="38"/>
      <c r="G11" s="38" t="s">
        <v>2010</v>
      </c>
      <c r="I11" s="64"/>
      <c r="K11" s="7" t="s">
        <v>2406</v>
      </c>
    </row>
    <row r="12" spans="2:13">
      <c r="B12" s="66" t="s">
        <v>40</v>
      </c>
      <c r="C12" s="38" t="s">
        <v>41</v>
      </c>
      <c r="D12" s="62">
        <v>1</v>
      </c>
      <c r="E12" s="38" t="s">
        <v>2012</v>
      </c>
      <c r="F12" s="38" t="s">
        <v>2020</v>
      </c>
      <c r="G12" s="38" t="s">
        <v>2018</v>
      </c>
      <c r="H12" s="38" t="s">
        <v>2019</v>
      </c>
      <c r="I12" s="64"/>
    </row>
    <row r="13" spans="2:13">
      <c r="B13" s="69" t="s">
        <v>81</v>
      </c>
      <c r="C13" s="70" t="s">
        <v>2011</v>
      </c>
      <c r="D13" s="71">
        <v>1</v>
      </c>
      <c r="E13" s="70" t="s">
        <v>83</v>
      </c>
      <c r="F13" s="70" t="s">
        <v>2013</v>
      </c>
      <c r="G13" s="70" t="s">
        <v>2010</v>
      </c>
      <c r="H13" s="70" t="s">
        <v>87</v>
      </c>
      <c r="I13" s="72"/>
    </row>
    <row r="16" spans="2:13">
      <c r="B16" s="46" t="s">
        <v>1993</v>
      </c>
      <c r="H16" s="73"/>
    </row>
    <row r="17" spans="2:8">
      <c r="B17" s="46" t="s">
        <v>2003</v>
      </c>
      <c r="H17" s="46" t="s">
        <v>2038</v>
      </c>
    </row>
    <row r="18" spans="2:8">
      <c r="B18" s="46" t="s">
        <v>1994</v>
      </c>
      <c r="H18" s="46" t="s">
        <v>2039</v>
      </c>
    </row>
    <row r="19" spans="2:8">
      <c r="B19" s="46" t="s">
        <v>2029</v>
      </c>
      <c r="H19" s="46" t="s">
        <v>2044</v>
      </c>
    </row>
    <row r="20" spans="2:8">
      <c r="B20" s="46" t="s">
        <v>1995</v>
      </c>
      <c r="H20" s="46" t="s">
        <v>2040</v>
      </c>
    </row>
    <row r="21" spans="2:8">
      <c r="B21" s="46" t="s">
        <v>170</v>
      </c>
      <c r="H21" s="46" t="s">
        <v>2052</v>
      </c>
    </row>
    <row r="22" spans="2:8">
      <c r="B22" s="46" t="s">
        <v>171</v>
      </c>
      <c r="H22" s="46"/>
    </row>
    <row r="23" spans="2:8">
      <c r="B23" s="46" t="s">
        <v>2036</v>
      </c>
    </row>
    <row r="26" spans="2:8">
      <c r="B26" s="7"/>
    </row>
    <row r="27" spans="2:8">
      <c r="B27" s="7"/>
    </row>
    <row r="28" spans="2:8">
      <c r="B28" s="7"/>
    </row>
    <row r="29" spans="2:8">
      <c r="B29" s="7"/>
    </row>
    <row r="30" spans="2:8">
      <c r="B30" s="7"/>
    </row>
    <row r="31" spans="2:8">
      <c r="B31" s="7"/>
    </row>
  </sheetData>
  <phoneticPr fontId="3" type="noConversion"/>
  <hyperlinks>
    <hyperlink ref="B3" location="Consta!A1" display="Risperdal Consta" xr:uid="{00000000-0004-0000-0000-000000000000}"/>
    <hyperlink ref="B6" location="'Byetta LAR'!A1" display="Byetta LAR" xr:uid="{00000000-0004-0000-0000-000001000000}"/>
    <hyperlink ref="B4" location="Vivitrol!A1" display="Vivitrol" xr:uid="{00000000-0004-0000-0000-000002000000}"/>
    <hyperlink ref="B12" location="'Discontinued - ALKS27'!A1" display="ALKS 27" xr:uid="{00000000-0004-0000-0000-000004000000}"/>
    <hyperlink ref="B8" location="ALKS33!A1" display="ALKS 33" xr:uid="{00000000-0004-0000-0000-000005000000}"/>
    <hyperlink ref="B10" location="nemvaleukin!A1" display="nemvaleukin alfa" xr:uid="{5DBD8209-044B-4694-B329-B1050C6AA996}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V82"/>
  <sheetViews>
    <sheetView zoomScale="175" zoomScaleNormal="175" workbookViewId="0">
      <pane xSplit="2" ySplit="2" topLeftCell="BP3" activePane="bottomRight" state="frozen"/>
      <selection pane="topRight" activeCell="B1" sqref="B1"/>
      <selection pane="bottomLeft" activeCell="A3" sqref="A3"/>
      <selection pane="bottomRight" activeCell="BY13" sqref="BY13"/>
    </sheetView>
  </sheetViews>
  <sheetFormatPr defaultRowHeight="12.75"/>
  <cols>
    <col min="1" max="1" width="5" bestFit="1" customWidth="1"/>
    <col min="2" max="2" width="24.140625" customWidth="1"/>
    <col min="3" max="21" width="8.140625" style="52" customWidth="1"/>
    <col min="22" max="78" width="7.5703125" style="52" customWidth="1"/>
    <col min="79" max="79" width="9" style="20" customWidth="1"/>
    <col min="80" max="90" width="9.140625" style="52"/>
    <col min="91" max="91" width="9.140625" style="20"/>
    <col min="92" max="92" width="9.7109375" bestFit="1" customWidth="1"/>
  </cols>
  <sheetData>
    <row r="1" spans="1:91" s="22" customFormat="1">
      <c r="A1" s="21" t="s">
        <v>21</v>
      </c>
      <c r="C1" s="23">
        <v>38504</v>
      </c>
      <c r="D1" s="23">
        <v>38596</v>
      </c>
      <c r="E1" s="23">
        <v>38717</v>
      </c>
      <c r="F1" s="23">
        <v>38777</v>
      </c>
      <c r="G1" s="23">
        <v>38869</v>
      </c>
      <c r="H1" s="23">
        <v>38961</v>
      </c>
      <c r="I1" s="23">
        <v>39082</v>
      </c>
      <c r="J1" s="23">
        <v>39142</v>
      </c>
      <c r="K1" s="23">
        <v>39234</v>
      </c>
      <c r="L1" s="23">
        <v>39326</v>
      </c>
      <c r="M1" s="23">
        <v>39417</v>
      </c>
      <c r="N1" s="24">
        <v>39508</v>
      </c>
      <c r="O1" s="24">
        <v>39600</v>
      </c>
      <c r="P1" s="23">
        <v>39692</v>
      </c>
      <c r="Q1" s="23">
        <v>39813</v>
      </c>
      <c r="R1" s="23">
        <v>39903</v>
      </c>
      <c r="S1" s="23">
        <v>39994</v>
      </c>
      <c r="T1" s="23">
        <v>40086</v>
      </c>
      <c r="U1" s="23">
        <v>40178</v>
      </c>
      <c r="V1" s="23">
        <v>40268</v>
      </c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5"/>
      <c r="CB1" s="24">
        <v>38047</v>
      </c>
      <c r="CC1" s="24">
        <v>38412</v>
      </c>
      <c r="CD1" s="24">
        <v>38777</v>
      </c>
      <c r="CE1" s="24">
        <v>39142</v>
      </c>
      <c r="CF1" s="24">
        <v>39508</v>
      </c>
      <c r="CG1" s="24">
        <v>39873</v>
      </c>
      <c r="CH1" s="24">
        <v>40238</v>
      </c>
      <c r="CI1" s="24">
        <v>40603</v>
      </c>
      <c r="CJ1" s="24">
        <v>40969</v>
      </c>
      <c r="CK1" s="24">
        <v>41334</v>
      </c>
      <c r="CL1" s="24">
        <v>41699</v>
      </c>
      <c r="CM1" s="24">
        <v>42064</v>
      </c>
    </row>
    <row r="2" spans="1:91" s="11" customFormat="1">
      <c r="B2" s="7"/>
      <c r="C2" s="26" t="s">
        <v>135</v>
      </c>
      <c r="D2" s="26" t="s">
        <v>136</v>
      </c>
      <c r="E2" s="26" t="s">
        <v>137</v>
      </c>
      <c r="F2" s="26" t="s">
        <v>127</v>
      </c>
      <c r="G2" s="26" t="s">
        <v>124</v>
      </c>
      <c r="H2" s="26" t="s">
        <v>125</v>
      </c>
      <c r="I2" s="26" t="s">
        <v>126</v>
      </c>
      <c r="J2" s="26" t="s">
        <v>123</v>
      </c>
      <c r="K2" s="26" t="s">
        <v>122</v>
      </c>
      <c r="L2" s="26" t="s">
        <v>121</v>
      </c>
      <c r="M2" s="26" t="s">
        <v>120</v>
      </c>
      <c r="N2" s="26" t="s">
        <v>69</v>
      </c>
      <c r="O2" s="26" t="s">
        <v>70</v>
      </c>
      <c r="P2" s="26" t="s">
        <v>71</v>
      </c>
      <c r="Q2" s="26" t="s">
        <v>68</v>
      </c>
      <c r="R2" s="26" t="s">
        <v>72</v>
      </c>
      <c r="S2" s="26" t="s">
        <v>73</v>
      </c>
      <c r="T2" s="26" t="s">
        <v>74</v>
      </c>
      <c r="U2" s="26" t="s">
        <v>75</v>
      </c>
      <c r="V2" s="26" t="s">
        <v>76</v>
      </c>
      <c r="W2" s="26" t="s">
        <v>2410</v>
      </c>
      <c r="X2" s="26" t="s">
        <v>2411</v>
      </c>
      <c r="Y2" s="26" t="s">
        <v>2412</v>
      </c>
      <c r="Z2" s="26" t="s">
        <v>2413</v>
      </c>
      <c r="AA2" s="26" t="s">
        <v>2414</v>
      </c>
      <c r="AB2" s="26" t="s">
        <v>2415</v>
      </c>
      <c r="AC2" s="26" t="s">
        <v>2416</v>
      </c>
      <c r="AD2" s="26" t="s">
        <v>2417</v>
      </c>
      <c r="AE2" s="26" t="s">
        <v>2418</v>
      </c>
      <c r="AF2" s="26" t="s">
        <v>2419</v>
      </c>
      <c r="AG2" s="26" t="s">
        <v>2420</v>
      </c>
      <c r="AH2" s="26" t="s">
        <v>2421</v>
      </c>
      <c r="AI2" s="26" t="s">
        <v>2422</v>
      </c>
      <c r="AJ2" s="26" t="s">
        <v>2423</v>
      </c>
      <c r="AK2" s="26" t="s">
        <v>2424</v>
      </c>
      <c r="AL2" s="26" t="s">
        <v>2425</v>
      </c>
      <c r="AM2" s="26" t="s">
        <v>2426</v>
      </c>
      <c r="AN2" s="26" t="s">
        <v>2427</v>
      </c>
      <c r="AO2" s="26" t="s">
        <v>2428</v>
      </c>
      <c r="AP2" s="26" t="s">
        <v>2429</v>
      </c>
      <c r="AQ2" s="26" t="s">
        <v>2430</v>
      </c>
      <c r="AR2" s="26" t="s">
        <v>2431</v>
      </c>
      <c r="AS2" s="26" t="s">
        <v>2432</v>
      </c>
      <c r="AT2" s="26" t="s">
        <v>2433</v>
      </c>
      <c r="AU2" s="26" t="s">
        <v>2434</v>
      </c>
      <c r="AV2" s="26" t="s">
        <v>2435</v>
      </c>
      <c r="AW2" s="26" t="s">
        <v>2436</v>
      </c>
      <c r="AX2" s="26" t="s">
        <v>2437</v>
      </c>
      <c r="AY2" s="26" t="s">
        <v>2438</v>
      </c>
      <c r="AZ2" s="26" t="s">
        <v>2439</v>
      </c>
      <c r="BA2" s="26" t="s">
        <v>2440</v>
      </c>
      <c r="BB2" s="26" t="s">
        <v>2441</v>
      </c>
      <c r="BC2" s="26" t="s">
        <v>2442</v>
      </c>
      <c r="BD2" s="26" t="s">
        <v>2443</v>
      </c>
      <c r="BE2" s="26" t="s">
        <v>2444</v>
      </c>
      <c r="BF2" s="26" t="s">
        <v>2445</v>
      </c>
      <c r="BG2" s="26" t="s">
        <v>2446</v>
      </c>
      <c r="BH2" s="26" t="s">
        <v>2447</v>
      </c>
      <c r="BI2" s="26" t="s">
        <v>2448</v>
      </c>
      <c r="BJ2" s="26" t="s">
        <v>2449</v>
      </c>
      <c r="BK2" s="26" t="s">
        <v>2450</v>
      </c>
      <c r="BL2" s="26" t="s">
        <v>2451</v>
      </c>
      <c r="BM2" s="26" t="s">
        <v>2452</v>
      </c>
      <c r="BN2" s="26" t="s">
        <v>2453</v>
      </c>
      <c r="BO2" s="26" t="s">
        <v>2454</v>
      </c>
      <c r="BP2" s="26" t="s">
        <v>2397</v>
      </c>
      <c r="BQ2" s="26" t="s">
        <v>2455</v>
      </c>
      <c r="BR2" s="26" t="s">
        <v>2456</v>
      </c>
      <c r="BS2" s="26" t="s">
        <v>2461</v>
      </c>
      <c r="BT2" s="26" t="s">
        <v>2462</v>
      </c>
      <c r="BU2" s="26" t="s">
        <v>2463</v>
      </c>
      <c r="BV2" s="26" t="s">
        <v>2464</v>
      </c>
      <c r="BW2" s="26" t="s">
        <v>2465</v>
      </c>
      <c r="BX2" s="26" t="s">
        <v>2466</v>
      </c>
      <c r="BY2" s="26" t="s">
        <v>2467</v>
      </c>
      <c r="BZ2" s="26" t="s">
        <v>2468</v>
      </c>
      <c r="CA2" s="13"/>
      <c r="CB2" s="26">
        <v>2004</v>
      </c>
      <c r="CC2" s="26">
        <v>2005</v>
      </c>
      <c r="CD2" s="26">
        <v>2006</v>
      </c>
      <c r="CE2" s="26">
        <v>2007</v>
      </c>
      <c r="CF2" s="26">
        <v>2008</v>
      </c>
      <c r="CG2" s="26">
        <v>2009</v>
      </c>
      <c r="CH2" s="26">
        <v>2010</v>
      </c>
      <c r="CI2" s="26">
        <v>2011</v>
      </c>
      <c r="CJ2" s="26">
        <v>2012</v>
      </c>
      <c r="CK2" s="26">
        <v>2013</v>
      </c>
      <c r="CL2" s="26">
        <v>2014</v>
      </c>
      <c r="CM2" s="26">
        <v>2015</v>
      </c>
    </row>
    <row r="3" spans="1:91" s="27" customFormat="1">
      <c r="B3" s="28" t="s">
        <v>138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30"/>
      <c r="CB3" s="29"/>
      <c r="CC3" s="29"/>
      <c r="CD3" s="29"/>
      <c r="CE3" s="29"/>
      <c r="CF3" s="29"/>
      <c r="CG3" s="29"/>
      <c r="CH3" s="29"/>
      <c r="CI3" s="29">
        <v>1250</v>
      </c>
      <c r="CJ3" s="29">
        <v>1500</v>
      </c>
      <c r="CK3" s="29">
        <v>1750</v>
      </c>
      <c r="CL3" s="29">
        <v>2000</v>
      </c>
      <c r="CM3" s="29">
        <v>2200</v>
      </c>
    </row>
    <row r="4" spans="1:91" s="27" customFormat="1">
      <c r="B4" s="27" t="s">
        <v>62</v>
      </c>
      <c r="C4" s="29">
        <v>144</v>
      </c>
      <c r="D4" s="29">
        <v>161</v>
      </c>
      <c r="E4" s="29">
        <v>169</v>
      </c>
      <c r="F4" s="29">
        <f>659.4-SUM(C4:E4)</f>
        <v>185.39999999999998</v>
      </c>
      <c r="G4" s="29">
        <v>205</v>
      </c>
      <c r="H4" s="29">
        <v>232</v>
      </c>
      <c r="I4" s="29">
        <v>226</v>
      </c>
      <c r="J4" s="29">
        <f>924.2-SUM(G4:I4)</f>
        <v>261.20000000000005</v>
      </c>
      <c r="K4" s="29">
        <v>278.7</v>
      </c>
      <c r="L4" s="29">
        <v>293.60000000000002</v>
      </c>
      <c r="M4" s="29">
        <v>295.10000000000002</v>
      </c>
      <c r="N4" s="29">
        <v>309</v>
      </c>
      <c r="O4" s="29">
        <v>343.1</v>
      </c>
      <c r="P4" s="29">
        <v>337.5</v>
      </c>
      <c r="Q4" s="29">
        <v>318.8</v>
      </c>
      <c r="R4" s="29">
        <v>325</v>
      </c>
      <c r="S4" s="29">
        <v>347.8</v>
      </c>
      <c r="T4" s="29">
        <v>352.6</v>
      </c>
      <c r="U4" s="29">
        <f>T4</f>
        <v>352.6</v>
      </c>
      <c r="V4" s="29">
        <f>U4</f>
        <v>352.6</v>
      </c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30"/>
      <c r="CB4" s="29"/>
      <c r="CC4" s="29"/>
      <c r="CD4" s="29">
        <v>659.4</v>
      </c>
      <c r="CE4" s="29">
        <v>924.2</v>
      </c>
      <c r="CF4" s="29">
        <f>SUM(K4:N4)</f>
        <v>1176.4000000000001</v>
      </c>
      <c r="CG4" s="29">
        <f>SUM(O4:R4)</f>
        <v>1324.4</v>
      </c>
      <c r="CH4" s="29">
        <f>SUM(S4:V4)</f>
        <v>1405.6</v>
      </c>
      <c r="CI4" s="29"/>
      <c r="CJ4" s="29"/>
      <c r="CK4" s="29"/>
      <c r="CL4" s="29"/>
      <c r="CM4" s="29"/>
    </row>
    <row r="5" spans="1:91" s="27" customFormat="1">
      <c r="B5" s="27" t="s">
        <v>91</v>
      </c>
      <c r="C5" s="31">
        <f t="shared" ref="C5:V5" si="0">C7/C4</f>
        <v>2.5027777777777777E-2</v>
      </c>
      <c r="D5" s="31">
        <f t="shared" si="0"/>
        <v>2.5062111801242237E-2</v>
      </c>
      <c r="E5" s="31">
        <f t="shared" si="0"/>
        <v>2.5017751479289939E-2</v>
      </c>
      <c r="F5" s="31">
        <f t="shared" si="0"/>
        <v>3.0744336569579294E-2</v>
      </c>
      <c r="G5" s="31">
        <f t="shared" si="0"/>
        <v>2.5068292682926832E-2</v>
      </c>
      <c r="H5" s="31">
        <f t="shared" si="0"/>
        <v>2.5056034482758619E-2</v>
      </c>
      <c r="I5" s="31">
        <f t="shared" si="0"/>
        <v>2.5101769911504423E-2</v>
      </c>
      <c r="J5" s="31">
        <f t="shared" si="0"/>
        <v>2.4984686064318525E-2</v>
      </c>
      <c r="K5" s="31">
        <f t="shared" si="0"/>
        <v>2.5052027269465378E-2</v>
      </c>
      <c r="L5" s="31">
        <f t="shared" si="0"/>
        <v>2.5027247956403268E-2</v>
      </c>
      <c r="M5" s="31">
        <f t="shared" si="0"/>
        <v>2.502202643171806E-2</v>
      </c>
      <c r="N5" s="31">
        <f t="shared" si="0"/>
        <v>2.5058252427184468E-2</v>
      </c>
      <c r="O5" s="31">
        <f t="shared" si="0"/>
        <v>2.5010201107548816E-2</v>
      </c>
      <c r="P5" s="31">
        <f t="shared" si="0"/>
        <v>2.5004444444444444E-2</v>
      </c>
      <c r="Q5" s="31">
        <f t="shared" si="0"/>
        <v>2.4999999999999998E-2</v>
      </c>
      <c r="R5" s="31">
        <f t="shared" si="0"/>
        <v>2.5406153846153846E-2</v>
      </c>
      <c r="S5" s="31">
        <f t="shared" si="0"/>
        <v>2.5017251293847038E-2</v>
      </c>
      <c r="T5" s="31">
        <f t="shared" si="0"/>
        <v>2.5008508224617126E-2</v>
      </c>
      <c r="U5" s="31">
        <f t="shared" si="0"/>
        <v>2.5575723199092452E-2</v>
      </c>
      <c r="V5" s="31">
        <f t="shared" si="0"/>
        <v>2.6142938173567776E-2</v>
      </c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0"/>
      <c r="CB5" s="29"/>
      <c r="CC5" s="29"/>
      <c r="CD5" s="31">
        <f>CD7/CD4</f>
        <v>2.6640885653624508E-2</v>
      </c>
      <c r="CE5" s="31">
        <f>CE7/CE4</f>
        <v>2.5049772776455311E-2</v>
      </c>
      <c r="CF5" s="31">
        <f>CF7/CF4</f>
        <v>2.5039952397143829E-2</v>
      </c>
      <c r="CG5" s="31">
        <f>CG7/CG4</f>
        <v>2.5103443068559345E-2</v>
      </c>
      <c r="CH5" s="31">
        <f>CH7/CH4</f>
        <v>2.5437535571997721E-2</v>
      </c>
      <c r="CI5" s="29"/>
      <c r="CJ5" s="29"/>
      <c r="CK5" s="29"/>
      <c r="CL5" s="29"/>
      <c r="CM5" s="29"/>
    </row>
    <row r="6" spans="1:91" s="27" customFormat="1"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30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</row>
    <row r="7" spans="1:91" s="27" customFormat="1">
      <c r="B7" s="27" t="s">
        <v>39</v>
      </c>
      <c r="C7" s="29">
        <v>3.6040000000000001</v>
      </c>
      <c r="D7" s="29">
        <v>4.0350000000000001</v>
      </c>
      <c r="E7" s="29">
        <v>4.2279999999999998</v>
      </c>
      <c r="F7" s="29">
        <v>5.7</v>
      </c>
      <c r="G7" s="29">
        <v>5.1390000000000002</v>
      </c>
      <c r="H7" s="29">
        <v>5.8129999999999997</v>
      </c>
      <c r="I7" s="29">
        <v>5.673</v>
      </c>
      <c r="J7" s="29">
        <v>6.5259999999999998</v>
      </c>
      <c r="K7" s="29">
        <v>6.9820000000000002</v>
      </c>
      <c r="L7" s="29">
        <v>7.3479999999999999</v>
      </c>
      <c r="M7" s="29">
        <v>7.3840000000000003</v>
      </c>
      <c r="N7" s="29">
        <v>7.7430000000000003</v>
      </c>
      <c r="O7" s="29">
        <v>8.5809999999999995</v>
      </c>
      <c r="P7" s="29">
        <v>8.4390000000000001</v>
      </c>
      <c r="Q7" s="29">
        <v>7.97</v>
      </c>
      <c r="R7" s="29">
        <v>8.2569999999999997</v>
      </c>
      <c r="S7" s="29">
        <v>8.7010000000000005</v>
      </c>
      <c r="T7" s="29">
        <v>8.8179999999999996</v>
      </c>
      <c r="U7" s="29">
        <f>T7+0.2</f>
        <v>9.0179999999999989</v>
      </c>
      <c r="V7" s="29">
        <f>U7+0.2</f>
        <v>9.2179999999999982</v>
      </c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30"/>
      <c r="CB7" s="29">
        <v>3.79</v>
      </c>
      <c r="CC7" s="29">
        <v>9.6359999999999992</v>
      </c>
      <c r="CD7" s="29">
        <f>SUM(C7:F7)</f>
        <v>17.567</v>
      </c>
      <c r="CE7" s="29">
        <f>SUM(G7:J7)</f>
        <v>23.151</v>
      </c>
      <c r="CF7" s="29">
        <f>SUM(K7:N7)</f>
        <v>29.457000000000001</v>
      </c>
      <c r="CG7" s="29">
        <f>SUM(O7:R7)</f>
        <v>33.247</v>
      </c>
      <c r="CH7" s="29">
        <f>SUM(S7:V7)</f>
        <v>35.754999999999995</v>
      </c>
      <c r="CI7" s="29">
        <f>CH7*0.98</f>
        <v>35.039899999999996</v>
      </c>
      <c r="CJ7" s="29">
        <f t="shared" ref="CJ7:CM8" si="1">CI7*0.98</f>
        <v>34.339101999999997</v>
      </c>
      <c r="CK7" s="29">
        <f t="shared" si="1"/>
        <v>33.65231996</v>
      </c>
      <c r="CL7" s="29">
        <f t="shared" si="1"/>
        <v>32.979273560799996</v>
      </c>
      <c r="CM7" s="29">
        <f t="shared" si="1"/>
        <v>32.319688089583998</v>
      </c>
    </row>
    <row r="8" spans="1:91" s="27" customFormat="1">
      <c r="B8" s="28" t="s">
        <v>88</v>
      </c>
      <c r="C8" s="29">
        <v>13.983000000000001</v>
      </c>
      <c r="D8" s="29">
        <v>13.526</v>
      </c>
      <c r="E8" s="29">
        <v>14.715</v>
      </c>
      <c r="F8" s="29">
        <v>22.677</v>
      </c>
      <c r="G8" s="29">
        <v>22.193000000000001</v>
      </c>
      <c r="H8" s="29">
        <v>26.122</v>
      </c>
      <c r="I8" s="29">
        <v>28.763000000000002</v>
      </c>
      <c r="J8" s="29">
        <v>28.338000000000001</v>
      </c>
      <c r="K8" s="29">
        <v>31.516999999999999</v>
      </c>
      <c r="L8" s="29">
        <v>24.137</v>
      </c>
      <c r="M8" s="29">
        <v>14.275</v>
      </c>
      <c r="N8" s="29">
        <v>31.771000000000001</v>
      </c>
      <c r="O8" s="29">
        <v>38.61</v>
      </c>
      <c r="P8" s="29">
        <v>33.039000000000001</v>
      </c>
      <c r="Q8" s="29">
        <v>20.533000000000001</v>
      </c>
      <c r="R8" s="29">
        <v>24.661999999999999</v>
      </c>
      <c r="S8" s="29">
        <v>28.803999999999998</v>
      </c>
      <c r="T8" s="29">
        <v>32.835000000000001</v>
      </c>
      <c r="U8" s="29">
        <f>T8-5</f>
        <v>27.835000000000001</v>
      </c>
      <c r="V8" s="29">
        <f>U8-5</f>
        <v>22.835000000000001</v>
      </c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>
        <f>142.294-BL9-BL10</f>
        <v>40.89400000000002</v>
      </c>
      <c r="BM8" s="29"/>
      <c r="BN8" s="29"/>
      <c r="BO8" s="29"/>
      <c r="BP8" s="29">
        <f>85.326-BP9-BP10</f>
        <v>32.525999999999989</v>
      </c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30"/>
      <c r="CB8" s="29">
        <v>25.736000000000001</v>
      </c>
      <c r="CC8" s="29">
        <v>40.488</v>
      </c>
      <c r="CD8" s="29">
        <f>SUM(C8:F8)</f>
        <v>64.90100000000001</v>
      </c>
      <c r="CE8" s="29">
        <f>SUM(G8:J8)</f>
        <v>105.416</v>
      </c>
      <c r="CF8" s="29">
        <f>SUM(K8:N8)</f>
        <v>101.7</v>
      </c>
      <c r="CG8" s="29">
        <f>SUM(R8:U8)</f>
        <v>114.136</v>
      </c>
      <c r="CH8" s="29">
        <f>SUM(S8:V8)</f>
        <v>112.309</v>
      </c>
      <c r="CI8" s="29">
        <f>CH8*0.98</f>
        <v>110.06282</v>
      </c>
      <c r="CJ8" s="29">
        <f t="shared" si="1"/>
        <v>107.8615636</v>
      </c>
      <c r="CK8" s="29">
        <f t="shared" si="1"/>
        <v>105.70433232799999</v>
      </c>
      <c r="CL8" s="29">
        <f t="shared" si="1"/>
        <v>103.59024568144</v>
      </c>
      <c r="CM8" s="29">
        <f t="shared" si="1"/>
        <v>101.5184407678112</v>
      </c>
    </row>
    <row r="9" spans="1:91" s="27" customFormat="1">
      <c r="B9" s="28" t="s">
        <v>2460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>
        <v>20.3</v>
      </c>
      <c r="BM9" s="29"/>
      <c r="BN9" s="29"/>
      <c r="BO9" s="29"/>
      <c r="BP9" s="29">
        <v>26.2</v>
      </c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30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</row>
    <row r="10" spans="1:91" s="27" customFormat="1">
      <c r="B10" s="28" t="s">
        <v>2459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>
        <v>81.099999999999994</v>
      </c>
      <c r="BM10" s="29"/>
      <c r="BN10" s="29"/>
      <c r="BO10" s="29"/>
      <c r="BP10" s="29">
        <v>26.6</v>
      </c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30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</row>
    <row r="11" spans="1:91" s="27" customFormat="1">
      <c r="B11" s="28" t="s">
        <v>20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>
        <v>0</v>
      </c>
      <c r="O11" s="29">
        <v>0</v>
      </c>
      <c r="P11" s="29">
        <v>0</v>
      </c>
      <c r="Q11" s="29">
        <v>0</v>
      </c>
      <c r="R11" s="29">
        <v>4.4669999999999996</v>
      </c>
      <c r="S11" s="29">
        <v>4.226</v>
      </c>
      <c r="T11" s="29">
        <v>4.6429999999999998</v>
      </c>
      <c r="U11" s="29">
        <f>T11+1</f>
        <v>5.6429999999999998</v>
      </c>
      <c r="V11" s="29">
        <f>U11+1</f>
        <v>6.6429999999999998</v>
      </c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>
        <v>88.4</v>
      </c>
      <c r="BM11" s="29"/>
      <c r="BN11" s="29"/>
      <c r="BO11" s="29"/>
      <c r="BP11" s="29">
        <v>96.1</v>
      </c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30"/>
      <c r="CB11" s="29"/>
      <c r="CC11" s="29"/>
      <c r="CD11" s="29"/>
      <c r="CE11" s="29"/>
      <c r="CF11" s="29"/>
      <c r="CG11" s="29">
        <v>30</v>
      </c>
      <c r="CH11" s="29">
        <f>SUM(S11:V11)</f>
        <v>21.155000000000001</v>
      </c>
      <c r="CI11" s="29"/>
      <c r="CJ11" s="29"/>
      <c r="CK11" s="29"/>
      <c r="CL11" s="29"/>
      <c r="CM11" s="29"/>
    </row>
    <row r="12" spans="1:91" s="27" customFormat="1">
      <c r="B12" s="28" t="s">
        <v>2458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>
        <v>72.400000000000006</v>
      </c>
      <c r="BM12" s="29"/>
      <c r="BN12" s="29"/>
      <c r="BO12" s="29"/>
      <c r="BP12" s="29">
        <v>74.599999999999994</v>
      </c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30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</row>
    <row r="13" spans="1:91" s="27" customFormat="1">
      <c r="B13" s="28" t="s">
        <v>9</v>
      </c>
      <c r="C13" s="29">
        <v>7.2510000000000003</v>
      </c>
      <c r="D13" s="29">
        <f>12.394+16.733</f>
        <v>29.127000000000002</v>
      </c>
      <c r="E13" s="29">
        <f>12.524+9.951</f>
        <v>22.475000000000001</v>
      </c>
      <c r="F13" s="29">
        <f>11.948+14.367</f>
        <v>26.315000000000001</v>
      </c>
      <c r="G13" s="29">
        <f>14.464+9.742</f>
        <v>24.206000000000003</v>
      </c>
      <c r="H13" s="29">
        <f>17.624+11.611</f>
        <v>29.234999999999999</v>
      </c>
      <c r="I13" s="29">
        <f>19.532+8.445</f>
        <v>27.977</v>
      </c>
      <c r="J13" s="29">
        <f>22.863+7.117</f>
        <v>29.98</v>
      </c>
      <c r="K13" s="29">
        <v>6.9889999999999999</v>
      </c>
      <c r="L13" s="29">
        <v>5.9089999999999998</v>
      </c>
      <c r="M13" s="29">
        <v>5.1269999999999998</v>
      </c>
      <c r="N13" s="29">
        <v>2.0249999999999999</v>
      </c>
      <c r="O13" s="29">
        <v>1.351</v>
      </c>
      <c r="P13" s="29">
        <f>5.252+0.581</f>
        <v>5.8330000000000002</v>
      </c>
      <c r="Q13" s="29">
        <v>3.7360000000000002</v>
      </c>
      <c r="R13" s="29">
        <f>1.649+4.84</f>
        <v>6.4889999999999999</v>
      </c>
      <c r="S13" s="29">
        <f>1.45+4.315</f>
        <v>5.7650000000000006</v>
      </c>
      <c r="T13" s="32">
        <f>1.174+0.687</f>
        <v>1.861</v>
      </c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>
        <v>0.61499999999999999</v>
      </c>
      <c r="BM13" s="29"/>
      <c r="BN13" s="29"/>
      <c r="BO13" s="29"/>
      <c r="BP13" s="29">
        <v>0.106</v>
      </c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30"/>
      <c r="CB13" s="29">
        <v>9.5280000000000005</v>
      </c>
      <c r="CC13" s="29">
        <v>26.001999999999999</v>
      </c>
      <c r="CD13" s="29">
        <f>SUM(C13:F13)</f>
        <v>85.168000000000006</v>
      </c>
      <c r="CE13" s="29">
        <f>SUM(G13:J13)</f>
        <v>111.39800000000001</v>
      </c>
      <c r="CF13" s="29">
        <f>SUM(K13:N13)</f>
        <v>20.049999999999997</v>
      </c>
      <c r="CG13" s="29">
        <v>9</v>
      </c>
      <c r="CH13" s="29"/>
      <c r="CI13" s="29"/>
      <c r="CJ13" s="29"/>
      <c r="CK13" s="29"/>
      <c r="CL13" s="29"/>
      <c r="CM13" s="29"/>
    </row>
    <row r="14" spans="1:91" s="27" customFormat="1">
      <c r="B14" s="28" t="s">
        <v>139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30"/>
      <c r="CB14" s="29"/>
      <c r="CC14" s="29"/>
      <c r="CD14" s="29"/>
      <c r="CE14" s="29"/>
      <c r="CF14" s="29"/>
      <c r="CG14" s="29"/>
      <c r="CH14" s="29"/>
      <c r="CI14" s="29">
        <f>+CI3*0.075</f>
        <v>93.75</v>
      </c>
      <c r="CJ14" s="29">
        <f>+CJ3*0.075</f>
        <v>112.5</v>
      </c>
      <c r="CK14" s="29">
        <f>+CK3*0.075</f>
        <v>131.25</v>
      </c>
      <c r="CL14" s="29">
        <f>+CL3*0.075</f>
        <v>150</v>
      </c>
      <c r="CM14" s="29">
        <f>+CM3*0.075</f>
        <v>165</v>
      </c>
    </row>
    <row r="15" spans="1:91" s="27" customFormat="1">
      <c r="B15" s="28" t="s">
        <v>2457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>
        <v>0</v>
      </c>
      <c r="BM15" s="29"/>
      <c r="BN15" s="29"/>
      <c r="BO15" s="29"/>
      <c r="BP15" s="29">
        <v>20.100000000000001</v>
      </c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30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</row>
    <row r="16" spans="1:91" s="33" customFormat="1">
      <c r="B16" s="33" t="s">
        <v>7</v>
      </c>
      <c r="C16" s="34">
        <f t="shared" ref="C16:V16" si="2">SUM(C7:C13)</f>
        <v>24.838000000000001</v>
      </c>
      <c r="D16" s="34">
        <f t="shared" si="2"/>
        <v>46.688000000000002</v>
      </c>
      <c r="E16" s="34">
        <f t="shared" si="2"/>
        <v>41.417999999999999</v>
      </c>
      <c r="F16" s="34">
        <f t="shared" si="2"/>
        <v>54.692</v>
      </c>
      <c r="G16" s="34">
        <f t="shared" si="2"/>
        <v>51.538000000000004</v>
      </c>
      <c r="H16" s="34">
        <f t="shared" si="2"/>
        <v>61.17</v>
      </c>
      <c r="I16" s="34">
        <f t="shared" si="2"/>
        <v>62.412999999999997</v>
      </c>
      <c r="J16" s="34">
        <f t="shared" si="2"/>
        <v>64.844000000000008</v>
      </c>
      <c r="K16" s="34">
        <f t="shared" si="2"/>
        <v>45.488</v>
      </c>
      <c r="L16" s="34">
        <f t="shared" si="2"/>
        <v>37.393999999999998</v>
      </c>
      <c r="M16" s="34">
        <f t="shared" si="2"/>
        <v>26.785999999999998</v>
      </c>
      <c r="N16" s="34">
        <f t="shared" si="2"/>
        <v>41.539000000000001</v>
      </c>
      <c r="O16" s="34">
        <f t="shared" si="2"/>
        <v>48.542000000000002</v>
      </c>
      <c r="P16" s="34">
        <f t="shared" si="2"/>
        <v>47.311</v>
      </c>
      <c r="Q16" s="34">
        <f t="shared" si="2"/>
        <v>32.238999999999997</v>
      </c>
      <c r="R16" s="34">
        <f t="shared" si="2"/>
        <v>43.874999999999993</v>
      </c>
      <c r="S16" s="34">
        <f t="shared" si="2"/>
        <v>47.495999999999995</v>
      </c>
      <c r="T16" s="34">
        <f t="shared" si="2"/>
        <v>48.156999999999996</v>
      </c>
      <c r="U16" s="34">
        <f t="shared" si="2"/>
        <v>42.496000000000002</v>
      </c>
      <c r="V16" s="34">
        <f t="shared" si="2"/>
        <v>38.695999999999998</v>
      </c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>
        <f>SUM(BL3:BL15)</f>
        <v>303.70900000000006</v>
      </c>
      <c r="BM16" s="34"/>
      <c r="BN16" s="34"/>
      <c r="BO16" s="34"/>
      <c r="BP16" s="34">
        <f>SUM(BP3:BP15)</f>
        <v>276.23199999999997</v>
      </c>
      <c r="BQ16" s="34">
        <f t="shared" ref="BQ16:BZ16" si="3">SUM(BQ3:BQ15)</f>
        <v>0</v>
      </c>
      <c r="BR16" s="34">
        <f t="shared" si="3"/>
        <v>0</v>
      </c>
      <c r="BS16" s="34">
        <f t="shared" si="3"/>
        <v>0</v>
      </c>
      <c r="BT16" s="34">
        <f t="shared" si="3"/>
        <v>0</v>
      </c>
      <c r="BU16" s="34">
        <f t="shared" si="3"/>
        <v>0</v>
      </c>
      <c r="BV16" s="34">
        <f t="shared" si="3"/>
        <v>0</v>
      </c>
      <c r="BW16" s="34">
        <f t="shared" si="3"/>
        <v>0</v>
      </c>
      <c r="BX16" s="34">
        <f t="shared" si="3"/>
        <v>0</v>
      </c>
      <c r="BY16" s="34">
        <f t="shared" si="3"/>
        <v>0</v>
      </c>
      <c r="BZ16" s="34">
        <f t="shared" si="3"/>
        <v>0</v>
      </c>
      <c r="CA16" s="35"/>
      <c r="CB16" s="34">
        <f t="shared" ref="CB16:CM16" si="4">SUM(CB7:CB14)</f>
        <v>39.054000000000002</v>
      </c>
      <c r="CC16" s="34">
        <f t="shared" si="4"/>
        <v>76.125999999999991</v>
      </c>
      <c r="CD16" s="34">
        <f t="shared" si="4"/>
        <v>167.63600000000002</v>
      </c>
      <c r="CE16" s="34">
        <f t="shared" si="4"/>
        <v>239.96500000000003</v>
      </c>
      <c r="CF16" s="34">
        <f t="shared" si="4"/>
        <v>151.20699999999999</v>
      </c>
      <c r="CG16" s="34">
        <f t="shared" si="4"/>
        <v>186.38299999999998</v>
      </c>
      <c r="CH16" s="34">
        <f t="shared" si="4"/>
        <v>169.21899999999999</v>
      </c>
      <c r="CI16" s="34">
        <f t="shared" si="4"/>
        <v>238.85272000000001</v>
      </c>
      <c r="CJ16" s="34">
        <f t="shared" si="4"/>
        <v>254.70066559999998</v>
      </c>
      <c r="CK16" s="34">
        <f t="shared" si="4"/>
        <v>270.60665228799996</v>
      </c>
      <c r="CL16" s="34">
        <f t="shared" si="4"/>
        <v>286.56951924224001</v>
      </c>
      <c r="CM16" s="34">
        <f t="shared" si="4"/>
        <v>298.83812885739519</v>
      </c>
    </row>
    <row r="17" spans="2:126" s="27" customFormat="1">
      <c r="B17" s="27" t="s">
        <v>8</v>
      </c>
      <c r="C17" s="29">
        <v>4.5170000000000003</v>
      </c>
      <c r="D17" s="29">
        <v>4.3600000000000003</v>
      </c>
      <c r="E17" s="29">
        <v>6.077</v>
      </c>
      <c r="F17" s="29">
        <v>8.5350000000000001</v>
      </c>
      <c r="G17" s="29">
        <v>9.3379999999999992</v>
      </c>
      <c r="H17" s="29">
        <v>11.821999999999999</v>
      </c>
      <c r="I17" s="29">
        <v>12.989000000000001</v>
      </c>
      <c r="J17" s="29">
        <v>11.06</v>
      </c>
      <c r="K17" s="29">
        <v>10.145</v>
      </c>
      <c r="L17" s="29">
        <v>9.218</v>
      </c>
      <c r="M17" s="29">
        <v>7.4989999999999997</v>
      </c>
      <c r="N17" s="29">
        <v>13.815</v>
      </c>
      <c r="O17" s="29">
        <v>14.314</v>
      </c>
      <c r="P17" s="29">
        <f>12.071-0.4</f>
        <v>11.670999999999999</v>
      </c>
      <c r="Q17" s="29">
        <f>5.536-0.3</f>
        <v>5.2359999999999998</v>
      </c>
      <c r="R17" s="29">
        <v>11.475</v>
      </c>
      <c r="S17" s="29">
        <f>12.666-0.3</f>
        <v>12.366</v>
      </c>
      <c r="T17" s="29">
        <f>15.092-0.5</f>
        <v>14.592000000000001</v>
      </c>
      <c r="U17" s="29">
        <f>U16*0.25</f>
        <v>10.624000000000001</v>
      </c>
      <c r="V17" s="29">
        <f>V16*0.25</f>
        <v>9.6739999999999995</v>
      </c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>
        <v>53.124000000000002</v>
      </c>
      <c r="BM17" s="29"/>
      <c r="BN17" s="29"/>
      <c r="BO17" s="29"/>
      <c r="BP17" s="29">
        <v>58.36</v>
      </c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30"/>
      <c r="CB17" s="29">
        <v>19.036999999999999</v>
      </c>
      <c r="CC17" s="29">
        <v>16.834</v>
      </c>
      <c r="CD17" s="29">
        <v>23.489000000000001</v>
      </c>
      <c r="CE17" s="29">
        <v>45.2</v>
      </c>
      <c r="CF17" s="29">
        <v>40.700000000000003</v>
      </c>
      <c r="CG17" s="29">
        <f>SUM(O17:R17)</f>
        <v>42.695999999999998</v>
      </c>
      <c r="CH17" s="29">
        <f>SUM(S17:V17)</f>
        <v>47.256</v>
      </c>
      <c r="CI17" s="29">
        <f>CI16-CI18</f>
        <v>54.936125599999997</v>
      </c>
      <c r="CJ17" s="29">
        <f>CJ16-CJ18</f>
        <v>56.034146432</v>
      </c>
      <c r="CK17" s="29">
        <f>CK16-CK18</f>
        <v>56.827396980479989</v>
      </c>
      <c r="CL17" s="29">
        <f>CL16-CL18</f>
        <v>57.313903848447978</v>
      </c>
      <c r="CM17" s="29">
        <f>CM16-CM18</f>
        <v>59.767625771479032</v>
      </c>
    </row>
    <row r="18" spans="2:126" s="27" customFormat="1">
      <c r="B18" s="27" t="s">
        <v>16</v>
      </c>
      <c r="C18" s="29">
        <f t="shared" ref="C18:M18" si="5">C16-C17</f>
        <v>20.321000000000002</v>
      </c>
      <c r="D18" s="29">
        <f t="shared" si="5"/>
        <v>42.328000000000003</v>
      </c>
      <c r="E18" s="29">
        <f t="shared" si="5"/>
        <v>35.341000000000001</v>
      </c>
      <c r="F18" s="29">
        <f t="shared" si="5"/>
        <v>46.156999999999996</v>
      </c>
      <c r="G18" s="29">
        <f t="shared" si="5"/>
        <v>42.2</v>
      </c>
      <c r="H18" s="29">
        <f t="shared" si="5"/>
        <v>49.347999999999999</v>
      </c>
      <c r="I18" s="29">
        <f t="shared" si="5"/>
        <v>49.423999999999992</v>
      </c>
      <c r="J18" s="29">
        <f t="shared" si="5"/>
        <v>53.784000000000006</v>
      </c>
      <c r="K18" s="29">
        <f>K16-K17</f>
        <v>35.343000000000004</v>
      </c>
      <c r="L18" s="29">
        <f>L16-L17</f>
        <v>28.175999999999998</v>
      </c>
      <c r="M18" s="29">
        <f t="shared" si="5"/>
        <v>19.286999999999999</v>
      </c>
      <c r="N18" s="29">
        <f t="shared" ref="N18:V18" si="6">N16-N17</f>
        <v>27.724000000000004</v>
      </c>
      <c r="O18" s="29">
        <f t="shared" si="6"/>
        <v>34.228000000000002</v>
      </c>
      <c r="P18" s="29">
        <f t="shared" si="6"/>
        <v>35.64</v>
      </c>
      <c r="Q18" s="29">
        <f t="shared" si="6"/>
        <v>27.002999999999997</v>
      </c>
      <c r="R18" s="29">
        <f t="shared" si="6"/>
        <v>32.399999999999991</v>
      </c>
      <c r="S18" s="29">
        <f t="shared" si="6"/>
        <v>35.129999999999995</v>
      </c>
      <c r="T18" s="29">
        <f t="shared" si="6"/>
        <v>33.564999999999998</v>
      </c>
      <c r="U18" s="29">
        <f t="shared" si="6"/>
        <v>31.872</v>
      </c>
      <c r="V18" s="29">
        <f t="shared" si="6"/>
        <v>29.021999999999998</v>
      </c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>
        <f>+BL16-BL17</f>
        <v>250.58500000000006</v>
      </c>
      <c r="BM18" s="29"/>
      <c r="BN18" s="29"/>
      <c r="BO18" s="29"/>
      <c r="BP18" s="29">
        <f>+BP16-BP17</f>
        <v>217.87199999999996</v>
      </c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30"/>
      <c r="CB18" s="29">
        <f t="shared" ref="CB18:CG18" si="7">CB16-CB17</f>
        <v>20.017000000000003</v>
      </c>
      <c r="CC18" s="29">
        <f t="shared" si="7"/>
        <v>59.291999999999987</v>
      </c>
      <c r="CD18" s="29">
        <f t="shared" si="7"/>
        <v>144.14700000000002</v>
      </c>
      <c r="CE18" s="29">
        <f t="shared" si="7"/>
        <v>194.76500000000004</v>
      </c>
      <c r="CF18" s="29">
        <f t="shared" si="7"/>
        <v>110.50699999999999</v>
      </c>
      <c r="CG18" s="29">
        <f t="shared" si="7"/>
        <v>143.68699999999998</v>
      </c>
      <c r="CH18" s="29">
        <f>CH16-CH17</f>
        <v>121.96299999999999</v>
      </c>
      <c r="CI18" s="29">
        <f>+CI16*CI30</f>
        <v>183.91659440000001</v>
      </c>
      <c r="CJ18" s="29">
        <f>+CJ16*CJ30</f>
        <v>198.66651916799998</v>
      </c>
      <c r="CK18" s="29">
        <f>+CK16*CK30</f>
        <v>213.77925530751997</v>
      </c>
      <c r="CL18" s="29">
        <f>+CL16*CL30</f>
        <v>229.25561539379203</v>
      </c>
      <c r="CM18" s="29">
        <f>+CM16*CM30</f>
        <v>239.07050308591616</v>
      </c>
    </row>
    <row r="19" spans="2:126" s="27" customFormat="1">
      <c r="B19" s="27" t="s">
        <v>14</v>
      </c>
      <c r="C19" s="29">
        <v>21.622</v>
      </c>
      <c r="D19" s="29">
        <v>19.37</v>
      </c>
      <c r="E19" s="29">
        <v>22.501000000000001</v>
      </c>
      <c r="F19" s="29">
        <v>25.574999999999999</v>
      </c>
      <c r="G19" s="29">
        <v>25.863</v>
      </c>
      <c r="H19" s="29">
        <v>29.817</v>
      </c>
      <c r="I19" s="29">
        <v>29.908000000000001</v>
      </c>
      <c r="J19" s="29">
        <v>31.727</v>
      </c>
      <c r="K19" s="29">
        <v>32.619</v>
      </c>
      <c r="L19" s="29">
        <v>28.317</v>
      </c>
      <c r="M19" s="29">
        <v>30.395</v>
      </c>
      <c r="N19" s="29">
        <v>33.936999999999998</v>
      </c>
      <c r="O19" s="29">
        <v>22.260999999999999</v>
      </c>
      <c r="P19" s="29">
        <f>19.71-1.3</f>
        <v>18.41</v>
      </c>
      <c r="Q19" s="29">
        <f>22.669-0.5</f>
        <v>22.169</v>
      </c>
      <c r="R19" s="29">
        <v>24.838000000000001</v>
      </c>
      <c r="S19" s="29">
        <f>25.586-8-0.8</f>
        <v>16.785999999999998</v>
      </c>
      <c r="T19" s="29">
        <f>20.664-0.9</f>
        <v>19.764000000000003</v>
      </c>
      <c r="U19" s="29">
        <v>1</v>
      </c>
      <c r="V19" s="29">
        <v>1</v>
      </c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>
        <v>97.472999999999999</v>
      </c>
      <c r="BM19" s="29"/>
      <c r="BN19" s="29"/>
      <c r="BO19" s="29"/>
      <c r="BP19" s="29">
        <v>92.873000000000005</v>
      </c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30"/>
      <c r="CB19" s="29">
        <v>91.096999999999994</v>
      </c>
      <c r="CC19" s="29">
        <v>91.064999999999998</v>
      </c>
      <c r="CD19" s="29">
        <v>89.067999999999998</v>
      </c>
      <c r="CE19" s="29">
        <v>117.3</v>
      </c>
      <c r="CF19" s="29">
        <v>125.3</v>
      </c>
      <c r="CG19" s="29">
        <f>SUM(O19:R19)</f>
        <v>87.677999999999997</v>
      </c>
      <c r="CH19" s="29">
        <f>SUM(S19:V19)</f>
        <v>38.549999999999997</v>
      </c>
      <c r="CI19" s="29">
        <v>1</v>
      </c>
      <c r="CJ19" s="29">
        <v>1</v>
      </c>
      <c r="CK19" s="29">
        <v>1</v>
      </c>
      <c r="CL19" s="29">
        <v>1</v>
      </c>
      <c r="CM19" s="29">
        <v>1</v>
      </c>
    </row>
    <row r="20" spans="2:126" s="27" customFormat="1">
      <c r="B20" s="27" t="s">
        <v>15</v>
      </c>
      <c r="C20" s="29">
        <v>8.952</v>
      </c>
      <c r="D20" s="29">
        <v>9.109</v>
      </c>
      <c r="E20" s="29">
        <v>9.3320000000000007</v>
      </c>
      <c r="F20" s="29">
        <v>12.99</v>
      </c>
      <c r="G20" s="29">
        <v>16.53</v>
      </c>
      <c r="H20" s="29">
        <v>15.677</v>
      </c>
      <c r="I20" s="29">
        <v>16.364999999999998</v>
      </c>
      <c r="J20" s="29">
        <v>17.827000000000002</v>
      </c>
      <c r="K20" s="29">
        <v>15.4</v>
      </c>
      <c r="L20" s="29">
        <v>14.487</v>
      </c>
      <c r="M20" s="29">
        <v>15.249000000000001</v>
      </c>
      <c r="N20" s="29">
        <v>14.372</v>
      </c>
      <c r="O20" s="29">
        <v>11.926</v>
      </c>
      <c r="P20" s="29">
        <f>11.679-2.1</f>
        <v>9.5790000000000006</v>
      </c>
      <c r="Q20" s="29">
        <f>14.568-2.5</f>
        <v>12.068</v>
      </c>
      <c r="R20" s="29">
        <v>20.835000000000001</v>
      </c>
      <c r="S20" s="29">
        <f>19.268-2.1</f>
        <v>17.167999999999999</v>
      </c>
      <c r="T20" s="29">
        <f>20.625-2.8-4.149-1.406</f>
        <v>12.269999999999998</v>
      </c>
      <c r="U20" s="29">
        <v>1</v>
      </c>
      <c r="V20" s="29">
        <v>1</v>
      </c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>
        <v>139.18799999999999</v>
      </c>
      <c r="BM20" s="29"/>
      <c r="BN20" s="29"/>
      <c r="BO20" s="29"/>
      <c r="BP20" s="29">
        <v>150.37700000000001</v>
      </c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30"/>
      <c r="CB20" s="29">
        <v>26.029</v>
      </c>
      <c r="CC20" s="29">
        <v>28.823</v>
      </c>
      <c r="CD20" s="29">
        <v>40.383000000000003</v>
      </c>
      <c r="CE20" s="29">
        <v>66.400000000000006</v>
      </c>
      <c r="CF20" s="29">
        <v>59.5</v>
      </c>
      <c r="CG20" s="29">
        <f>SUM(O20:R20)</f>
        <v>54.408000000000001</v>
      </c>
      <c r="CH20" s="29">
        <f>SUM(S20:V20)</f>
        <v>31.437999999999995</v>
      </c>
      <c r="CI20" s="29">
        <v>3</v>
      </c>
      <c r="CJ20" s="29">
        <v>3</v>
      </c>
      <c r="CK20" s="29">
        <v>3</v>
      </c>
      <c r="CL20" s="29">
        <v>3</v>
      </c>
      <c r="CM20" s="29">
        <v>3</v>
      </c>
    </row>
    <row r="21" spans="2:126" s="28" customFormat="1">
      <c r="B21" s="28" t="s">
        <v>63</v>
      </c>
      <c r="C21" s="32">
        <f t="shared" ref="C21:J21" si="8">SUM(C19:C20)</f>
        <v>30.573999999999998</v>
      </c>
      <c r="D21" s="32">
        <f t="shared" si="8"/>
        <v>28.478999999999999</v>
      </c>
      <c r="E21" s="32">
        <f t="shared" si="8"/>
        <v>31.833000000000002</v>
      </c>
      <c r="F21" s="32">
        <f t="shared" si="8"/>
        <v>38.564999999999998</v>
      </c>
      <c r="G21" s="32">
        <f t="shared" si="8"/>
        <v>42.393000000000001</v>
      </c>
      <c r="H21" s="32">
        <f t="shared" si="8"/>
        <v>45.494</v>
      </c>
      <c r="I21" s="32">
        <f t="shared" si="8"/>
        <v>46.272999999999996</v>
      </c>
      <c r="J21" s="32">
        <f t="shared" si="8"/>
        <v>49.554000000000002</v>
      </c>
      <c r="K21" s="32">
        <f>SUM(K19:K20)</f>
        <v>48.018999999999998</v>
      </c>
      <c r="L21" s="32">
        <f>SUM(L19:L20)</f>
        <v>42.804000000000002</v>
      </c>
      <c r="M21" s="32">
        <f>SUM(M19:M20)</f>
        <v>45.643999999999998</v>
      </c>
      <c r="N21" s="32">
        <f>SUM(N19:N20)</f>
        <v>48.308999999999997</v>
      </c>
      <c r="O21" s="32">
        <f>SUM(O19:O20)</f>
        <v>34.186999999999998</v>
      </c>
      <c r="P21" s="32">
        <f t="shared" ref="P21:U21" si="9">SUM(P19:P20)</f>
        <v>27.989000000000001</v>
      </c>
      <c r="Q21" s="32">
        <f t="shared" si="9"/>
        <v>34.237000000000002</v>
      </c>
      <c r="R21" s="32">
        <f t="shared" si="9"/>
        <v>45.673000000000002</v>
      </c>
      <c r="S21" s="32">
        <f t="shared" si="9"/>
        <v>33.953999999999994</v>
      </c>
      <c r="T21" s="32">
        <f>SUM(T19:T20)</f>
        <v>32.033999999999999</v>
      </c>
      <c r="U21" s="32">
        <f t="shared" si="9"/>
        <v>2</v>
      </c>
      <c r="V21" s="32">
        <f>SUM(V19:V20)</f>
        <v>2</v>
      </c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>
        <f>+BL20+BL19</f>
        <v>236.661</v>
      </c>
      <c r="BM21" s="32"/>
      <c r="BN21" s="32"/>
      <c r="BO21" s="32"/>
      <c r="BP21" s="32">
        <f>+BP20+BP19</f>
        <v>243.25</v>
      </c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6"/>
      <c r="CB21" s="32">
        <f t="shared" ref="CB21:CL21" si="10">SUM(CB19:CB20)</f>
        <v>117.12599999999999</v>
      </c>
      <c r="CC21" s="32">
        <f t="shared" si="10"/>
        <v>119.88800000000001</v>
      </c>
      <c r="CD21" s="32">
        <f t="shared" si="10"/>
        <v>129.45099999999999</v>
      </c>
      <c r="CE21" s="32">
        <f t="shared" si="10"/>
        <v>183.7</v>
      </c>
      <c r="CF21" s="32">
        <f t="shared" si="10"/>
        <v>184.8</v>
      </c>
      <c r="CG21" s="32">
        <f t="shared" si="10"/>
        <v>142.08600000000001</v>
      </c>
      <c r="CH21" s="32">
        <f>SUM(CH19:CH20)</f>
        <v>69.988</v>
      </c>
      <c r="CI21" s="32">
        <f t="shared" si="10"/>
        <v>4</v>
      </c>
      <c r="CJ21" s="32">
        <f t="shared" si="10"/>
        <v>4</v>
      </c>
      <c r="CK21" s="32">
        <f t="shared" si="10"/>
        <v>4</v>
      </c>
      <c r="CL21" s="32">
        <f t="shared" si="10"/>
        <v>4</v>
      </c>
      <c r="CM21" s="32">
        <f>SUM(CM19:CM20)</f>
        <v>4</v>
      </c>
    </row>
    <row r="22" spans="2:126" s="27" customFormat="1">
      <c r="B22" s="27" t="s">
        <v>119</v>
      </c>
      <c r="C22" s="29">
        <f t="shared" ref="C22:J22" si="11">C18-C21</f>
        <v>-10.252999999999997</v>
      </c>
      <c r="D22" s="29">
        <f t="shared" si="11"/>
        <v>13.849000000000004</v>
      </c>
      <c r="E22" s="29">
        <f t="shared" si="11"/>
        <v>3.5079999999999991</v>
      </c>
      <c r="F22" s="29">
        <f t="shared" si="11"/>
        <v>7.5919999999999987</v>
      </c>
      <c r="G22" s="29">
        <f t="shared" si="11"/>
        <v>-0.19299999999999784</v>
      </c>
      <c r="H22" s="29">
        <f t="shared" si="11"/>
        <v>3.8539999999999992</v>
      </c>
      <c r="I22" s="29">
        <f t="shared" si="11"/>
        <v>3.1509999999999962</v>
      </c>
      <c r="J22" s="29">
        <f t="shared" si="11"/>
        <v>4.230000000000004</v>
      </c>
      <c r="K22" s="29">
        <f>K18-K21</f>
        <v>-12.675999999999995</v>
      </c>
      <c r="L22" s="29">
        <f>L18-L21</f>
        <v>-14.628000000000004</v>
      </c>
      <c r="M22" s="29">
        <f>M18-M21</f>
        <v>-26.356999999999999</v>
      </c>
      <c r="N22" s="29">
        <f>N18-N21</f>
        <v>-20.584999999999994</v>
      </c>
      <c r="O22" s="29">
        <f>O18-O21</f>
        <v>4.1000000000003922E-2</v>
      </c>
      <c r="P22" s="29">
        <f t="shared" ref="P22:U22" si="12">P18-P21</f>
        <v>7.6509999999999998</v>
      </c>
      <c r="Q22" s="29">
        <f t="shared" si="12"/>
        <v>-7.2340000000000053</v>
      </c>
      <c r="R22" s="29">
        <f t="shared" si="12"/>
        <v>-13.27300000000001</v>
      </c>
      <c r="S22" s="29">
        <f t="shared" si="12"/>
        <v>1.1760000000000019</v>
      </c>
      <c r="T22" s="29">
        <f>T18-T21</f>
        <v>1.5309999999999988</v>
      </c>
      <c r="U22" s="29">
        <f t="shared" si="12"/>
        <v>29.872</v>
      </c>
      <c r="V22" s="29">
        <f>V18-V21</f>
        <v>27.021999999999998</v>
      </c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>
        <f>+BL18-BL21</f>
        <v>13.924000000000063</v>
      </c>
      <c r="BM22" s="29"/>
      <c r="BN22" s="29"/>
      <c r="BO22" s="29"/>
      <c r="BP22" s="29">
        <f>+BP18-BP21</f>
        <v>-25.378000000000043</v>
      </c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30"/>
      <c r="CB22" s="29">
        <f t="shared" ref="CB22:CL22" si="13">CB18-CB21</f>
        <v>-97.10899999999998</v>
      </c>
      <c r="CC22" s="29">
        <f t="shared" si="13"/>
        <v>-60.596000000000018</v>
      </c>
      <c r="CD22" s="29">
        <f t="shared" si="13"/>
        <v>14.696000000000026</v>
      </c>
      <c r="CE22" s="29">
        <f t="shared" si="13"/>
        <v>11.065000000000055</v>
      </c>
      <c r="CF22" s="29">
        <f t="shared" si="13"/>
        <v>-74.293000000000021</v>
      </c>
      <c r="CG22" s="29">
        <f t="shared" si="13"/>
        <v>1.6009999999999707</v>
      </c>
      <c r="CH22" s="29">
        <f>CH18-CH21</f>
        <v>51.974999999999994</v>
      </c>
      <c r="CI22" s="29">
        <f t="shared" si="13"/>
        <v>179.91659440000001</v>
      </c>
      <c r="CJ22" s="29">
        <f t="shared" si="13"/>
        <v>194.66651916799998</v>
      </c>
      <c r="CK22" s="29">
        <f t="shared" si="13"/>
        <v>209.77925530751997</v>
      </c>
      <c r="CL22" s="29">
        <f t="shared" si="13"/>
        <v>225.25561539379203</v>
      </c>
      <c r="CM22" s="29">
        <f>CM18-CM21</f>
        <v>235.07050308591616</v>
      </c>
    </row>
    <row r="23" spans="2:126" s="27" customFormat="1">
      <c r="B23" s="27" t="s">
        <v>17</v>
      </c>
      <c r="C23" s="29">
        <v>-3.2</v>
      </c>
      <c r="D23" s="29">
        <v>-1.6</v>
      </c>
      <c r="E23" s="29">
        <v>-1.8</v>
      </c>
      <c r="F23" s="29">
        <v>-2.2000000000000002</v>
      </c>
      <c r="G23" s="29">
        <v>-0.4</v>
      </c>
      <c r="H23" s="29">
        <f>4.734-4.034-0.664</f>
        <v>3.6000000000000143E-2</v>
      </c>
      <c r="I23" s="29">
        <f>4.26-4.141+0.089</f>
        <v>0.20799999999999977</v>
      </c>
      <c r="J23" s="29">
        <f>4.378-4.077-0.693</f>
        <v>-0.39199999999999979</v>
      </c>
      <c r="K23" s="29">
        <f>4.402-4.073+0.026</f>
        <v>0.35499999999999976</v>
      </c>
      <c r="L23" s="29">
        <f>4.246-4.077+1.151</f>
        <v>1.3200000000000005</v>
      </c>
      <c r="M23" s="29">
        <f>4.292-4.088-0.393</f>
        <v>-0.18900000000000028</v>
      </c>
      <c r="N23" s="29">
        <f>4.894-4.132-1.26</f>
        <v>-0.49799999999999955</v>
      </c>
      <c r="O23" s="29">
        <f>3.616-4.226-0.164</f>
        <v>-0.77399999999999991</v>
      </c>
      <c r="P23" s="29">
        <f>2.693-4.243-0.666</f>
        <v>-2.2160000000000002</v>
      </c>
      <c r="Q23" s="29">
        <f>2.574-2.829-0.641</f>
        <v>-0.89600000000000035</v>
      </c>
      <c r="R23" s="29">
        <f>2.517-2.851-0.118</f>
        <v>-0.45200000000000007</v>
      </c>
      <c r="S23" s="29">
        <f>1.561-1.709-0.063</f>
        <v>-0.21100000000000013</v>
      </c>
      <c r="T23" s="29">
        <f>-1.566-0.067+1.088</f>
        <v>-0.54499999999999993</v>
      </c>
      <c r="U23" s="29">
        <v>0</v>
      </c>
      <c r="V23" s="29">
        <v>0</v>
      </c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>
        <f>0.623-2.407-0.222</f>
        <v>-2.0060000000000002</v>
      </c>
      <c r="BM23" s="29"/>
      <c r="BN23" s="29"/>
      <c r="BO23" s="29"/>
      <c r="BP23" s="29">
        <f>0.896-2.369+1.81</f>
        <v>0.33699999999999974</v>
      </c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30"/>
      <c r="CB23" s="29">
        <v>-1</v>
      </c>
      <c r="CC23" s="29">
        <v>-6.2</v>
      </c>
      <c r="CD23" s="29">
        <v>-8.8000000000000007</v>
      </c>
      <c r="CE23" s="29">
        <v>1</v>
      </c>
      <c r="CF23" s="29">
        <v>17.834</v>
      </c>
      <c r="CG23" s="29">
        <f>SUM(O23:R23)</f>
        <v>-4.338000000000001</v>
      </c>
      <c r="CH23" s="29">
        <v>0</v>
      </c>
      <c r="CI23" s="29">
        <v>0</v>
      </c>
      <c r="CJ23" s="29">
        <v>0</v>
      </c>
      <c r="CK23" s="29">
        <v>0</v>
      </c>
      <c r="CL23" s="29">
        <v>0</v>
      </c>
      <c r="CM23" s="29">
        <v>0</v>
      </c>
    </row>
    <row r="24" spans="2:126" s="27" customFormat="1">
      <c r="B24" s="27" t="s">
        <v>10</v>
      </c>
      <c r="C24" s="29">
        <f t="shared" ref="C24:V24" si="14">SUM(C22:C23)</f>
        <v>-13.452999999999996</v>
      </c>
      <c r="D24" s="29">
        <f t="shared" si="14"/>
        <v>12.249000000000004</v>
      </c>
      <c r="E24" s="29">
        <f t="shared" si="14"/>
        <v>1.7079999999999991</v>
      </c>
      <c r="F24" s="29">
        <f t="shared" si="14"/>
        <v>5.3919999999999986</v>
      </c>
      <c r="G24" s="29">
        <f t="shared" si="14"/>
        <v>-0.59299999999999786</v>
      </c>
      <c r="H24" s="29">
        <f t="shared" si="14"/>
        <v>3.8899999999999992</v>
      </c>
      <c r="I24" s="29">
        <f t="shared" si="14"/>
        <v>3.358999999999996</v>
      </c>
      <c r="J24" s="29">
        <f t="shared" si="14"/>
        <v>3.8380000000000041</v>
      </c>
      <c r="K24" s="29">
        <f t="shared" si="14"/>
        <v>-12.320999999999994</v>
      </c>
      <c r="L24" s="29">
        <f t="shared" si="14"/>
        <v>-13.308000000000003</v>
      </c>
      <c r="M24" s="29">
        <f t="shared" si="14"/>
        <v>-26.545999999999999</v>
      </c>
      <c r="N24" s="29">
        <f t="shared" si="14"/>
        <v>-21.082999999999995</v>
      </c>
      <c r="O24" s="29">
        <f t="shared" si="14"/>
        <v>-0.73299999999999599</v>
      </c>
      <c r="P24" s="29">
        <f t="shared" si="14"/>
        <v>5.4349999999999996</v>
      </c>
      <c r="Q24" s="29">
        <f t="shared" si="14"/>
        <v>-8.1300000000000061</v>
      </c>
      <c r="R24" s="29">
        <f t="shared" si="14"/>
        <v>-13.72500000000001</v>
      </c>
      <c r="S24" s="29">
        <f t="shared" si="14"/>
        <v>0.96500000000000186</v>
      </c>
      <c r="T24" s="29">
        <f t="shared" si="14"/>
        <v>0.98599999999999888</v>
      </c>
      <c r="U24" s="29">
        <f t="shared" si="14"/>
        <v>29.872</v>
      </c>
      <c r="V24" s="29">
        <f t="shared" si="14"/>
        <v>27.021999999999998</v>
      </c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>
        <f>+BL22+BL23</f>
        <v>11.918000000000063</v>
      </c>
      <c r="BM24" s="29"/>
      <c r="BN24" s="29"/>
      <c r="BO24" s="29"/>
      <c r="BP24" s="29">
        <f>+BP22+BP23</f>
        <v>-25.041000000000043</v>
      </c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30"/>
      <c r="CB24" s="29">
        <f t="shared" ref="CB24:CM24" si="15">SUM(CB22:CB23)</f>
        <v>-98.10899999999998</v>
      </c>
      <c r="CC24" s="29">
        <f t="shared" si="15"/>
        <v>-66.796000000000021</v>
      </c>
      <c r="CD24" s="29">
        <f t="shared" si="15"/>
        <v>5.8960000000000257</v>
      </c>
      <c r="CE24" s="29">
        <f t="shared" si="15"/>
        <v>12.065000000000055</v>
      </c>
      <c r="CF24" s="29">
        <f t="shared" si="15"/>
        <v>-56.459000000000017</v>
      </c>
      <c r="CG24" s="29">
        <f t="shared" si="15"/>
        <v>-2.7370000000000303</v>
      </c>
      <c r="CH24" s="29">
        <f t="shared" si="15"/>
        <v>51.974999999999994</v>
      </c>
      <c r="CI24" s="29">
        <f t="shared" si="15"/>
        <v>179.91659440000001</v>
      </c>
      <c r="CJ24" s="29">
        <f t="shared" si="15"/>
        <v>194.66651916799998</v>
      </c>
      <c r="CK24" s="29">
        <f t="shared" si="15"/>
        <v>209.77925530751997</v>
      </c>
      <c r="CL24" s="29">
        <f t="shared" si="15"/>
        <v>225.25561539379203</v>
      </c>
      <c r="CM24" s="29">
        <f t="shared" si="15"/>
        <v>235.07050308591616</v>
      </c>
    </row>
    <row r="25" spans="2:126" s="27" customFormat="1">
      <c r="B25" s="27" t="s">
        <v>11</v>
      </c>
      <c r="C25" s="29"/>
      <c r="D25" s="29"/>
      <c r="E25" s="29"/>
      <c r="F25" s="29"/>
      <c r="G25" s="29"/>
      <c r="H25" s="29">
        <v>0.16400000000000001</v>
      </c>
      <c r="I25" s="29">
        <v>0.42599999999999999</v>
      </c>
      <c r="J25" s="29">
        <v>-0.33700000000000002</v>
      </c>
      <c r="K25" s="29">
        <v>2.3820000000000001</v>
      </c>
      <c r="L25" s="29">
        <v>0.2</v>
      </c>
      <c r="M25" s="29">
        <v>3.1890000000000001</v>
      </c>
      <c r="N25" s="29">
        <v>-0.08</v>
      </c>
      <c r="O25" s="29">
        <v>1.03</v>
      </c>
      <c r="P25" s="29">
        <v>-6.3E-2</v>
      </c>
      <c r="Q25" s="29">
        <v>-0.33</v>
      </c>
      <c r="R25" s="29">
        <v>-0.13</v>
      </c>
      <c r="S25" s="29">
        <v>-7.0000000000000007E-2</v>
      </c>
      <c r="T25" s="29">
        <v>-0.06</v>
      </c>
      <c r="U25" s="29">
        <f>+U24*0.35</f>
        <v>10.4552</v>
      </c>
      <c r="V25" s="29">
        <f>+V24*0.35</f>
        <v>9.4576999999999991</v>
      </c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>
        <v>3.2909999999999999</v>
      </c>
      <c r="BM25" s="29"/>
      <c r="BN25" s="29"/>
      <c r="BO25" s="29"/>
      <c r="BP25" s="29">
        <v>-3.1139999999999999</v>
      </c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30"/>
      <c r="CB25" s="29">
        <v>0</v>
      </c>
      <c r="CC25" s="29">
        <v>0</v>
      </c>
      <c r="CD25" s="29">
        <v>0</v>
      </c>
      <c r="CE25" s="29">
        <v>2</v>
      </c>
      <c r="CF25" s="29">
        <v>5.851</v>
      </c>
      <c r="CG25" s="29">
        <f t="shared" ref="CG25:CL25" si="16">CG24*0.35</f>
        <v>-0.95795000000001052</v>
      </c>
      <c r="CH25" s="29">
        <f>CH24*0.35</f>
        <v>18.191249999999997</v>
      </c>
      <c r="CI25" s="29">
        <f t="shared" si="16"/>
        <v>62.970808040000001</v>
      </c>
      <c r="CJ25" s="29">
        <f t="shared" si="16"/>
        <v>68.133281708799984</v>
      </c>
      <c r="CK25" s="29">
        <f t="shared" si="16"/>
        <v>73.422739357631983</v>
      </c>
      <c r="CL25" s="29">
        <f t="shared" si="16"/>
        <v>78.839465387827204</v>
      </c>
      <c r="CM25" s="29">
        <f>CM24*0.35</f>
        <v>82.274676080070648</v>
      </c>
    </row>
    <row r="26" spans="2:126" s="33" customFormat="1">
      <c r="B26" s="33" t="s">
        <v>12</v>
      </c>
      <c r="C26" s="34">
        <f t="shared" ref="C26:H26" si="17">C24-C25</f>
        <v>-13.452999999999996</v>
      </c>
      <c r="D26" s="34">
        <f t="shared" si="17"/>
        <v>12.249000000000004</v>
      </c>
      <c r="E26" s="34">
        <f t="shared" si="17"/>
        <v>1.7079999999999991</v>
      </c>
      <c r="F26" s="34">
        <f t="shared" si="17"/>
        <v>5.3919999999999986</v>
      </c>
      <c r="G26" s="34">
        <f t="shared" si="17"/>
        <v>-0.59299999999999786</v>
      </c>
      <c r="H26" s="34">
        <f t="shared" si="17"/>
        <v>3.7259999999999991</v>
      </c>
      <c r="I26" s="34">
        <f t="shared" ref="I26:U26" si="18">I24-I25</f>
        <v>2.9329999999999958</v>
      </c>
      <c r="J26" s="34">
        <f t="shared" si="18"/>
        <v>4.1750000000000043</v>
      </c>
      <c r="K26" s="34">
        <f t="shared" si="18"/>
        <v>-14.702999999999994</v>
      </c>
      <c r="L26" s="34">
        <f t="shared" si="18"/>
        <v>-13.508000000000003</v>
      </c>
      <c r="M26" s="34">
        <f t="shared" si="18"/>
        <v>-29.734999999999999</v>
      </c>
      <c r="N26" s="34">
        <f t="shared" si="18"/>
        <v>-21.002999999999997</v>
      </c>
      <c r="O26" s="34">
        <f t="shared" si="18"/>
        <v>-1.7629999999999959</v>
      </c>
      <c r="P26" s="34">
        <f t="shared" si="18"/>
        <v>5.4979999999999993</v>
      </c>
      <c r="Q26" s="34">
        <f t="shared" si="18"/>
        <v>-7.800000000000006</v>
      </c>
      <c r="R26" s="34">
        <f t="shared" si="18"/>
        <v>-13.59500000000001</v>
      </c>
      <c r="S26" s="34">
        <f t="shared" si="18"/>
        <v>1.0350000000000019</v>
      </c>
      <c r="T26" s="34">
        <f t="shared" si="18"/>
        <v>1.0459999999999989</v>
      </c>
      <c r="U26" s="34">
        <f t="shared" si="18"/>
        <v>19.416800000000002</v>
      </c>
      <c r="V26" s="34">
        <f>V24-V25</f>
        <v>17.564299999999999</v>
      </c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>
        <f>+BL24-BL25</f>
        <v>8.6270000000000628</v>
      </c>
      <c r="BM26" s="34"/>
      <c r="BN26" s="34"/>
      <c r="BO26" s="34"/>
      <c r="BP26" s="34">
        <f>+BP24-BP25</f>
        <v>-21.927000000000042</v>
      </c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5"/>
      <c r="CB26" s="34">
        <f t="shared" ref="CB26:CL26" si="19">CB24-CB25</f>
        <v>-98.10899999999998</v>
      </c>
      <c r="CC26" s="34">
        <f t="shared" si="19"/>
        <v>-66.796000000000021</v>
      </c>
      <c r="CD26" s="34">
        <f t="shared" si="19"/>
        <v>5.8960000000000257</v>
      </c>
      <c r="CE26" s="34">
        <f t="shared" si="19"/>
        <v>10.065000000000055</v>
      </c>
      <c r="CF26" s="34">
        <f t="shared" si="19"/>
        <v>-62.310000000000016</v>
      </c>
      <c r="CG26" s="34">
        <f t="shared" si="19"/>
        <v>-1.7790500000000198</v>
      </c>
      <c r="CH26" s="34">
        <f>CH24-CH25</f>
        <v>33.783749999999998</v>
      </c>
      <c r="CI26" s="34">
        <f t="shared" si="19"/>
        <v>116.94578636</v>
      </c>
      <c r="CJ26" s="34">
        <f t="shared" si="19"/>
        <v>126.5332374592</v>
      </c>
      <c r="CK26" s="34">
        <f t="shared" si="19"/>
        <v>136.35651594988798</v>
      </c>
      <c r="CL26" s="34">
        <f t="shared" si="19"/>
        <v>146.41615000596482</v>
      </c>
      <c r="CM26" s="34">
        <f>CM24-CM25</f>
        <v>152.79582700584552</v>
      </c>
      <c r="CN26" s="34">
        <f t="shared" ref="CN26:DV26" si="20">CM26</f>
        <v>152.79582700584552</v>
      </c>
      <c r="CO26" s="34">
        <f t="shared" si="20"/>
        <v>152.79582700584552</v>
      </c>
      <c r="CP26" s="34">
        <f t="shared" si="20"/>
        <v>152.79582700584552</v>
      </c>
      <c r="CQ26" s="34">
        <f t="shared" si="20"/>
        <v>152.79582700584552</v>
      </c>
      <c r="CR26" s="34">
        <f t="shared" si="20"/>
        <v>152.79582700584552</v>
      </c>
      <c r="CS26" s="34">
        <f t="shared" si="20"/>
        <v>152.79582700584552</v>
      </c>
      <c r="CT26" s="34">
        <f t="shared" si="20"/>
        <v>152.79582700584552</v>
      </c>
      <c r="CU26" s="34">
        <f t="shared" si="20"/>
        <v>152.79582700584552</v>
      </c>
      <c r="CV26" s="34">
        <f t="shared" si="20"/>
        <v>152.79582700584552</v>
      </c>
      <c r="CW26" s="34">
        <f t="shared" si="20"/>
        <v>152.79582700584552</v>
      </c>
      <c r="CX26" s="34">
        <f t="shared" si="20"/>
        <v>152.79582700584552</v>
      </c>
      <c r="CY26" s="34">
        <f t="shared" si="20"/>
        <v>152.79582700584552</v>
      </c>
      <c r="CZ26" s="34">
        <f t="shared" si="20"/>
        <v>152.79582700584552</v>
      </c>
      <c r="DA26" s="34">
        <f t="shared" si="20"/>
        <v>152.79582700584552</v>
      </c>
      <c r="DB26" s="34">
        <f t="shared" si="20"/>
        <v>152.79582700584552</v>
      </c>
      <c r="DC26" s="34">
        <f t="shared" si="20"/>
        <v>152.79582700584552</v>
      </c>
      <c r="DD26" s="34">
        <f t="shared" si="20"/>
        <v>152.79582700584552</v>
      </c>
      <c r="DE26" s="34">
        <f t="shared" si="20"/>
        <v>152.79582700584552</v>
      </c>
      <c r="DF26" s="34">
        <f t="shared" si="20"/>
        <v>152.79582700584552</v>
      </c>
      <c r="DG26" s="34">
        <f t="shared" si="20"/>
        <v>152.79582700584552</v>
      </c>
      <c r="DH26" s="34">
        <f t="shared" si="20"/>
        <v>152.79582700584552</v>
      </c>
      <c r="DI26" s="34">
        <f t="shared" si="20"/>
        <v>152.79582700584552</v>
      </c>
      <c r="DJ26" s="34">
        <f t="shared" si="20"/>
        <v>152.79582700584552</v>
      </c>
      <c r="DK26" s="34">
        <f t="shared" si="20"/>
        <v>152.79582700584552</v>
      </c>
      <c r="DL26" s="34">
        <f t="shared" si="20"/>
        <v>152.79582700584552</v>
      </c>
      <c r="DM26" s="34">
        <f t="shared" si="20"/>
        <v>152.79582700584552</v>
      </c>
      <c r="DN26" s="34">
        <f t="shared" si="20"/>
        <v>152.79582700584552</v>
      </c>
      <c r="DO26" s="34">
        <f t="shared" si="20"/>
        <v>152.79582700584552</v>
      </c>
      <c r="DP26" s="34">
        <f t="shared" si="20"/>
        <v>152.79582700584552</v>
      </c>
      <c r="DQ26" s="34">
        <f t="shared" si="20"/>
        <v>152.79582700584552</v>
      </c>
      <c r="DR26" s="34">
        <f t="shared" si="20"/>
        <v>152.79582700584552</v>
      </c>
      <c r="DS26" s="34">
        <f t="shared" si="20"/>
        <v>152.79582700584552</v>
      </c>
      <c r="DT26" s="34">
        <f t="shared" si="20"/>
        <v>152.79582700584552</v>
      </c>
      <c r="DU26" s="34">
        <f t="shared" si="20"/>
        <v>152.79582700584552</v>
      </c>
      <c r="DV26" s="34">
        <f t="shared" si="20"/>
        <v>152.79582700584552</v>
      </c>
    </row>
    <row r="27" spans="2:126" s="7" customFormat="1">
      <c r="B27" s="7" t="s">
        <v>13</v>
      </c>
      <c r="C27" s="37">
        <f t="shared" ref="C27:M27" si="21">C26/C28</f>
        <v>-0.14879991151421298</v>
      </c>
      <c r="D27" s="37">
        <f t="shared" si="21"/>
        <v>0.12680255489187262</v>
      </c>
      <c r="E27" s="37">
        <f t="shared" si="21"/>
        <v>1.7659222497932166E-2</v>
      </c>
      <c r="F27" s="37">
        <f t="shared" si="21"/>
        <v>5.4052970306955092E-2</v>
      </c>
      <c r="G27" s="37">
        <f t="shared" si="21"/>
        <v>-5.9446237744852116E-3</v>
      </c>
      <c r="H27" s="37">
        <f t="shared" si="21"/>
        <v>3.5303146584804289E-2</v>
      </c>
      <c r="I27" s="37">
        <f>I26/I28</f>
        <v>2.8001069253241136E-2</v>
      </c>
      <c r="J27" s="37">
        <f t="shared" si="21"/>
        <v>4.0131110982947922E-2</v>
      </c>
      <c r="K27" s="37">
        <f t="shared" si="21"/>
        <v>-0.1411158353408643</v>
      </c>
      <c r="L27" s="37">
        <f t="shared" si="21"/>
        <v>-0.12949240281838664</v>
      </c>
      <c r="M27" s="37">
        <f t="shared" si="21"/>
        <v>-0.28615008564774719</v>
      </c>
      <c r="N27" s="37">
        <f t="shared" ref="N27:V27" si="22">N26/N28</f>
        <v>-0.21449361206711667</v>
      </c>
      <c r="O27" s="37">
        <f t="shared" si="22"/>
        <v>-1.8244662685887508E-2</v>
      </c>
      <c r="P27" s="37">
        <f t="shared" si="22"/>
        <v>5.6473150088335589E-2</v>
      </c>
      <c r="Q27" s="37">
        <f t="shared" si="22"/>
        <v>-8.1404329040472623E-2</v>
      </c>
      <c r="R27" s="37">
        <f t="shared" si="22"/>
        <v>-0.14325907816813852</v>
      </c>
      <c r="S27" s="37">
        <f t="shared" si="22"/>
        <v>1.084201043347093E-2</v>
      </c>
      <c r="T27" s="37">
        <f t="shared" si="22"/>
        <v>1.1023754821575353E-2</v>
      </c>
      <c r="U27" s="37">
        <f t="shared" si="22"/>
        <v>0.20463292793457416</v>
      </c>
      <c r="V27" s="37">
        <f t="shared" si="22"/>
        <v>0.18510949982083763</v>
      </c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>
        <f>+BL26/BL28</f>
        <v>5.1136296278733791E-2</v>
      </c>
      <c r="BM27" s="37"/>
      <c r="BN27" s="37"/>
      <c r="BO27" s="37"/>
      <c r="BP27" s="37">
        <f>+BP26/BP28</f>
        <v>-0.12997166668642515</v>
      </c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8"/>
      <c r="CB27" s="37">
        <f>CB26/CB28</f>
        <v>-1.1952414019955409</v>
      </c>
      <c r="CC27" s="37">
        <f>CC26/CC28</f>
        <v>-0.74140342309143814</v>
      </c>
      <c r="CD27" s="37">
        <f>CD26/CD28</f>
        <v>6.054817872803666E-2</v>
      </c>
      <c r="CE27" s="37">
        <f>CE26/CE28</f>
        <v>0.10065000000000054</v>
      </c>
      <c r="CF27" s="37">
        <f>CF26/CF28</f>
        <v>-0.60540403991333347</v>
      </c>
      <c r="CG27" s="37">
        <f t="shared" ref="CG27:CL27" si="23">CG26/CG28</f>
        <v>-1.8497906176973094E-2</v>
      </c>
      <c r="CH27" s="37">
        <f>CH26/CH28</f>
        <v>0.35550615595075236</v>
      </c>
      <c r="CI27" s="37">
        <f t="shared" si="23"/>
        <v>1.2306196607387141</v>
      </c>
      <c r="CJ27" s="37">
        <f t="shared" si="23"/>
        <v>1.3315083390424076</v>
      </c>
      <c r="CK27" s="37">
        <f t="shared" si="23"/>
        <v>1.4348786272744183</v>
      </c>
      <c r="CL27" s="37">
        <f t="shared" si="23"/>
        <v>1.5407360834048702</v>
      </c>
      <c r="CM27" s="37">
        <f>CM26/CM28</f>
        <v>1.6078693781526414</v>
      </c>
    </row>
    <row r="28" spans="2:126" s="27" customFormat="1">
      <c r="B28" s="27" t="s">
        <v>56</v>
      </c>
      <c r="C28" s="29">
        <v>90.41</v>
      </c>
      <c r="D28" s="29">
        <v>96.599000000000004</v>
      </c>
      <c r="E28" s="29">
        <v>96.72</v>
      </c>
      <c r="F28" s="29">
        <v>99.754000000000005</v>
      </c>
      <c r="G28" s="29">
        <v>99.754000000000005</v>
      </c>
      <c r="H28" s="29">
        <v>105.54300000000001</v>
      </c>
      <c r="I28" s="29">
        <v>104.746</v>
      </c>
      <c r="J28" s="29">
        <v>104.03400000000001</v>
      </c>
      <c r="K28" s="29">
        <v>104.191</v>
      </c>
      <c r="L28" s="29">
        <v>104.315</v>
      </c>
      <c r="M28" s="29">
        <v>103.914</v>
      </c>
      <c r="N28" s="29">
        <v>97.918999999999997</v>
      </c>
      <c r="O28" s="29">
        <v>96.631</v>
      </c>
      <c r="P28" s="29">
        <v>97.355999999999995</v>
      </c>
      <c r="Q28" s="29">
        <v>95.817999999999998</v>
      </c>
      <c r="R28" s="29">
        <v>94.897999999999996</v>
      </c>
      <c r="S28" s="29">
        <v>95.462000000000003</v>
      </c>
      <c r="T28" s="29">
        <v>94.885999999999996</v>
      </c>
      <c r="U28" s="29">
        <f>T28</f>
        <v>94.885999999999996</v>
      </c>
      <c r="V28" s="29">
        <f>U28</f>
        <v>94.885999999999996</v>
      </c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>
        <v>168.70599999999999</v>
      </c>
      <c r="BM28" s="29"/>
      <c r="BN28" s="29"/>
      <c r="BO28" s="29"/>
      <c r="BP28" s="29">
        <v>168.70599999999999</v>
      </c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30"/>
      <c r="CB28" s="29">
        <v>82.082999999999998</v>
      </c>
      <c r="CC28" s="29">
        <v>90.093999999999994</v>
      </c>
      <c r="CD28" s="29">
        <v>97.376999999999995</v>
      </c>
      <c r="CE28" s="29">
        <v>100</v>
      </c>
      <c r="CF28" s="29">
        <v>102.923</v>
      </c>
      <c r="CG28" s="29">
        <f>AVERAGE(O28:R28)</f>
        <v>96.175749999999994</v>
      </c>
      <c r="CH28" s="29">
        <f>AVERAGE(S28:V28)</f>
        <v>95.03</v>
      </c>
      <c r="CI28" s="29">
        <f>CH28</f>
        <v>95.03</v>
      </c>
      <c r="CJ28" s="29">
        <f>CI28</f>
        <v>95.03</v>
      </c>
      <c r="CK28" s="29">
        <f>CJ28</f>
        <v>95.03</v>
      </c>
      <c r="CL28" s="29">
        <f>CK28</f>
        <v>95.03</v>
      </c>
      <c r="CM28" s="29">
        <f>CL28</f>
        <v>95.03</v>
      </c>
    </row>
    <row r="30" spans="2:126" s="18" customFormat="1">
      <c r="B30" s="18" t="str">
        <f>$B$18</f>
        <v>Gross Margin</v>
      </c>
      <c r="C30" s="39">
        <f t="shared" ref="C30:I30" si="24">C18/C$16</f>
        <v>0.81814155729124727</v>
      </c>
      <c r="D30" s="39">
        <f t="shared" si="24"/>
        <v>0.90661411925976698</v>
      </c>
      <c r="E30" s="39">
        <f t="shared" si="24"/>
        <v>0.85327635327635332</v>
      </c>
      <c r="F30" s="39">
        <f t="shared" si="24"/>
        <v>0.84394426972866221</v>
      </c>
      <c r="G30" s="39">
        <f t="shared" si="24"/>
        <v>0.81881330280569675</v>
      </c>
      <c r="H30" s="39">
        <f t="shared" si="24"/>
        <v>0.80673532777505308</v>
      </c>
      <c r="I30" s="39">
        <f t="shared" si="24"/>
        <v>0.79188630573758667</v>
      </c>
      <c r="J30" s="39">
        <f>J18/J$16</f>
        <v>0.82943680217136506</v>
      </c>
      <c r="K30" s="39">
        <f>K18/K$16</f>
        <v>0.77697414702778766</v>
      </c>
      <c r="L30" s="39">
        <f>L18/L$16</f>
        <v>0.75348986468417389</v>
      </c>
      <c r="M30" s="39">
        <f t="shared" ref="M30:V30" si="25">M18/M$16</f>
        <v>0.72004031956992465</v>
      </c>
      <c r="N30" s="39">
        <f t="shared" si="25"/>
        <v>0.6674209778762128</v>
      </c>
      <c r="O30" s="39">
        <f t="shared" si="25"/>
        <v>0.70512133822257017</v>
      </c>
      <c r="P30" s="39">
        <f t="shared" si="25"/>
        <v>0.75331318298070216</v>
      </c>
      <c r="Q30" s="39">
        <f t="shared" si="25"/>
        <v>0.83758801451657927</v>
      </c>
      <c r="R30" s="39">
        <f t="shared" si="25"/>
        <v>0.73846153846153839</v>
      </c>
      <c r="S30" s="39">
        <f t="shared" si="25"/>
        <v>0.73964123294593231</v>
      </c>
      <c r="T30" s="39">
        <f t="shared" si="25"/>
        <v>0.69699109163776818</v>
      </c>
      <c r="U30" s="39">
        <f t="shared" si="25"/>
        <v>0.75</v>
      </c>
      <c r="V30" s="39">
        <f t="shared" si="25"/>
        <v>0.75</v>
      </c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19"/>
      <c r="CB30" s="39">
        <f>CB18/CB$16</f>
        <v>0.51254673016848473</v>
      </c>
      <c r="CC30" s="39">
        <f>CC18/CC$16</f>
        <v>0.778866615873683</v>
      </c>
      <c r="CD30" s="39">
        <f>CD18/CD$16</f>
        <v>0.8598809324965998</v>
      </c>
      <c r="CE30" s="39">
        <f>CE18/CE$16</f>
        <v>0.81163919738295176</v>
      </c>
      <c r="CF30" s="39">
        <f>CF18/CF16</f>
        <v>0.73083256727532453</v>
      </c>
      <c r="CG30" s="39">
        <v>0.74</v>
      </c>
      <c r="CH30" s="39">
        <v>0.76</v>
      </c>
      <c r="CI30" s="39">
        <v>0.77</v>
      </c>
      <c r="CJ30" s="39">
        <v>0.78</v>
      </c>
      <c r="CK30" s="39">
        <v>0.79</v>
      </c>
      <c r="CL30" s="39">
        <v>0.8</v>
      </c>
      <c r="CM30" s="39">
        <v>0.8</v>
      </c>
      <c r="CN30" s="40">
        <v>0.08</v>
      </c>
      <c r="CO30" s="41">
        <f>NPV(8%,CH26:DV26)</f>
        <v>1650.3381280117906</v>
      </c>
    </row>
    <row r="31" spans="2:126" s="18" customFormat="1">
      <c r="B31" s="18" t="s">
        <v>128</v>
      </c>
      <c r="C31" s="39">
        <f t="shared" ref="C31:L31" si="26">C19/C$16</f>
        <v>0.87052097592398736</v>
      </c>
      <c r="D31" s="39">
        <f t="shared" si="26"/>
        <v>0.41488176833447565</v>
      </c>
      <c r="E31" s="39">
        <f t="shared" si="26"/>
        <v>0.54326621275773823</v>
      </c>
      <c r="F31" s="39">
        <f t="shared" si="26"/>
        <v>0.46761866452131939</v>
      </c>
      <c r="G31" s="39">
        <f t="shared" si="26"/>
        <v>0.50182389693042018</v>
      </c>
      <c r="H31" s="39">
        <f t="shared" si="26"/>
        <v>0.48744482589504656</v>
      </c>
      <c r="I31" s="39">
        <f t="shared" si="26"/>
        <v>0.47919503949497705</v>
      </c>
      <c r="J31" s="39">
        <f t="shared" si="26"/>
        <v>0.48928196903337234</v>
      </c>
      <c r="K31" s="39">
        <f t="shared" si="26"/>
        <v>0.71709022159690472</v>
      </c>
      <c r="L31" s="39">
        <f t="shared" si="26"/>
        <v>0.75726052307856884</v>
      </c>
      <c r="M31" s="39">
        <f t="shared" ref="M31:V31" si="27">M19/M$16</f>
        <v>1.1347345628313299</v>
      </c>
      <c r="N31" s="39">
        <f t="shared" si="27"/>
        <v>0.81699126122439147</v>
      </c>
      <c r="O31" s="39">
        <f t="shared" si="27"/>
        <v>0.45859255902105389</v>
      </c>
      <c r="P31" s="39">
        <f t="shared" si="27"/>
        <v>0.38912726427257932</v>
      </c>
      <c r="Q31" s="39">
        <f t="shared" si="27"/>
        <v>0.68764539843047245</v>
      </c>
      <c r="R31" s="39">
        <f t="shared" si="27"/>
        <v>0.56610826210826226</v>
      </c>
      <c r="S31" s="39">
        <f t="shared" si="27"/>
        <v>0.35341923530402558</v>
      </c>
      <c r="T31" s="39">
        <f t="shared" si="27"/>
        <v>0.41040762505970063</v>
      </c>
      <c r="U31" s="39">
        <f t="shared" si="27"/>
        <v>2.3531626506024094E-2</v>
      </c>
      <c r="V31" s="39">
        <f t="shared" si="27"/>
        <v>2.5842464337399215E-2</v>
      </c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19"/>
      <c r="CB31" s="39">
        <f>CB19/CB$16</f>
        <v>2.3325907717519327</v>
      </c>
      <c r="CC31" s="39">
        <f>CC19/CC$16</f>
        <v>1.1962404434752911</v>
      </c>
      <c r="CD31" s="39">
        <f t="shared" ref="CD31:CL31" si="28">CD19/CD$16</f>
        <v>0.53131785535326537</v>
      </c>
      <c r="CE31" s="39">
        <f t="shared" si="28"/>
        <v>0.48882128643760542</v>
      </c>
      <c r="CF31" s="39">
        <f t="shared" si="28"/>
        <v>0.82866533956761268</v>
      </c>
      <c r="CG31" s="39">
        <f t="shared" si="28"/>
        <v>0.47041843944994988</v>
      </c>
      <c r="CH31" s="39">
        <f t="shared" si="28"/>
        <v>0.22781129778570963</v>
      </c>
      <c r="CI31" s="39">
        <f t="shared" si="28"/>
        <v>4.1866803945125684E-3</v>
      </c>
      <c r="CJ31" s="39">
        <f t="shared" si="28"/>
        <v>3.9261774116070474E-3</v>
      </c>
      <c r="CK31" s="39">
        <f t="shared" si="28"/>
        <v>3.6954006545845174E-3</v>
      </c>
      <c r="CL31" s="39">
        <f t="shared" si="28"/>
        <v>3.4895546555134159E-3</v>
      </c>
      <c r="CM31" s="39">
        <f>CM19/CM$16</f>
        <v>3.3462932050320709E-3</v>
      </c>
      <c r="CN31" s="40">
        <v>0.09</v>
      </c>
      <c r="CO31" s="41">
        <f>NPV(CN31,CH26:DV26)</f>
        <v>1472.7111626107419</v>
      </c>
    </row>
    <row r="32" spans="2:126" s="18" customFormat="1">
      <c r="B32" s="18" t="s">
        <v>129</v>
      </c>
      <c r="C32" s="39">
        <f t="shared" ref="C32:L32" si="29">C20/C$16</f>
        <v>0.36041549239069165</v>
      </c>
      <c r="D32" s="39">
        <f t="shared" si="29"/>
        <v>0.19510366689513364</v>
      </c>
      <c r="E32" s="39">
        <f t="shared" si="29"/>
        <v>0.22531266599063213</v>
      </c>
      <c r="F32" s="39">
        <f t="shared" si="29"/>
        <v>0.23751188473634169</v>
      </c>
      <c r="G32" s="39">
        <f t="shared" si="29"/>
        <v>0.3207342155302883</v>
      </c>
      <c r="H32" s="39">
        <f t="shared" si="29"/>
        <v>0.25628576099395128</v>
      </c>
      <c r="I32" s="39">
        <f t="shared" si="29"/>
        <v>0.26220498934516845</v>
      </c>
      <c r="J32" s="39">
        <f t="shared" si="29"/>
        <v>0.27492134970082044</v>
      </c>
      <c r="K32" s="39">
        <f t="shared" si="29"/>
        <v>0.33855082659162855</v>
      </c>
      <c r="L32" s="39">
        <f t="shared" si="29"/>
        <v>0.38741509333048085</v>
      </c>
      <c r="M32" s="39">
        <f t="shared" ref="M32:V32" si="30">M20/M$16</f>
        <v>0.5692899275741059</v>
      </c>
      <c r="N32" s="39">
        <f t="shared" si="30"/>
        <v>0.34598810756156861</v>
      </c>
      <c r="O32" s="39">
        <f t="shared" si="30"/>
        <v>0.24568414980841333</v>
      </c>
      <c r="P32" s="39">
        <f t="shared" si="30"/>
        <v>0.20246877047621062</v>
      </c>
      <c r="Q32" s="39">
        <f t="shared" si="30"/>
        <v>0.37432922857408729</v>
      </c>
      <c r="R32" s="39">
        <f t="shared" si="30"/>
        <v>0.47487179487179498</v>
      </c>
      <c r="S32" s="39">
        <f t="shared" si="30"/>
        <v>0.36146201785413512</v>
      </c>
      <c r="T32" s="39">
        <f t="shared" si="30"/>
        <v>0.25479161907926157</v>
      </c>
      <c r="U32" s="39">
        <f t="shared" si="30"/>
        <v>2.3531626506024094E-2</v>
      </c>
      <c r="V32" s="39">
        <f t="shared" si="30"/>
        <v>2.5842464337399215E-2</v>
      </c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19"/>
      <c r="CB32" s="39">
        <f>CB20/CB$16</f>
        <v>0.66648742766425972</v>
      </c>
      <c r="CC32" s="39">
        <f>CC20/CC$16</f>
        <v>0.37862228410792637</v>
      </c>
      <c r="CD32" s="39">
        <f t="shared" ref="CD32:CL32" si="31">CD20/CD$16</f>
        <v>0.24089694337731751</v>
      </c>
      <c r="CE32" s="39">
        <f t="shared" si="31"/>
        <v>0.27670701977371698</v>
      </c>
      <c r="CF32" s="39">
        <f t="shared" si="31"/>
        <v>0.39350030091199484</v>
      </c>
      <c r="CG32" s="39">
        <f t="shared" si="31"/>
        <v>0.29191503516951656</v>
      </c>
      <c r="CH32" s="39">
        <f t="shared" si="31"/>
        <v>0.18578292035764304</v>
      </c>
      <c r="CI32" s="39">
        <f t="shared" si="31"/>
        <v>1.2560041183537705E-2</v>
      </c>
      <c r="CJ32" s="39">
        <f t="shared" si="31"/>
        <v>1.1778532234821141E-2</v>
      </c>
      <c r="CK32" s="39">
        <f t="shared" si="31"/>
        <v>1.1086201963753553E-2</v>
      </c>
      <c r="CL32" s="39">
        <f t="shared" si="31"/>
        <v>1.0468663966540247E-2</v>
      </c>
      <c r="CM32" s="39">
        <f>CM20/CM$16</f>
        <v>1.0038879615096212E-2</v>
      </c>
    </row>
    <row r="33" spans="2:91" s="18" customFormat="1">
      <c r="B33" s="18" t="s">
        <v>130</v>
      </c>
      <c r="C33" s="39">
        <f t="shared" ref="C33:L33" si="32">C22/C$16</f>
        <v>-0.41279491102343169</v>
      </c>
      <c r="D33" s="39">
        <f t="shared" si="32"/>
        <v>0.29662868403015769</v>
      </c>
      <c r="E33" s="39">
        <f t="shared" si="32"/>
        <v>8.4697474527982985E-2</v>
      </c>
      <c r="F33" s="39">
        <f t="shared" si="32"/>
        <v>0.13881372047100121</v>
      </c>
      <c r="G33" s="39">
        <f t="shared" si="32"/>
        <v>-3.7448096550117939E-3</v>
      </c>
      <c r="H33" s="39">
        <f t="shared" si="32"/>
        <v>6.3004740886055247E-2</v>
      </c>
      <c r="I33" s="39">
        <f t="shared" si="32"/>
        <v>5.048627689744118E-2</v>
      </c>
      <c r="J33" s="39">
        <f t="shared" si="32"/>
        <v>6.5233483437172349E-2</v>
      </c>
      <c r="K33" s="39">
        <f t="shared" si="32"/>
        <v>-0.27866690116074561</v>
      </c>
      <c r="L33" s="39">
        <f t="shared" si="32"/>
        <v>-0.39118575172487574</v>
      </c>
      <c r="M33" s="39">
        <f t="shared" ref="M33:V33" si="33">M22/M$16</f>
        <v>-0.98398417083551115</v>
      </c>
      <c r="N33" s="39">
        <f t="shared" si="33"/>
        <v>-0.49555839090974729</v>
      </c>
      <c r="O33" s="39">
        <f t="shared" si="33"/>
        <v>8.4462939310296073E-4</v>
      </c>
      <c r="P33" s="39">
        <f t="shared" si="33"/>
        <v>0.16171714823191224</v>
      </c>
      <c r="Q33" s="39">
        <f t="shared" si="33"/>
        <v>-0.22438661248798059</v>
      </c>
      <c r="R33" s="39">
        <f t="shared" si="33"/>
        <v>-0.3025185185185188</v>
      </c>
      <c r="S33" s="39">
        <f t="shared" si="33"/>
        <v>2.4759979787771644E-2</v>
      </c>
      <c r="T33" s="39">
        <f t="shared" si="33"/>
        <v>3.1791847498805967E-2</v>
      </c>
      <c r="U33" s="39">
        <f t="shared" si="33"/>
        <v>0.70293674698795172</v>
      </c>
      <c r="V33" s="39">
        <f t="shared" si="33"/>
        <v>0.69831507132520154</v>
      </c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19"/>
      <c r="CB33" s="39">
        <f>CB22/CB$16</f>
        <v>-2.4865314692477076</v>
      </c>
      <c r="CC33" s="39">
        <f t="shared" ref="CC33:CL33" si="34">CC22/CC$16</f>
        <v>-0.79599611170953455</v>
      </c>
      <c r="CD33" s="39">
        <f t="shared" si="34"/>
        <v>8.7666133766016993E-2</v>
      </c>
      <c r="CE33" s="39">
        <f t="shared" si="34"/>
        <v>4.611089117162942E-2</v>
      </c>
      <c r="CF33" s="39">
        <f t="shared" si="34"/>
        <v>-0.49133307320428304</v>
      </c>
      <c r="CG33" s="39">
        <f t="shared" si="34"/>
        <v>8.5898392020729939E-3</v>
      </c>
      <c r="CH33" s="39">
        <f t="shared" si="34"/>
        <v>0.30714636063326217</v>
      </c>
      <c r="CI33" s="39">
        <f t="shared" si="34"/>
        <v>0.75325327842194978</v>
      </c>
      <c r="CJ33" s="39">
        <f t="shared" si="34"/>
        <v>0.7642952903535718</v>
      </c>
      <c r="CK33" s="39">
        <f t="shared" si="34"/>
        <v>0.77521839738166198</v>
      </c>
      <c r="CL33" s="39">
        <f t="shared" si="34"/>
        <v>0.78604178137794645</v>
      </c>
      <c r="CM33" s="39">
        <f>CM22/CM$16</f>
        <v>0.78661482717987175</v>
      </c>
    </row>
    <row r="34" spans="2:91" s="18" customFormat="1">
      <c r="B34" s="18" t="s">
        <v>131</v>
      </c>
      <c r="C34" s="39">
        <f t="shared" ref="C34:L34" si="35">C24/C$16</f>
        <v>-0.54162976085030978</v>
      </c>
      <c r="D34" s="39">
        <f t="shared" si="35"/>
        <v>0.26235863605209053</v>
      </c>
      <c r="E34" s="39">
        <f t="shared" si="35"/>
        <v>4.1238109034719181E-2</v>
      </c>
      <c r="F34" s="39">
        <f t="shared" si="35"/>
        <v>9.8588459006801701E-2</v>
      </c>
      <c r="G34" s="39">
        <f t="shared" si="35"/>
        <v>-1.150607318871508E-2</v>
      </c>
      <c r="H34" s="39">
        <f t="shared" si="35"/>
        <v>6.3593264672224939E-2</v>
      </c>
      <c r="I34" s="39">
        <f t="shared" si="35"/>
        <v>5.3818915930975854E-2</v>
      </c>
      <c r="J34" s="39">
        <f t="shared" si="35"/>
        <v>5.9188205539448577E-2</v>
      </c>
      <c r="K34" s="39">
        <f t="shared" si="35"/>
        <v>-0.27086264509321129</v>
      </c>
      <c r="L34" s="39">
        <f t="shared" si="35"/>
        <v>-0.3558859710113923</v>
      </c>
      <c r="M34" s="39">
        <f t="shared" ref="M34:V34" si="36">M24/M$16</f>
        <v>-0.99104009557231398</v>
      </c>
      <c r="N34" s="39">
        <f t="shared" si="36"/>
        <v>-0.50754712438912819</v>
      </c>
      <c r="O34" s="39">
        <f t="shared" si="36"/>
        <v>-1.5100325491327015E-2</v>
      </c>
      <c r="P34" s="39">
        <f t="shared" si="36"/>
        <v>0.11487814673120415</v>
      </c>
      <c r="Q34" s="39">
        <f t="shared" si="36"/>
        <v>-0.25217903781134671</v>
      </c>
      <c r="R34" s="39">
        <f t="shared" si="36"/>
        <v>-0.3128205128205131</v>
      </c>
      <c r="S34" s="39">
        <f t="shared" si="36"/>
        <v>2.0317500421088132E-2</v>
      </c>
      <c r="T34" s="39">
        <f t="shared" si="36"/>
        <v>2.0474697344103638E-2</v>
      </c>
      <c r="U34" s="39">
        <f t="shared" si="36"/>
        <v>0.70293674698795172</v>
      </c>
      <c r="V34" s="39">
        <f t="shared" si="36"/>
        <v>0.69831507132520154</v>
      </c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19"/>
      <c r="CB34" s="39">
        <f>CB24/CB$16</f>
        <v>-2.5121370410201251</v>
      </c>
      <c r="CC34" s="39">
        <f>CC24/CC$16</f>
        <v>-0.87744003362845846</v>
      </c>
      <c r="CD34" s="39">
        <f t="shared" ref="CD34:CL34" si="37">CD24/CD$16</f>
        <v>3.5171442888162596E-2</v>
      </c>
      <c r="CE34" s="39">
        <f t="shared" si="37"/>
        <v>5.0278165565811904E-2</v>
      </c>
      <c r="CF34" s="39">
        <f t="shared" si="37"/>
        <v>-0.37338879813765247</v>
      </c>
      <c r="CG34" s="39">
        <f t="shared" si="37"/>
        <v>-1.4684815675249516E-2</v>
      </c>
      <c r="CH34" s="39">
        <f t="shared" si="37"/>
        <v>0.30714636063326217</v>
      </c>
      <c r="CI34" s="39">
        <f t="shared" si="37"/>
        <v>0.75325327842194978</v>
      </c>
      <c r="CJ34" s="39">
        <f t="shared" si="37"/>
        <v>0.7642952903535718</v>
      </c>
      <c r="CK34" s="39">
        <f t="shared" si="37"/>
        <v>0.77521839738166198</v>
      </c>
      <c r="CL34" s="39">
        <f t="shared" si="37"/>
        <v>0.78604178137794645</v>
      </c>
      <c r="CM34" s="39">
        <f>CM24/CM$16</f>
        <v>0.78661482717987175</v>
      </c>
    </row>
    <row r="35" spans="2:91" s="18" customFormat="1">
      <c r="B35" s="18" t="s">
        <v>132</v>
      </c>
      <c r="C35" s="39">
        <f>C25/C$24</f>
        <v>0</v>
      </c>
      <c r="D35" s="39">
        <f t="shared" ref="D35:L35" si="38">D25/D$24</f>
        <v>0</v>
      </c>
      <c r="E35" s="39">
        <f t="shared" si="38"/>
        <v>0</v>
      </c>
      <c r="F35" s="39">
        <f t="shared" si="38"/>
        <v>0</v>
      </c>
      <c r="G35" s="39">
        <f t="shared" si="38"/>
        <v>0</v>
      </c>
      <c r="H35" s="39">
        <f t="shared" si="38"/>
        <v>4.2159383033419033E-2</v>
      </c>
      <c r="I35" s="39">
        <f t="shared" si="38"/>
        <v>0.12682345936290579</v>
      </c>
      <c r="J35" s="39">
        <f t="shared" si="38"/>
        <v>-8.7806149035956141E-2</v>
      </c>
      <c r="K35" s="39">
        <f t="shared" si="38"/>
        <v>-0.19332846359873396</v>
      </c>
      <c r="L35" s="39">
        <f t="shared" si="38"/>
        <v>-1.5028554253080851E-2</v>
      </c>
      <c r="M35" s="39">
        <f t="shared" ref="M35:V35" si="39">M25/M$24</f>
        <v>-0.12013109319671514</v>
      </c>
      <c r="N35" s="39">
        <f t="shared" si="39"/>
        <v>3.7945263956742411E-3</v>
      </c>
      <c r="O35" s="39">
        <f t="shared" si="39"/>
        <v>-1.4051841746248372</v>
      </c>
      <c r="P35" s="39">
        <f t="shared" si="39"/>
        <v>-1.1591536338546459E-2</v>
      </c>
      <c r="Q35" s="39">
        <f t="shared" si="39"/>
        <v>4.0590405904059011E-2</v>
      </c>
      <c r="R35" s="39">
        <f t="shared" si="39"/>
        <v>9.4717668488160222E-3</v>
      </c>
      <c r="S35" s="39">
        <f t="shared" si="39"/>
        <v>-7.2538860103626812E-2</v>
      </c>
      <c r="T35" s="39">
        <f t="shared" si="39"/>
        <v>-6.0851926977687695E-2</v>
      </c>
      <c r="U35" s="39">
        <f t="shared" si="39"/>
        <v>0.35</v>
      </c>
      <c r="V35" s="39">
        <f t="shared" si="39"/>
        <v>0.35</v>
      </c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19"/>
      <c r="CB35" s="39">
        <f>CB25/CB$24</f>
        <v>0</v>
      </c>
      <c r="CC35" s="39">
        <f>CC25/CC$24</f>
        <v>0</v>
      </c>
      <c r="CD35" s="39">
        <f>CD25/CD$24</f>
        <v>0</v>
      </c>
      <c r="CE35" s="39">
        <f>CE25/CE$24</f>
        <v>0.16576875259013601</v>
      </c>
      <c r="CF35" s="39">
        <v>0</v>
      </c>
      <c r="CG35" s="39">
        <v>0</v>
      </c>
      <c r="CH35" s="39">
        <v>0.2</v>
      </c>
      <c r="CI35" s="39">
        <v>0.31</v>
      </c>
      <c r="CJ35" s="39">
        <v>0.31</v>
      </c>
      <c r="CK35" s="39">
        <v>0.31</v>
      </c>
      <c r="CL35" s="39">
        <v>0.31</v>
      </c>
      <c r="CM35" s="39">
        <v>0.31</v>
      </c>
    </row>
    <row r="36" spans="2:91" s="18" customFormat="1">
      <c r="B36" s="18" t="s">
        <v>133</v>
      </c>
      <c r="C36" s="39">
        <f>C26/C$16</f>
        <v>-0.54162976085030978</v>
      </c>
      <c r="D36" s="39">
        <f t="shared" ref="D36:L36" si="40">D26/D$16</f>
        <v>0.26235863605209053</v>
      </c>
      <c r="E36" s="39">
        <f t="shared" si="40"/>
        <v>4.1238109034719181E-2</v>
      </c>
      <c r="F36" s="39">
        <f t="shared" si="40"/>
        <v>9.8588459006801701E-2</v>
      </c>
      <c r="G36" s="39">
        <f t="shared" si="40"/>
        <v>-1.150607318871508E-2</v>
      </c>
      <c r="H36" s="39">
        <f t="shared" si="40"/>
        <v>6.0912211868563007E-2</v>
      </c>
      <c r="I36" s="39">
        <f t="shared" si="40"/>
        <v>4.6993414833448093E-2</v>
      </c>
      <c r="J36" s="39">
        <f t="shared" si="40"/>
        <v>6.4385293936216212E-2</v>
      </c>
      <c r="K36" s="39">
        <f t="shared" si="40"/>
        <v>-0.32322810411537095</v>
      </c>
      <c r="L36" s="39">
        <f t="shared" si="40"/>
        <v>-0.36123442263464733</v>
      </c>
      <c r="M36" s="39">
        <f t="shared" ref="M36:V36" si="41">M26/M$16</f>
        <v>-1.110094825655193</v>
      </c>
      <c r="N36" s="39">
        <f t="shared" si="41"/>
        <v>-0.50562122342858506</v>
      </c>
      <c r="O36" s="39">
        <f t="shared" si="41"/>
        <v>-3.6319063903423751E-2</v>
      </c>
      <c r="P36" s="39">
        <f t="shared" si="41"/>
        <v>0.11620976094354377</v>
      </c>
      <c r="Q36" s="39">
        <f t="shared" si="41"/>
        <v>-0.2419429883060891</v>
      </c>
      <c r="R36" s="39">
        <f t="shared" si="41"/>
        <v>-0.30985754985755015</v>
      </c>
      <c r="S36" s="39">
        <f t="shared" si="41"/>
        <v>2.1791308741788824E-2</v>
      </c>
      <c r="T36" s="39">
        <f t="shared" si="41"/>
        <v>2.1720622131777292E-2</v>
      </c>
      <c r="U36" s="39">
        <f t="shared" si="41"/>
        <v>0.45690888554216869</v>
      </c>
      <c r="V36" s="39">
        <f t="shared" si="41"/>
        <v>0.45390479636138104</v>
      </c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19"/>
      <c r="CB36" s="39">
        <f>CB26/CB$16</f>
        <v>-2.5121370410201251</v>
      </c>
      <c r="CC36" s="39">
        <f>CC26/CC$16</f>
        <v>-0.87744003362845846</v>
      </c>
      <c r="CD36" s="39">
        <f t="shared" ref="CD36:CL36" si="42">CD26/CD$16</f>
        <v>3.5171442888162596E-2</v>
      </c>
      <c r="CE36" s="39">
        <f t="shared" si="42"/>
        <v>4.1943616777446936E-2</v>
      </c>
      <c r="CF36" s="39">
        <f t="shared" si="42"/>
        <v>-0.41208409663573786</v>
      </c>
      <c r="CG36" s="39">
        <f t="shared" si="42"/>
        <v>-9.5451301889121851E-3</v>
      </c>
      <c r="CH36" s="39">
        <f t="shared" si="42"/>
        <v>0.19964513441162043</v>
      </c>
      <c r="CI36" s="39">
        <f t="shared" si="42"/>
        <v>0.48961463097426733</v>
      </c>
      <c r="CJ36" s="39">
        <f t="shared" si="42"/>
        <v>0.49679193872982169</v>
      </c>
      <c r="CK36" s="39">
        <f t="shared" si="42"/>
        <v>0.5038919582980802</v>
      </c>
      <c r="CL36" s="39">
        <f t="shared" si="42"/>
        <v>0.51092715789566523</v>
      </c>
      <c r="CM36" s="39">
        <f>CM26/CM$16</f>
        <v>0.51129963766691666</v>
      </c>
    </row>
    <row r="37" spans="2:91" s="18" customFormat="1"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1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19"/>
    </row>
    <row r="38" spans="2:91" s="18" customFormat="1">
      <c r="B38" s="18" t="s">
        <v>19</v>
      </c>
      <c r="C38" s="39"/>
      <c r="D38" s="39"/>
      <c r="E38" s="39"/>
      <c r="F38" s="39"/>
      <c r="G38" s="39">
        <f t="shared" ref="G38:V38" si="43">G4/C4-1</f>
        <v>0.42361111111111116</v>
      </c>
      <c r="H38" s="39">
        <f t="shared" si="43"/>
        <v>0.44099378881987583</v>
      </c>
      <c r="I38" s="39">
        <f t="shared" si="43"/>
        <v>0.33727810650887569</v>
      </c>
      <c r="J38" s="39">
        <f t="shared" si="43"/>
        <v>0.40884573894282683</v>
      </c>
      <c r="K38" s="39">
        <f t="shared" si="43"/>
        <v>0.35951219512195109</v>
      </c>
      <c r="L38" s="39">
        <f t="shared" si="43"/>
        <v>0.26551724137931054</v>
      </c>
      <c r="M38" s="39">
        <f t="shared" si="43"/>
        <v>0.30575221238938055</v>
      </c>
      <c r="N38" s="39">
        <f t="shared" si="43"/>
        <v>0.18300153139356801</v>
      </c>
      <c r="O38" s="39">
        <f t="shared" si="43"/>
        <v>0.23107283817725155</v>
      </c>
      <c r="P38" s="39">
        <f t="shared" si="43"/>
        <v>0.14952316076294259</v>
      </c>
      <c r="Q38" s="39">
        <f t="shared" si="43"/>
        <v>8.0311758725855498E-2</v>
      </c>
      <c r="R38" s="39">
        <f t="shared" si="43"/>
        <v>5.1779935275080957E-2</v>
      </c>
      <c r="S38" s="39">
        <f t="shared" si="43"/>
        <v>1.3698630136986356E-2</v>
      </c>
      <c r="T38" s="39">
        <f t="shared" si="43"/>
        <v>4.4740740740740748E-2</v>
      </c>
      <c r="U38" s="39">
        <f t="shared" si="43"/>
        <v>0.10602258469259729</v>
      </c>
      <c r="V38" s="39">
        <f t="shared" si="43"/>
        <v>8.4923076923077101E-2</v>
      </c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1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19"/>
    </row>
    <row r="39" spans="2:91" s="18" customFormat="1">
      <c r="B39" s="18" t="str">
        <f>$B$7</f>
        <v>Risperdal Consta royalty</v>
      </c>
      <c r="C39" s="39"/>
      <c r="D39" s="39"/>
      <c r="E39" s="39"/>
      <c r="F39" s="39"/>
      <c r="G39" s="39">
        <f t="shared" ref="G39:V40" si="44">G7/C7-1</f>
        <v>0.42591564927857939</v>
      </c>
      <c r="H39" s="39">
        <f t="shared" si="44"/>
        <v>0.44064436183395284</v>
      </c>
      <c r="I39" s="39">
        <f t="shared" si="44"/>
        <v>0.34176915799432361</v>
      </c>
      <c r="J39" s="39">
        <f t="shared" si="44"/>
        <v>0.14491228070175421</v>
      </c>
      <c r="K39" s="39">
        <f t="shared" si="44"/>
        <v>0.35863008367386651</v>
      </c>
      <c r="L39" s="39">
        <f t="shared" si="44"/>
        <v>0.26406330638224662</v>
      </c>
      <c r="M39" s="39">
        <f t="shared" si="44"/>
        <v>0.30160408954697693</v>
      </c>
      <c r="N39" s="39">
        <f t="shared" si="44"/>
        <v>0.18648482991112481</v>
      </c>
      <c r="O39" s="39">
        <f t="shared" si="44"/>
        <v>0.22901747350329416</v>
      </c>
      <c r="P39" s="39">
        <f t="shared" si="44"/>
        <v>0.14847577572128468</v>
      </c>
      <c r="Q39" s="39">
        <f t="shared" si="44"/>
        <v>7.9360780065005354E-2</v>
      </c>
      <c r="R39" s="39">
        <f t="shared" si="44"/>
        <v>6.6382539067544766E-2</v>
      </c>
      <c r="S39" s="39">
        <f t="shared" si="44"/>
        <v>1.3984384104416936E-2</v>
      </c>
      <c r="T39" s="39">
        <f t="shared" si="44"/>
        <v>4.4910534423509896E-2</v>
      </c>
      <c r="U39" s="39">
        <f t="shared" si="44"/>
        <v>0.13149309912170626</v>
      </c>
      <c r="V39" s="39">
        <f t="shared" si="44"/>
        <v>0.11638609664527055</v>
      </c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19"/>
      <c r="CB39" s="39"/>
      <c r="CC39" s="39">
        <f t="shared" ref="CC39:CE40" si="45">CC7/CB7-1</f>
        <v>1.5424802110817941</v>
      </c>
      <c r="CD39" s="39">
        <f t="shared" si="45"/>
        <v>0.82305936073059383</v>
      </c>
      <c r="CE39" s="39">
        <f t="shared" si="45"/>
        <v>0.31786873114362146</v>
      </c>
      <c r="CF39" s="39">
        <f>CE39*(AVERAGE(CD39/CC39,CE39/CD39))</f>
        <v>0.14618761600495925</v>
      </c>
      <c r="CG39" s="39">
        <f t="shared" ref="CG39:CL39" si="46">CF39*(AVERAGE(CE39/CD39,CF39/CE39))</f>
        <v>6.1844906587924749E-2</v>
      </c>
      <c r="CH39" s="39">
        <f t="shared" si="46"/>
        <v>2.7303009214872411E-2</v>
      </c>
      <c r="CI39" s="39">
        <f t="shared" si="46"/>
        <v>1.1802095444168992E-2</v>
      </c>
      <c r="CJ39" s="39">
        <f t="shared" si="46"/>
        <v>5.1559756019043035E-3</v>
      </c>
      <c r="CK39" s="39">
        <f t="shared" si="46"/>
        <v>2.2406143916692024E-3</v>
      </c>
      <c r="CL39" s="39">
        <f t="shared" si="46"/>
        <v>9.7627605393022648E-4</v>
      </c>
      <c r="CM39" s="19"/>
    </row>
    <row r="40" spans="2:91" s="18" customFormat="1">
      <c r="B40" s="18" t="str">
        <f>$B$8</f>
        <v>Manufacturing Revenue</v>
      </c>
      <c r="C40" s="39"/>
      <c r="D40" s="39"/>
      <c r="E40" s="39"/>
      <c r="F40" s="39"/>
      <c r="G40" s="39">
        <f t="shared" si="44"/>
        <v>0.58714152899949945</v>
      </c>
      <c r="H40" s="39">
        <f t="shared" si="44"/>
        <v>0.931243530977377</v>
      </c>
      <c r="I40" s="39">
        <f t="shared" si="44"/>
        <v>0.95467210329595664</v>
      </c>
      <c r="J40" s="39">
        <f t="shared" si="44"/>
        <v>0.24963619526392389</v>
      </c>
      <c r="K40" s="39">
        <f t="shared" si="44"/>
        <v>0.42013247420357769</v>
      </c>
      <c r="L40" s="39">
        <f t="shared" si="44"/>
        <v>-7.5989587321032004E-2</v>
      </c>
      <c r="M40" s="39">
        <f t="shared" si="44"/>
        <v>-0.50370267357368848</v>
      </c>
      <c r="N40" s="39">
        <f t="shared" si="44"/>
        <v>0.12114475262897884</v>
      </c>
      <c r="O40" s="39">
        <f t="shared" si="44"/>
        <v>0.22505314592124881</v>
      </c>
      <c r="P40" s="39">
        <f t="shared" si="44"/>
        <v>0.36881136843849704</v>
      </c>
      <c r="Q40" s="39">
        <f t="shared" si="44"/>
        <v>0.43838879159369526</v>
      </c>
      <c r="R40" s="39">
        <f t="shared" si="44"/>
        <v>-0.22375751471467697</v>
      </c>
      <c r="S40" s="39">
        <f t="shared" si="44"/>
        <v>-0.25397565397565403</v>
      </c>
      <c r="T40" s="39">
        <f t="shared" si="44"/>
        <v>-6.1745210206120005E-3</v>
      </c>
      <c r="U40" s="39">
        <f t="shared" si="44"/>
        <v>0.35562265621195155</v>
      </c>
      <c r="V40" s="39">
        <f t="shared" si="44"/>
        <v>-7.4081583002189477E-2</v>
      </c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19"/>
      <c r="CB40" s="39"/>
      <c r="CC40" s="39">
        <f t="shared" si="45"/>
        <v>0.57320484923842074</v>
      </c>
      <c r="CD40" s="39">
        <f t="shared" si="45"/>
        <v>0.60296878087334549</v>
      </c>
      <c r="CE40" s="39">
        <f t="shared" si="45"/>
        <v>0.62425848600175615</v>
      </c>
      <c r="CF40" s="39">
        <f>CE40*(AVERAGE(CD40/CC40,CE40/CD40))</f>
        <v>0.6514866463716541</v>
      </c>
      <c r="CG40" s="39">
        <f t="shared" ref="CG40:CL40" si="47">CF40*(AVERAGE(CE40/CD40,CF40/CE40))</f>
        <v>0.67719591954873704</v>
      </c>
      <c r="CH40" s="39">
        <f t="shared" si="47"/>
        <v>0.70532639289757937</v>
      </c>
      <c r="CI40" s="39">
        <f t="shared" si="47"/>
        <v>0.73389285573014629</v>
      </c>
      <c r="CJ40" s="39">
        <f t="shared" si="47"/>
        <v>0.76399739486014995</v>
      </c>
      <c r="CK40" s="39">
        <f t="shared" si="47"/>
        <v>0.79513846388284404</v>
      </c>
      <c r="CL40" s="39">
        <f t="shared" si="47"/>
        <v>0.82765209188319955</v>
      </c>
      <c r="CM40" s="19"/>
    </row>
    <row r="41" spans="2:91" s="18" customFormat="1">
      <c r="B41" s="18" t="str">
        <f>$B$16</f>
        <v>Total Revenue</v>
      </c>
      <c r="C41" s="39"/>
      <c r="D41" s="39"/>
      <c r="E41" s="39"/>
      <c r="F41" s="39"/>
      <c r="G41" s="39">
        <f>G16/C16-1</f>
        <v>1.0749657782430146</v>
      </c>
      <c r="H41" s="39">
        <f t="shared" ref="H41:V41" si="48">H16/D16-1</f>
        <v>0.31018677176148035</v>
      </c>
      <c r="I41" s="39">
        <f t="shared" si="48"/>
        <v>0.50690521029504065</v>
      </c>
      <c r="J41" s="39">
        <f t="shared" si="48"/>
        <v>0.18562129744752442</v>
      </c>
      <c r="K41" s="39">
        <f t="shared" si="48"/>
        <v>-0.11738911094726234</v>
      </c>
      <c r="L41" s="39">
        <f t="shared" si="48"/>
        <v>-0.3886872649991826</v>
      </c>
      <c r="M41" s="39">
        <f t="shared" si="48"/>
        <v>-0.57082659061413488</v>
      </c>
      <c r="N41" s="39">
        <f t="shared" si="48"/>
        <v>-0.35940102399605212</v>
      </c>
      <c r="O41" s="39">
        <f t="shared" si="48"/>
        <v>6.7138586000703437E-2</v>
      </c>
      <c r="P41" s="39">
        <f t="shared" si="48"/>
        <v>0.26520297373910262</v>
      </c>
      <c r="Q41" s="39">
        <f t="shared" si="48"/>
        <v>0.2035764951840513</v>
      </c>
      <c r="R41" s="39">
        <f t="shared" si="48"/>
        <v>5.6236308047858508E-2</v>
      </c>
      <c r="S41" s="39">
        <f t="shared" si="48"/>
        <v>-2.1548349882576034E-2</v>
      </c>
      <c r="T41" s="39">
        <f t="shared" si="48"/>
        <v>1.7881676565703497E-2</v>
      </c>
      <c r="U41" s="39">
        <f t="shared" si="48"/>
        <v>0.31815502962250708</v>
      </c>
      <c r="V41" s="39">
        <f t="shared" si="48"/>
        <v>-0.11803988603988591</v>
      </c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19"/>
      <c r="CB41" s="39"/>
      <c r="CC41" s="39">
        <f>CC16/CB16-1</f>
        <v>0.94924975674706791</v>
      </c>
      <c r="CD41" s="39">
        <f>CD16/CC16-1</f>
        <v>1.20208601529044</v>
      </c>
      <c r="CE41" s="39">
        <f>CE16/CD16-1</f>
        <v>0.43146460187549218</v>
      </c>
      <c r="CF41" s="39">
        <f t="shared" ref="CF41:CL41" si="49">CF16/CE16-1</f>
        <v>-0.36987894067884908</v>
      </c>
      <c r="CG41" s="39">
        <f t="shared" si="49"/>
        <v>0.23263473251899702</v>
      </c>
      <c r="CH41" s="39">
        <f t="shared" si="49"/>
        <v>-9.2089943825348852E-2</v>
      </c>
      <c r="CI41" s="39">
        <f t="shared" si="49"/>
        <v>0.41150059981444165</v>
      </c>
      <c r="CJ41" s="39">
        <f t="shared" si="49"/>
        <v>6.6350283136821675E-2</v>
      </c>
      <c r="CK41" s="39">
        <f t="shared" si="49"/>
        <v>6.2449725643747955E-2</v>
      </c>
      <c r="CL41" s="39">
        <f t="shared" si="49"/>
        <v>5.8989188991744212E-2</v>
      </c>
      <c r="CM41" s="19"/>
    </row>
    <row r="42" spans="2:91" s="18" customFormat="1">
      <c r="B42" s="18" t="str">
        <f>$B$18</f>
        <v>Gross Margin</v>
      </c>
      <c r="C42" s="39"/>
      <c r="D42" s="39"/>
      <c r="E42" s="39"/>
      <c r="F42" s="39"/>
      <c r="G42" s="39">
        <f>G18/C18-1</f>
        <v>1.0766694552433442</v>
      </c>
      <c r="H42" s="39">
        <f t="shared" ref="H42:V42" si="50">H18/D18-1</f>
        <v>0.16584766584766575</v>
      </c>
      <c r="I42" s="39">
        <f t="shared" si="50"/>
        <v>0.39848900710223223</v>
      </c>
      <c r="J42" s="39">
        <f t="shared" si="50"/>
        <v>0.16524037524102542</v>
      </c>
      <c r="K42" s="39">
        <f t="shared" si="50"/>
        <v>-0.16248815165876773</v>
      </c>
      <c r="L42" s="39">
        <f t="shared" si="50"/>
        <v>-0.42903461133176624</v>
      </c>
      <c r="M42" s="39">
        <f t="shared" si="50"/>
        <v>-0.60976448688896079</v>
      </c>
      <c r="N42" s="39">
        <f t="shared" si="50"/>
        <v>-0.48453071545441018</v>
      </c>
      <c r="O42" s="39">
        <f t="shared" si="50"/>
        <v>-3.1547972724443318E-2</v>
      </c>
      <c r="P42" s="39">
        <f t="shared" si="50"/>
        <v>0.26490630323679731</v>
      </c>
      <c r="Q42" s="39">
        <f t="shared" si="50"/>
        <v>0.4000622180743505</v>
      </c>
      <c r="R42" s="39">
        <f t="shared" si="50"/>
        <v>0.1686625306593561</v>
      </c>
      <c r="S42" s="39">
        <f t="shared" si="50"/>
        <v>2.635269370106319E-2</v>
      </c>
      <c r="T42" s="39">
        <f t="shared" si="50"/>
        <v>-5.8221099887766581E-2</v>
      </c>
      <c r="U42" s="39">
        <f t="shared" si="50"/>
        <v>0.18031329852238653</v>
      </c>
      <c r="V42" s="39">
        <f t="shared" si="50"/>
        <v>-0.10425925925925905</v>
      </c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19"/>
      <c r="CB42" s="39"/>
      <c r="CC42" s="39">
        <f t="shared" ref="CC42:CL42" si="51">CC18/CB18-1</f>
        <v>1.9620822301044103</v>
      </c>
      <c r="CD42" s="39">
        <f t="shared" si="51"/>
        <v>1.4311374215745807</v>
      </c>
      <c r="CE42" s="39">
        <f t="shared" si="51"/>
        <v>0.35115541773328629</v>
      </c>
      <c r="CF42" s="39">
        <f t="shared" si="51"/>
        <v>-0.43261366261905387</v>
      </c>
      <c r="CG42" s="39">
        <f t="shared" si="51"/>
        <v>0.30025247269403743</v>
      </c>
      <c r="CH42" s="39">
        <f t="shared" si="51"/>
        <v>-0.15118973880726849</v>
      </c>
      <c r="CI42" s="39">
        <f t="shared" si="51"/>
        <v>0.50797040413896033</v>
      </c>
      <c r="CJ42" s="39">
        <f t="shared" si="51"/>
        <v>8.0198988112624381E-2</v>
      </c>
      <c r="CK42" s="39">
        <f t="shared" si="51"/>
        <v>7.6070875972513941E-2</v>
      </c>
      <c r="CL42" s="39">
        <f t="shared" si="51"/>
        <v>7.2394115434677664E-2</v>
      </c>
      <c r="CM42" s="19"/>
    </row>
    <row r="43" spans="2:91" s="18" customFormat="1">
      <c r="B43" s="18" t="str">
        <f>$B$21</f>
        <v>Operating Expenses</v>
      </c>
      <c r="C43" s="39"/>
      <c r="D43" s="39"/>
      <c r="E43" s="39"/>
      <c r="F43" s="39"/>
      <c r="G43" s="39">
        <f t="shared" ref="G43:M43" si="52">G21/C21-1</f>
        <v>0.38657028848040831</v>
      </c>
      <c r="H43" s="39">
        <f t="shared" si="52"/>
        <v>0.59745777590505278</v>
      </c>
      <c r="I43" s="39">
        <f t="shared" si="52"/>
        <v>0.45361731536455863</v>
      </c>
      <c r="J43" s="39">
        <f t="shared" si="52"/>
        <v>0.28494749124854146</v>
      </c>
      <c r="K43" s="39">
        <f t="shared" si="52"/>
        <v>0.13271058901233679</v>
      </c>
      <c r="L43" s="39">
        <f t="shared" si="52"/>
        <v>-5.912867630896379E-2</v>
      </c>
      <c r="M43" s="39">
        <f t="shared" si="52"/>
        <v>-1.3593240118427552E-2</v>
      </c>
      <c r="N43" s="39">
        <f t="shared" ref="N43:V43" si="53">N21/J21-1</f>
        <v>-2.5124107034750098E-2</v>
      </c>
      <c r="O43" s="39">
        <f t="shared" si="53"/>
        <v>-0.28805264582769319</v>
      </c>
      <c r="P43" s="39">
        <f t="shared" si="53"/>
        <v>-0.34611251284926647</v>
      </c>
      <c r="Q43" s="39">
        <f t="shared" si="53"/>
        <v>-0.24991236526158966</v>
      </c>
      <c r="R43" s="39">
        <f t="shared" si="53"/>
        <v>-5.4565401891986887E-2</v>
      </c>
      <c r="S43" s="39">
        <f t="shared" si="53"/>
        <v>-6.8154561675491943E-3</v>
      </c>
      <c r="T43" s="39">
        <f t="shared" si="53"/>
        <v>0.14452106184572511</v>
      </c>
      <c r="U43" s="39">
        <f t="shared" si="53"/>
        <v>-0.94158366679323535</v>
      </c>
      <c r="V43" s="39">
        <f t="shared" si="53"/>
        <v>-0.95621045256497272</v>
      </c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19"/>
      <c r="CB43" s="39"/>
      <c r="CC43" s="39">
        <f t="shared" ref="CC43:CL43" si="54">CC21/CB21-1</f>
        <v>2.3581442207537329E-2</v>
      </c>
      <c r="CD43" s="39">
        <f t="shared" si="54"/>
        <v>7.9766115040704522E-2</v>
      </c>
      <c r="CE43" s="39">
        <f t="shared" si="54"/>
        <v>0.4190697638488694</v>
      </c>
      <c r="CF43" s="39">
        <f t="shared" si="54"/>
        <v>5.9880239520959666E-3</v>
      </c>
      <c r="CG43" s="39">
        <f t="shared" si="54"/>
        <v>-0.23113636363636358</v>
      </c>
      <c r="CH43" s="39">
        <f t="shared" si="54"/>
        <v>-0.5074250805849978</v>
      </c>
      <c r="CI43" s="39">
        <f t="shared" si="54"/>
        <v>-0.94284734525918723</v>
      </c>
      <c r="CJ43" s="39">
        <f t="shared" si="54"/>
        <v>0</v>
      </c>
      <c r="CK43" s="39">
        <f t="shared" si="54"/>
        <v>0</v>
      </c>
      <c r="CL43" s="39">
        <f t="shared" si="54"/>
        <v>0</v>
      </c>
      <c r="CM43" s="19"/>
    </row>
    <row r="44" spans="2:91" s="18" customFormat="1">
      <c r="B44" s="18" t="str">
        <f>$B$19</f>
        <v>R&amp;D</v>
      </c>
      <c r="C44" s="39"/>
      <c r="D44" s="39"/>
      <c r="E44" s="39"/>
      <c r="F44" s="39"/>
      <c r="G44" s="39">
        <f t="shared" ref="G44:M45" si="55">G19/C19-1</f>
        <v>0.19614281750069362</v>
      </c>
      <c r="H44" s="39">
        <f t="shared" si="55"/>
        <v>0.53933918430562722</v>
      </c>
      <c r="I44" s="39">
        <f t="shared" si="55"/>
        <v>0.32918536953913158</v>
      </c>
      <c r="J44" s="39">
        <f t="shared" si="55"/>
        <v>0.24054740957966758</v>
      </c>
      <c r="K44" s="39">
        <f t="shared" si="55"/>
        <v>0.2612225959865444</v>
      </c>
      <c r="L44" s="39">
        <f t="shared" si="55"/>
        <v>-5.0306871918704088E-2</v>
      </c>
      <c r="M44" s="39">
        <f t="shared" si="55"/>
        <v>1.6283268690651331E-2</v>
      </c>
      <c r="N44" s="39">
        <f t="shared" ref="N44:V45" si="56">N19/J19-1</f>
        <v>6.9656759227156639E-2</v>
      </c>
      <c r="O44" s="39">
        <f t="shared" si="56"/>
        <v>-0.31754498911677242</v>
      </c>
      <c r="P44" s="39">
        <f t="shared" si="56"/>
        <v>-0.34986050782215627</v>
      </c>
      <c r="Q44" s="39">
        <f t="shared" si="56"/>
        <v>-0.27063661786478033</v>
      </c>
      <c r="R44" s="39">
        <f t="shared" si="56"/>
        <v>-0.26811444735834034</v>
      </c>
      <c r="S44" s="39">
        <f t="shared" si="56"/>
        <v>-0.24594582453618441</v>
      </c>
      <c r="T44" s="39">
        <f t="shared" si="56"/>
        <v>7.3546985334057791E-2</v>
      </c>
      <c r="U44" s="39">
        <f t="shared" si="56"/>
        <v>-0.95489196625919082</v>
      </c>
      <c r="V44" s="39">
        <f t="shared" si="56"/>
        <v>-0.95973910942910057</v>
      </c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19"/>
      <c r="CB44" s="39"/>
      <c r="CC44" s="39">
        <f t="shared" ref="CC44:CE45" si="57">CC19/CB19-1</f>
        <v>-3.5127391681388787E-4</v>
      </c>
      <c r="CD44" s="39">
        <f t="shared" si="57"/>
        <v>-2.1929391094273276E-2</v>
      </c>
      <c r="CE44" s="39">
        <f t="shared" si="57"/>
        <v>0.31697130282480801</v>
      </c>
      <c r="CF44" s="39">
        <v>0.1</v>
      </c>
      <c r="CG44" s="39">
        <f t="shared" ref="CG44:CL44" si="58">CF44*0.75</f>
        <v>7.5000000000000011E-2</v>
      </c>
      <c r="CH44" s="39">
        <f t="shared" si="58"/>
        <v>5.6250000000000008E-2</v>
      </c>
      <c r="CI44" s="39">
        <f t="shared" si="58"/>
        <v>4.2187500000000003E-2</v>
      </c>
      <c r="CJ44" s="39">
        <f t="shared" si="58"/>
        <v>3.1640625000000006E-2</v>
      </c>
      <c r="CK44" s="39">
        <f t="shared" si="58"/>
        <v>2.3730468750000004E-2</v>
      </c>
      <c r="CL44" s="39">
        <f t="shared" si="58"/>
        <v>1.7797851562500001E-2</v>
      </c>
      <c r="CM44" s="19"/>
    </row>
    <row r="45" spans="2:91" s="18" customFormat="1">
      <c r="B45" s="18" t="str">
        <f>$B$20</f>
        <v>SG&amp;A</v>
      </c>
      <c r="C45" s="39"/>
      <c r="D45" s="39"/>
      <c r="E45" s="39"/>
      <c r="F45" s="39"/>
      <c r="G45" s="39">
        <f t="shared" si="55"/>
        <v>0.84651474530831106</v>
      </c>
      <c r="H45" s="39">
        <f t="shared" si="55"/>
        <v>0.7210451202107806</v>
      </c>
      <c r="I45" s="39">
        <f t="shared" si="55"/>
        <v>0.75364337762537481</v>
      </c>
      <c r="J45" s="39">
        <f t="shared" si="55"/>
        <v>0.37236335642802176</v>
      </c>
      <c r="K45" s="39">
        <f t="shared" si="55"/>
        <v>-6.8360556563823449E-2</v>
      </c>
      <c r="L45" s="39">
        <f t="shared" si="55"/>
        <v>-7.5907380238566025E-2</v>
      </c>
      <c r="M45" s="39">
        <f t="shared" si="55"/>
        <v>-6.8194317140238159E-2</v>
      </c>
      <c r="N45" s="39">
        <f t="shared" si="56"/>
        <v>-0.19380714646323005</v>
      </c>
      <c r="O45" s="39">
        <f t="shared" si="56"/>
        <v>-0.22558441558441555</v>
      </c>
      <c r="P45" s="39">
        <f t="shared" si="56"/>
        <v>-0.33878649823980111</v>
      </c>
      <c r="Q45" s="39">
        <f t="shared" si="56"/>
        <v>-0.20860384287494271</v>
      </c>
      <c r="R45" s="39">
        <f t="shared" si="56"/>
        <v>0.44969384915112731</v>
      </c>
      <c r="S45" s="39">
        <f t="shared" si="56"/>
        <v>0.43954385376488347</v>
      </c>
      <c r="T45" s="39">
        <f t="shared" si="56"/>
        <v>0.28092702787347301</v>
      </c>
      <c r="U45" s="39">
        <f t="shared" si="56"/>
        <v>-0.9171362280411004</v>
      </c>
      <c r="V45" s="39">
        <f t="shared" si="56"/>
        <v>-0.95200383969282454</v>
      </c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19"/>
      <c r="CB45" s="39"/>
      <c r="CC45" s="39">
        <f t="shared" si="57"/>
        <v>0.107341811056898</v>
      </c>
      <c r="CD45" s="39">
        <f t="shared" si="57"/>
        <v>0.4010685910557541</v>
      </c>
      <c r="CE45" s="39">
        <f t="shared" si="57"/>
        <v>0.64425624644033386</v>
      </c>
      <c r="CF45" s="39">
        <f>AVERAGE(CC45:CE45)</f>
        <v>0.38422221618432867</v>
      </c>
      <c r="CG45" s="39">
        <f t="shared" ref="CG45:CL45" si="59">CF45*0.75</f>
        <v>0.28816666213824649</v>
      </c>
      <c r="CH45" s="39">
        <f t="shared" si="59"/>
        <v>0.21612499660368487</v>
      </c>
      <c r="CI45" s="39">
        <f t="shared" si="59"/>
        <v>0.16209374745276364</v>
      </c>
      <c r="CJ45" s="39">
        <f t="shared" si="59"/>
        <v>0.12157031058957274</v>
      </c>
      <c r="CK45" s="39">
        <f t="shared" si="59"/>
        <v>9.1177732942179554E-2</v>
      </c>
      <c r="CL45" s="39">
        <f t="shared" si="59"/>
        <v>6.8383299706634662E-2</v>
      </c>
      <c r="CM45" s="19"/>
    </row>
    <row r="46" spans="2:91" s="18" customFormat="1">
      <c r="B46" s="18" t="str">
        <f>$B$22</f>
        <v>Operating Income</v>
      </c>
      <c r="C46" s="39"/>
      <c r="D46" s="39"/>
      <c r="E46" s="39"/>
      <c r="F46" s="39"/>
      <c r="G46" s="39">
        <f>G22/C22-1</f>
        <v>-0.98117624110016599</v>
      </c>
      <c r="H46" s="39">
        <f>H22/D22-1</f>
        <v>-0.72171275904397447</v>
      </c>
      <c r="I46" s="39">
        <f>I22/E22-1</f>
        <v>-0.10176738882554248</v>
      </c>
      <c r="J46" s="39">
        <f>J22/F22-1</f>
        <v>-0.44283456269757582</v>
      </c>
      <c r="K46" s="39" t="s">
        <v>134</v>
      </c>
      <c r="L46" s="39" t="s">
        <v>134</v>
      </c>
      <c r="M46" s="39" t="s">
        <v>134</v>
      </c>
      <c r="N46" s="39">
        <f>N22/J22-1</f>
        <v>-5.8664302600472755</v>
      </c>
      <c r="O46" s="39">
        <f>O22/K22-1</f>
        <v>-1.0032344588198172</v>
      </c>
      <c r="P46" s="39">
        <f>P22/L22-1</f>
        <v>-1.523038009297238</v>
      </c>
      <c r="Q46" s="39">
        <f>Q22/M22-1</f>
        <v>-0.72553780779299593</v>
      </c>
      <c r="R46" s="39">
        <f>R22/N22-1</f>
        <v>-0.35521010444498347</v>
      </c>
      <c r="S46" s="39" t="s">
        <v>134</v>
      </c>
      <c r="T46" s="39">
        <f>T22/P22-1</f>
        <v>-0.79989543850477074</v>
      </c>
      <c r="U46" s="39" t="s">
        <v>134</v>
      </c>
      <c r="V46" s="39" t="s">
        <v>134</v>
      </c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19"/>
      <c r="CB46" s="39"/>
      <c r="CC46" s="39">
        <f>CC22/CB22-1</f>
        <v>-0.37600016476330689</v>
      </c>
      <c r="CD46" s="39">
        <f>CD22/CC22-1</f>
        <v>-1.2425242590269989</v>
      </c>
      <c r="CE46" s="39">
        <f>CE22/CD22-1</f>
        <v>-0.24707403375067805</v>
      </c>
      <c r="CF46" s="39">
        <f>CF22/CE22-1</f>
        <v>-7.7142340713962634</v>
      </c>
      <c r="CG46" s="39">
        <f>CG22/CF22-1</f>
        <v>-1.0215498095379103</v>
      </c>
      <c r="CH46" s="39" t="s">
        <v>134</v>
      </c>
      <c r="CI46" s="39">
        <f>CI22/CH22-1</f>
        <v>2.4615987378547386</v>
      </c>
      <c r="CJ46" s="39">
        <f>CJ22/CI22-1</f>
        <v>8.1982014039278406E-2</v>
      </c>
      <c r="CK46" s="39">
        <f>CK22/CJ22-1</f>
        <v>7.7633977348089855E-2</v>
      </c>
      <c r="CL46" s="39">
        <f>CL22/CK22-1</f>
        <v>7.3774501981070051E-2</v>
      </c>
      <c r="CM46" s="19"/>
    </row>
    <row r="47" spans="2:91" s="18" customFormat="1">
      <c r="B47" s="18" t="str">
        <f>$B$26</f>
        <v>Net Income</v>
      </c>
      <c r="C47" s="39"/>
      <c r="D47" s="39"/>
      <c r="E47" s="39"/>
      <c r="F47" s="39"/>
      <c r="G47" s="39">
        <f t="shared" ref="G47:I49" si="60">G26/C26-1</f>
        <v>-0.95592061250278759</v>
      </c>
      <c r="H47" s="39">
        <f t="shared" si="60"/>
        <v>-0.69581190301249096</v>
      </c>
      <c r="I47" s="39">
        <f t="shared" si="60"/>
        <v>0.71721311475409677</v>
      </c>
      <c r="J47" s="39">
        <f t="shared" ref="J47:O49" si="61">J26/F26-1</f>
        <v>-0.22570474777447969</v>
      </c>
      <c r="K47" s="39" t="s">
        <v>134</v>
      </c>
      <c r="L47" s="39" t="s">
        <v>134</v>
      </c>
      <c r="M47" s="39" t="s">
        <v>134</v>
      </c>
      <c r="N47" s="39">
        <f t="shared" si="61"/>
        <v>-6.0306586826347246</v>
      </c>
      <c r="O47" s="39">
        <f t="shared" si="61"/>
        <v>-0.88009249812963364</v>
      </c>
      <c r="P47" s="39">
        <f t="shared" ref="P47:S49" si="62">P26/L26-1</f>
        <v>-1.4070180633698548</v>
      </c>
      <c r="Q47" s="39">
        <f t="shared" si="62"/>
        <v>-0.7376828653102403</v>
      </c>
      <c r="R47" s="39">
        <f t="shared" si="62"/>
        <v>-0.35271151740227535</v>
      </c>
      <c r="S47" s="39">
        <f t="shared" si="62"/>
        <v>-1.5870674985819651</v>
      </c>
      <c r="T47" s="39" t="s">
        <v>134</v>
      </c>
      <c r="U47" s="39" t="s">
        <v>134</v>
      </c>
      <c r="V47" s="39" t="s">
        <v>134</v>
      </c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19"/>
      <c r="CB47" s="39"/>
      <c r="CC47" s="39">
        <f t="shared" ref="CC47:CG48" si="63">CC26/CB26-1</f>
        <v>-0.31916541805542775</v>
      </c>
      <c r="CD47" s="39">
        <f t="shared" si="63"/>
        <v>-1.0882687586083002</v>
      </c>
      <c r="CE47" s="39">
        <f t="shared" si="63"/>
        <v>0.70708955223880787</v>
      </c>
      <c r="CF47" s="39">
        <f t="shared" si="63"/>
        <v>-7.1907600596124865</v>
      </c>
      <c r="CG47" s="39">
        <f t="shared" si="63"/>
        <v>-0.97144840314556224</v>
      </c>
      <c r="CH47" s="39" t="s">
        <v>134</v>
      </c>
      <c r="CI47" s="39">
        <f t="shared" ref="CI47:CL48" si="64">CI26/CH26-1</f>
        <v>2.4615987378547382</v>
      </c>
      <c r="CJ47" s="39">
        <f t="shared" si="64"/>
        <v>8.1982014039278628E-2</v>
      </c>
      <c r="CK47" s="39">
        <f t="shared" si="64"/>
        <v>7.7633977348089633E-2</v>
      </c>
      <c r="CL47" s="39">
        <f t="shared" si="64"/>
        <v>7.3774501981070273E-2</v>
      </c>
      <c r="CM47" s="19"/>
    </row>
    <row r="48" spans="2:91" s="18" customFormat="1">
      <c r="B48" s="18" t="str">
        <f>$B$27</f>
        <v>EPS</v>
      </c>
      <c r="C48" s="39"/>
      <c r="D48" s="39"/>
      <c r="E48" s="39"/>
      <c r="F48" s="39"/>
      <c r="G48" s="39">
        <f t="shared" si="60"/>
        <v>-0.96004954765099171</v>
      </c>
      <c r="H48" s="39">
        <f t="shared" si="60"/>
        <v>-0.7215896271576856</v>
      </c>
      <c r="I48" s="39">
        <f t="shared" si="60"/>
        <v>0.58563431977370262</v>
      </c>
      <c r="J48" s="39">
        <f t="shared" si="61"/>
        <v>-0.25755956138854075</v>
      </c>
      <c r="K48" s="39" t="s">
        <v>134</v>
      </c>
      <c r="L48" s="39" t="s">
        <v>134</v>
      </c>
      <c r="M48" s="39" t="s">
        <v>134</v>
      </c>
      <c r="N48" s="39">
        <f t="shared" si="61"/>
        <v>-6.344821182704286</v>
      </c>
      <c r="O48" s="39">
        <f t="shared" si="61"/>
        <v>-0.87071144324931604</v>
      </c>
      <c r="P48" s="39">
        <f t="shared" si="62"/>
        <v>-1.4361116857761864</v>
      </c>
      <c r="Q48" s="39">
        <f t="shared" si="62"/>
        <v>-0.7155187675160023</v>
      </c>
      <c r="R48" s="39">
        <f t="shared" si="62"/>
        <v>-0.33210561942836947</v>
      </c>
      <c r="S48" s="39">
        <f t="shared" si="62"/>
        <v>-1.5942565571166942</v>
      </c>
      <c r="T48" s="39" t="s">
        <v>134</v>
      </c>
      <c r="U48" s="39" t="s">
        <v>134</v>
      </c>
      <c r="V48" s="39" t="s">
        <v>134</v>
      </c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19"/>
      <c r="CB48" s="39"/>
      <c r="CC48" s="39">
        <f t="shared" si="63"/>
        <v>-0.37970403145873943</v>
      </c>
      <c r="CD48" s="39">
        <f t="shared" si="63"/>
        <v>-1.081666980273126</v>
      </c>
      <c r="CE48" s="39">
        <f t="shared" si="63"/>
        <v>0.66231259328358383</v>
      </c>
      <c r="CF48" s="39">
        <f t="shared" si="63"/>
        <v>-7.0149432678920043</v>
      </c>
      <c r="CG48" s="39">
        <f t="shared" si="63"/>
        <v>-0.96944535391666509</v>
      </c>
      <c r="CH48" s="39" t="s">
        <v>134</v>
      </c>
      <c r="CI48" s="39">
        <f t="shared" si="64"/>
        <v>2.4615987378547382</v>
      </c>
      <c r="CJ48" s="39">
        <f t="shared" si="64"/>
        <v>8.1982014039278628E-2</v>
      </c>
      <c r="CK48" s="39">
        <f t="shared" si="64"/>
        <v>7.7633977348089633E-2</v>
      </c>
      <c r="CL48" s="39">
        <f t="shared" si="64"/>
        <v>7.3774501981070273E-2</v>
      </c>
      <c r="CM48" s="19"/>
    </row>
    <row r="49" spans="2:91" s="18" customFormat="1">
      <c r="B49" s="18" t="str">
        <f>$B$28</f>
        <v>Shares</v>
      </c>
      <c r="C49" s="39"/>
      <c r="D49" s="39"/>
      <c r="E49" s="39"/>
      <c r="F49" s="39"/>
      <c r="G49" s="39">
        <f t="shared" si="60"/>
        <v>0.10335139918150649</v>
      </c>
      <c r="H49" s="39">
        <f t="shared" si="60"/>
        <v>9.258895019617186E-2</v>
      </c>
      <c r="I49" s="39">
        <f t="shared" si="60"/>
        <v>8.2981803143093336E-2</v>
      </c>
      <c r="J49" s="39">
        <f t="shared" si="61"/>
        <v>4.2905547647212217E-2</v>
      </c>
      <c r="K49" s="39">
        <f t="shared" si="61"/>
        <v>4.4479419371654227E-2</v>
      </c>
      <c r="L49" s="39">
        <f t="shared" si="61"/>
        <v>-1.1635068171266805E-2</v>
      </c>
      <c r="M49" s="39">
        <f t="shared" si="61"/>
        <v>-7.9430240772916383E-3</v>
      </c>
      <c r="N49" s="39">
        <f t="shared" si="61"/>
        <v>-5.8778860757060292E-2</v>
      </c>
      <c r="O49" s="39">
        <f t="shared" si="61"/>
        <v>-7.2559050205871944E-2</v>
      </c>
      <c r="P49" s="39">
        <f t="shared" si="62"/>
        <v>-6.671140296218192E-2</v>
      </c>
      <c r="Q49" s="39">
        <f t="shared" si="62"/>
        <v>-7.7910579902611854E-2</v>
      </c>
      <c r="R49" s="39">
        <f t="shared" si="62"/>
        <v>-3.085203076011811E-2</v>
      </c>
      <c r="S49" s="39">
        <f t="shared" si="62"/>
        <v>-1.2097567033353629E-2</v>
      </c>
      <c r="T49" s="39">
        <f>T28/P28-1</f>
        <v>-2.5370804059328678E-2</v>
      </c>
      <c r="U49" s="39">
        <f>U28/Q28-1</f>
        <v>-9.7267736750923373E-3</v>
      </c>
      <c r="V49" s="39">
        <f>V28/R28-1</f>
        <v>-1.26451558515428E-4</v>
      </c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19"/>
      <c r="CB49" s="39"/>
      <c r="CC49" s="39">
        <f>CC28/CB28-1</f>
        <v>9.7596335416590518E-2</v>
      </c>
      <c r="CD49" s="39">
        <f>CD28/CC28-1</f>
        <v>8.0837791639842838E-2</v>
      </c>
      <c r="CE49" s="39">
        <f>CE28/CD28-1</f>
        <v>2.6936545590847905E-2</v>
      </c>
      <c r="CF49" s="39">
        <v>0.01</v>
      </c>
      <c r="CG49" s="39">
        <f t="shared" ref="CG49:CL49" si="65">CF49</f>
        <v>0.01</v>
      </c>
      <c r="CH49" s="39">
        <f t="shared" si="65"/>
        <v>0.01</v>
      </c>
      <c r="CI49" s="39">
        <f t="shared" si="65"/>
        <v>0.01</v>
      </c>
      <c r="CJ49" s="39">
        <f t="shared" si="65"/>
        <v>0.01</v>
      </c>
      <c r="CK49" s="39">
        <f t="shared" si="65"/>
        <v>0.01</v>
      </c>
      <c r="CL49" s="39">
        <f t="shared" si="65"/>
        <v>0.01</v>
      </c>
      <c r="CM49" s="19"/>
    </row>
    <row r="50" spans="2:91" s="18" customFormat="1"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1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19"/>
    </row>
    <row r="51" spans="2:91" s="18" customFormat="1"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1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19"/>
    </row>
    <row r="52" spans="2:91" s="42" customFormat="1"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4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4"/>
    </row>
    <row r="53" spans="2:91" s="7" customFormat="1">
      <c r="B53" s="7" t="s">
        <v>101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45">
        <f>S54-S64</f>
        <v>310.69499999999999</v>
      </c>
      <c r="T53" s="45">
        <f>T54-T64</f>
        <v>305.99600000000004</v>
      </c>
      <c r="U53" s="45">
        <f>T53+U26</f>
        <v>325.41280000000006</v>
      </c>
      <c r="V53" s="45">
        <f>U53+V26</f>
        <v>342.97710000000006</v>
      </c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38"/>
      <c r="CB53" s="26"/>
      <c r="CC53" s="26"/>
      <c r="CD53" s="26"/>
      <c r="CE53" s="26"/>
      <c r="CF53" s="26"/>
      <c r="CG53" s="26"/>
      <c r="CH53" s="45">
        <f>V53</f>
        <v>342.97710000000006</v>
      </c>
      <c r="CI53" s="45">
        <f>CH53+CI26</f>
        <v>459.92288636000006</v>
      </c>
      <c r="CJ53" s="45">
        <f>CI53+CJ26</f>
        <v>586.4561238192</v>
      </c>
      <c r="CK53" s="45">
        <f>CJ53+CK26</f>
        <v>722.81263976908804</v>
      </c>
      <c r="CL53" s="45">
        <f>CK53+CL26</f>
        <v>869.22878977505286</v>
      </c>
      <c r="CM53" s="38"/>
    </row>
    <row r="54" spans="2:91" s="42" customFormat="1">
      <c r="B54" s="46" t="s">
        <v>58</v>
      </c>
      <c r="C54" s="47"/>
      <c r="D54" s="31"/>
      <c r="E54" s="31"/>
      <c r="F54" s="31"/>
      <c r="G54" s="31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5">
        <f>44.9+272.251+63.268</f>
        <v>380.41899999999998</v>
      </c>
      <c r="T54" s="45">
        <f>52.992+242.098+74.435</f>
        <v>369.52500000000003</v>
      </c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4"/>
      <c r="CB54" s="47"/>
      <c r="CC54" s="47"/>
      <c r="CD54" s="31"/>
      <c r="CE54" s="31"/>
      <c r="CF54" s="31"/>
      <c r="CG54" s="31"/>
      <c r="CH54" s="43"/>
      <c r="CI54" s="47"/>
      <c r="CJ54" s="31"/>
      <c r="CK54" s="31"/>
      <c r="CL54" s="31"/>
      <c r="CM54" s="48"/>
    </row>
    <row r="55" spans="2:91" s="42" customFormat="1">
      <c r="B55" s="46" t="s">
        <v>96</v>
      </c>
      <c r="C55" s="49"/>
      <c r="D55" s="50"/>
      <c r="E55" s="50"/>
      <c r="F55" s="50"/>
      <c r="G55" s="50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5">
        <v>27.899000000000001</v>
      </c>
      <c r="T55" s="45">
        <v>33.698999999999998</v>
      </c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4"/>
      <c r="CB55" s="49"/>
      <c r="CC55" s="49"/>
      <c r="CD55" s="50"/>
      <c r="CE55" s="50"/>
      <c r="CF55" s="50"/>
      <c r="CG55" s="50"/>
      <c r="CH55" s="43"/>
      <c r="CI55" s="49"/>
      <c r="CJ55" s="50"/>
      <c r="CK55" s="50"/>
      <c r="CL55" s="50"/>
      <c r="CM55" s="51"/>
    </row>
    <row r="56" spans="2:91">
      <c r="B56" s="46" t="s">
        <v>92</v>
      </c>
      <c r="C56" s="49"/>
      <c r="D56" s="50"/>
      <c r="E56" s="50"/>
      <c r="F56" s="50"/>
      <c r="G56" s="50"/>
      <c r="S56" s="53">
        <v>20.527999999999999</v>
      </c>
      <c r="T56" s="53">
        <v>18.524000000000001</v>
      </c>
      <c r="CB56" s="49"/>
      <c r="CC56" s="49"/>
      <c r="CD56" s="50"/>
      <c r="CE56" s="50"/>
      <c r="CF56" s="50"/>
      <c r="CG56" s="50"/>
      <c r="CI56" s="49"/>
      <c r="CJ56" s="50"/>
      <c r="CK56" s="50"/>
      <c r="CL56" s="50"/>
      <c r="CM56" s="51"/>
    </row>
    <row r="57" spans="2:91">
      <c r="B57" s="7" t="s">
        <v>93</v>
      </c>
      <c r="C57" s="54"/>
      <c r="D57" s="50"/>
      <c r="E57" s="50"/>
      <c r="F57" s="50"/>
      <c r="G57" s="50"/>
      <c r="S57" s="53">
        <v>5.4029999999999996</v>
      </c>
      <c r="T57" s="53">
        <v>7.8559999999999999</v>
      </c>
      <c r="CB57" s="54"/>
      <c r="CC57" s="54"/>
      <c r="CD57" s="50"/>
      <c r="CE57" s="50"/>
      <c r="CF57" s="50"/>
      <c r="CG57" s="50"/>
      <c r="CI57" s="54"/>
      <c r="CJ57" s="50"/>
      <c r="CK57" s="50"/>
      <c r="CL57" s="50"/>
      <c r="CM57" s="51"/>
    </row>
    <row r="58" spans="2:91">
      <c r="B58" s="7" t="s">
        <v>94</v>
      </c>
      <c r="C58" s="49"/>
      <c r="D58" s="50"/>
      <c r="E58" s="50"/>
      <c r="F58" s="50"/>
      <c r="G58" s="50"/>
      <c r="S58" s="53">
        <v>97.52</v>
      </c>
      <c r="T58" s="53">
        <v>94.466999999999999</v>
      </c>
      <c r="CB58" s="49"/>
      <c r="CC58" s="49"/>
      <c r="CD58" s="50"/>
      <c r="CE58" s="50"/>
      <c r="CF58" s="50"/>
      <c r="CG58" s="50"/>
      <c r="CI58" s="49"/>
      <c r="CJ58" s="50"/>
      <c r="CK58" s="50"/>
      <c r="CL58" s="50"/>
      <c r="CM58" s="51"/>
    </row>
    <row r="59" spans="2:91">
      <c r="B59" s="7" t="s">
        <v>9</v>
      </c>
      <c r="C59" s="54"/>
      <c r="D59" s="50"/>
      <c r="E59" s="50"/>
      <c r="F59" s="50"/>
      <c r="G59" s="50"/>
      <c r="S59" s="53">
        <v>3.4420000000000002</v>
      </c>
      <c r="T59" s="53">
        <v>3.206</v>
      </c>
      <c r="CB59" s="54"/>
      <c r="CC59" s="54"/>
      <c r="CD59" s="50"/>
      <c r="CE59" s="50"/>
      <c r="CF59" s="50"/>
      <c r="CG59" s="50"/>
      <c r="CI59" s="54"/>
      <c r="CJ59" s="50"/>
      <c r="CK59" s="50"/>
      <c r="CL59" s="50"/>
      <c r="CM59" s="51"/>
    </row>
    <row r="60" spans="2:91">
      <c r="B60" s="7" t="s">
        <v>95</v>
      </c>
      <c r="C60" s="49"/>
      <c r="D60" s="50"/>
      <c r="E60" s="50"/>
      <c r="F60" s="50"/>
      <c r="G60" s="50"/>
      <c r="S60" s="53">
        <f>SUM(S54:S59)</f>
        <v>535.21100000000001</v>
      </c>
      <c r="T60" s="53">
        <f>SUM(T54:T59)</f>
        <v>527.27700000000004</v>
      </c>
      <c r="CB60" s="49"/>
      <c r="CC60" s="49"/>
      <c r="CD60" s="50"/>
      <c r="CE60" s="50"/>
      <c r="CF60" s="50"/>
      <c r="CG60" s="50"/>
      <c r="CI60" s="49"/>
      <c r="CJ60" s="50"/>
      <c r="CK60" s="50"/>
      <c r="CL60" s="50"/>
      <c r="CM60" s="51"/>
    </row>
    <row r="61" spans="2:91">
      <c r="C61" s="49"/>
      <c r="D61" s="50"/>
      <c r="E61" s="50"/>
      <c r="F61" s="50"/>
      <c r="G61" s="50"/>
      <c r="CB61" s="49"/>
      <c r="CC61" s="49"/>
      <c r="CD61" s="50"/>
      <c r="CE61" s="50"/>
      <c r="CF61" s="50"/>
      <c r="CG61" s="50"/>
      <c r="CI61" s="49"/>
      <c r="CJ61" s="50"/>
      <c r="CK61" s="50"/>
      <c r="CL61" s="50"/>
      <c r="CM61" s="51"/>
    </row>
    <row r="62" spans="2:91">
      <c r="B62" s="7" t="s">
        <v>97</v>
      </c>
      <c r="C62" s="49"/>
      <c r="D62" s="50"/>
      <c r="E62" s="50"/>
      <c r="F62" s="50"/>
      <c r="G62" s="50"/>
      <c r="S62" s="53">
        <v>23.888000000000002</v>
      </c>
      <c r="T62" s="53">
        <v>28.271999999999998</v>
      </c>
      <c r="CB62" s="49"/>
      <c r="CC62" s="49"/>
      <c r="CD62" s="50"/>
      <c r="CE62" s="50"/>
      <c r="CF62" s="50"/>
      <c r="CG62" s="50"/>
      <c r="CI62" s="49"/>
      <c r="CJ62" s="50"/>
      <c r="CK62" s="50"/>
      <c r="CL62" s="50"/>
      <c r="CM62" s="51"/>
    </row>
    <row r="63" spans="2:91">
      <c r="B63" s="7" t="s">
        <v>98</v>
      </c>
      <c r="C63" s="49"/>
      <c r="D63" s="50"/>
      <c r="E63" s="50"/>
      <c r="F63" s="50"/>
      <c r="G63" s="50"/>
      <c r="S63" s="53">
        <f>2.682+5.204</f>
        <v>7.8859999999999992</v>
      </c>
      <c r="T63" s="53">
        <f>1.88+5.115</f>
        <v>6.9950000000000001</v>
      </c>
      <c r="CB63" s="49"/>
      <c r="CC63" s="49"/>
      <c r="CD63" s="50"/>
      <c r="CE63" s="50"/>
      <c r="CF63" s="50"/>
      <c r="CG63" s="50"/>
      <c r="CI63" s="49"/>
      <c r="CJ63" s="50"/>
      <c r="CK63" s="50"/>
      <c r="CL63" s="50"/>
      <c r="CM63" s="51"/>
    </row>
    <row r="64" spans="2:91">
      <c r="B64" s="7" t="s">
        <v>57</v>
      </c>
      <c r="C64" s="49"/>
      <c r="D64" s="50"/>
      <c r="E64" s="50"/>
      <c r="F64" s="50"/>
      <c r="G64" s="50"/>
      <c r="S64" s="53">
        <f>25.667+44.057</f>
        <v>69.724000000000004</v>
      </c>
      <c r="T64" s="53">
        <f>25.667+37.862</f>
        <v>63.529000000000003</v>
      </c>
      <c r="CB64" s="49"/>
      <c r="CC64" s="49"/>
      <c r="CD64" s="50"/>
      <c r="CE64" s="50"/>
      <c r="CF64" s="50"/>
      <c r="CG64" s="50"/>
      <c r="CI64" s="49"/>
      <c r="CJ64" s="50"/>
      <c r="CK64" s="50"/>
      <c r="CL64" s="50"/>
      <c r="CM64" s="51"/>
    </row>
    <row r="65" spans="2:91">
      <c r="B65" s="7" t="s">
        <v>9</v>
      </c>
      <c r="C65" s="49"/>
      <c r="D65" s="50"/>
      <c r="E65" s="50"/>
      <c r="F65" s="50"/>
      <c r="G65" s="50"/>
      <c r="S65" s="53">
        <v>6.8460000000000001</v>
      </c>
      <c r="T65" s="53">
        <v>6.45</v>
      </c>
      <c r="CB65" s="49"/>
      <c r="CC65" s="49"/>
      <c r="CD65" s="50"/>
      <c r="CE65" s="50"/>
      <c r="CF65" s="50"/>
      <c r="CG65" s="50"/>
      <c r="CI65" s="49"/>
      <c r="CJ65" s="50"/>
      <c r="CK65" s="50"/>
      <c r="CL65" s="50"/>
      <c r="CM65" s="51"/>
    </row>
    <row r="66" spans="2:91">
      <c r="B66" s="7" t="s">
        <v>100</v>
      </c>
      <c r="S66" s="53">
        <v>426.86700000000002</v>
      </c>
      <c r="T66" s="53">
        <v>422.03100000000001</v>
      </c>
    </row>
    <row r="67" spans="2:91">
      <c r="B67" s="7" t="s">
        <v>99</v>
      </c>
      <c r="S67" s="53">
        <f>SUM(S62:S66)</f>
        <v>535.21100000000001</v>
      </c>
      <c r="T67" s="53">
        <f>SUM(T62:T66)</f>
        <v>527.27700000000004</v>
      </c>
    </row>
    <row r="68" spans="2:91">
      <c r="CB68" s="47"/>
      <c r="CC68" s="47"/>
      <c r="CD68" s="31"/>
      <c r="CE68" s="31"/>
      <c r="CF68" s="31"/>
      <c r="CG68" s="31"/>
      <c r="CI68" s="47"/>
      <c r="CJ68" s="31"/>
      <c r="CK68" s="31"/>
      <c r="CL68" s="31"/>
      <c r="CM68" s="48"/>
    </row>
    <row r="69" spans="2:91">
      <c r="B69" s="7" t="s">
        <v>102</v>
      </c>
      <c r="S69" s="29">
        <f>S26</f>
        <v>1.0350000000000019</v>
      </c>
      <c r="T69" s="29">
        <f>T26</f>
        <v>1.0459999999999989</v>
      </c>
      <c r="CB69" s="49"/>
      <c r="CC69" s="49"/>
      <c r="CD69" s="50"/>
      <c r="CE69" s="50"/>
      <c r="CF69" s="50"/>
      <c r="CG69" s="50"/>
      <c r="CI69" s="49"/>
      <c r="CJ69" s="50"/>
      <c r="CK69" s="50"/>
      <c r="CL69" s="50"/>
      <c r="CM69" s="51"/>
    </row>
    <row r="70" spans="2:91">
      <c r="B70" s="7" t="s">
        <v>103</v>
      </c>
      <c r="S70" s="29">
        <v>-10.164999999999999</v>
      </c>
      <c r="T70" s="55">
        <f>-18.874-S70</f>
        <v>-8.7089999999999996</v>
      </c>
      <c r="CB70" s="49"/>
      <c r="CC70" s="49"/>
      <c r="CD70" s="50"/>
      <c r="CE70" s="50"/>
      <c r="CF70" s="50"/>
      <c r="CG70" s="50"/>
      <c r="CI70" s="49"/>
      <c r="CJ70" s="50"/>
      <c r="CK70" s="50"/>
      <c r="CL70" s="50"/>
      <c r="CM70" s="51"/>
    </row>
    <row r="71" spans="2:91">
      <c r="B71" s="7" t="s">
        <v>104</v>
      </c>
      <c r="S71" s="29">
        <v>3.23</v>
      </c>
      <c r="T71" s="55">
        <f>7.438-S71</f>
        <v>4.2080000000000002</v>
      </c>
      <c r="CB71" s="54"/>
      <c r="CC71" s="54"/>
      <c r="CD71" s="50"/>
      <c r="CE71" s="50"/>
      <c r="CF71" s="50"/>
      <c r="CG71" s="50"/>
      <c r="CI71" s="54"/>
      <c r="CJ71" s="50"/>
      <c r="CK71" s="50"/>
      <c r="CL71" s="50"/>
      <c r="CM71" s="51"/>
    </row>
    <row r="72" spans="2:91">
      <c r="B72" s="7" t="s">
        <v>105</v>
      </c>
      <c r="S72" s="29">
        <v>9.9480000000000004</v>
      </c>
      <c r="T72" s="55">
        <f>15.482-S72</f>
        <v>5.5339999999999989</v>
      </c>
      <c r="CB72" s="49"/>
      <c r="CC72" s="49"/>
      <c r="CD72" s="50"/>
      <c r="CE72" s="50"/>
      <c r="CF72" s="50"/>
      <c r="CG72" s="50"/>
      <c r="CI72" s="49"/>
      <c r="CJ72" s="50"/>
      <c r="CK72" s="50"/>
      <c r="CL72" s="50"/>
      <c r="CM72" s="51"/>
    </row>
    <row r="73" spans="2:91">
      <c r="B73" s="7" t="s">
        <v>106</v>
      </c>
      <c r="S73" s="29">
        <v>0.48099999999999998</v>
      </c>
      <c r="T73" s="55">
        <f>2.093-S73</f>
        <v>1.6120000000000001</v>
      </c>
      <c r="CB73" s="54"/>
      <c r="CC73" s="54"/>
      <c r="CD73" s="50"/>
      <c r="CE73" s="50"/>
      <c r="CF73" s="50"/>
      <c r="CG73" s="50"/>
      <c r="CI73" s="54"/>
      <c r="CJ73" s="50"/>
      <c r="CK73" s="50"/>
      <c r="CL73" s="50"/>
      <c r="CM73" s="51"/>
    </row>
    <row r="74" spans="2:91">
      <c r="B74" s="7" t="s">
        <v>107</v>
      </c>
      <c r="S74" s="29">
        <v>-3.3109999999999999</v>
      </c>
      <c r="T74" s="29">
        <f>-9.111-S74</f>
        <v>-5.8000000000000007</v>
      </c>
      <c r="CB74" s="49"/>
      <c r="CC74" s="49"/>
      <c r="CD74" s="50"/>
      <c r="CE74" s="50"/>
      <c r="CF74" s="50"/>
      <c r="CG74" s="50"/>
      <c r="CI74" s="49"/>
      <c r="CJ74" s="50"/>
      <c r="CK74" s="50"/>
      <c r="CL74" s="50"/>
      <c r="CM74" s="51"/>
    </row>
    <row r="75" spans="2:91">
      <c r="B75" s="7" t="s">
        <v>108</v>
      </c>
      <c r="S75" s="29">
        <v>1.167</v>
      </c>
      <c r="T75" s="55">
        <f>0.01-S75</f>
        <v>-1.157</v>
      </c>
      <c r="CB75" s="49"/>
      <c r="CC75" s="49"/>
      <c r="CD75" s="50"/>
      <c r="CE75" s="50"/>
      <c r="CF75" s="50"/>
      <c r="CG75" s="50"/>
      <c r="CI75" s="49"/>
      <c r="CJ75" s="50"/>
      <c r="CK75" s="50"/>
      <c r="CL75" s="50"/>
      <c r="CM75" s="51"/>
    </row>
    <row r="76" spans="2:91">
      <c r="B76" s="7" t="s">
        <v>109</v>
      </c>
      <c r="S76" s="29">
        <v>-11.882</v>
      </c>
      <c r="T76" s="56">
        <f>-8.702-S76</f>
        <v>3.1799999999999997</v>
      </c>
      <c r="CB76" s="49"/>
      <c r="CC76" s="49"/>
      <c r="CD76" s="50"/>
      <c r="CE76" s="50"/>
      <c r="CF76" s="50"/>
      <c r="CG76" s="50"/>
      <c r="CI76" s="49"/>
      <c r="CJ76" s="50"/>
      <c r="CK76" s="50"/>
      <c r="CL76" s="50"/>
      <c r="CM76" s="51"/>
    </row>
    <row r="77" spans="2:91">
      <c r="B77" s="7" t="s">
        <v>110</v>
      </c>
      <c r="S77" s="29">
        <v>-4.1920000000000002</v>
      </c>
      <c r="T77" s="55">
        <f>-5.083-S77</f>
        <v>-0.89100000000000001</v>
      </c>
      <c r="CB77" s="49"/>
      <c r="CC77" s="49"/>
      <c r="CD77" s="50"/>
      <c r="CE77" s="50"/>
      <c r="CF77" s="50"/>
      <c r="CG77" s="50"/>
      <c r="CI77" s="49"/>
      <c r="CJ77" s="50"/>
      <c r="CK77" s="50"/>
      <c r="CL77" s="50"/>
      <c r="CM77" s="51"/>
    </row>
    <row r="78" spans="2:91">
      <c r="B78" s="7" t="s">
        <v>111</v>
      </c>
      <c r="S78" s="29">
        <v>-0.42699999999999999</v>
      </c>
      <c r="T78" s="55">
        <f>-0.92-S78</f>
        <v>-0.49300000000000005</v>
      </c>
      <c r="CB78" s="49"/>
      <c r="CC78" s="49"/>
      <c r="CD78" s="50"/>
      <c r="CE78" s="50"/>
      <c r="CF78" s="50"/>
      <c r="CG78" s="50"/>
      <c r="CI78" s="49"/>
      <c r="CJ78" s="50"/>
      <c r="CK78" s="50"/>
      <c r="CL78" s="50"/>
      <c r="CM78" s="51"/>
    </row>
    <row r="79" spans="2:91">
      <c r="B79" s="7" t="s">
        <v>112</v>
      </c>
      <c r="S79" s="29">
        <v>-0.48499999999999999</v>
      </c>
      <c r="T79" s="55">
        <f>-1.009-S79</f>
        <v>-0.52399999999999991</v>
      </c>
      <c r="CB79" s="49"/>
      <c r="CC79" s="49"/>
      <c r="CD79" s="50"/>
      <c r="CE79" s="50"/>
      <c r="CF79" s="50"/>
      <c r="CG79" s="50"/>
      <c r="CI79" s="49"/>
      <c r="CJ79" s="50"/>
      <c r="CK79" s="50"/>
      <c r="CL79" s="50"/>
      <c r="CM79" s="51"/>
    </row>
    <row r="80" spans="2:91">
      <c r="B80" s="7" t="s">
        <v>113</v>
      </c>
      <c r="S80" s="29">
        <f>SUM(S70:S79)</f>
        <v>-15.635999999999997</v>
      </c>
      <c r="T80" s="29">
        <f>SUM(T70:T79)</f>
        <v>-3.0400000000000014</v>
      </c>
    </row>
    <row r="81" spans="2:20">
      <c r="B81" s="7" t="s">
        <v>114</v>
      </c>
      <c r="S81" s="29">
        <f>-2.099+0.023</f>
        <v>-2.0760000000000001</v>
      </c>
      <c r="T81" s="29">
        <f>-3.885+0.169-S81</f>
        <v>-1.6399999999999997</v>
      </c>
    </row>
    <row r="82" spans="2:20">
      <c r="B82" s="7" t="s">
        <v>115</v>
      </c>
      <c r="S82" s="29">
        <f>S80+S81</f>
        <v>-17.711999999999996</v>
      </c>
      <c r="T82" s="29">
        <f>T80+T81</f>
        <v>-4.6800000000000015</v>
      </c>
    </row>
  </sheetData>
  <phoneticPr fontId="3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6"/>
  <sheetViews>
    <sheetView workbookViewId="0">
      <selection activeCell="H13" sqref="H13"/>
    </sheetView>
  </sheetViews>
  <sheetFormatPr defaultRowHeight="12.75"/>
  <cols>
    <col min="1" max="1" width="5" bestFit="1" customWidth="1"/>
    <col min="2" max="2" width="14.140625" customWidth="1"/>
  </cols>
  <sheetData>
    <row r="1" spans="1:3">
      <c r="A1" s="3" t="s">
        <v>21</v>
      </c>
    </row>
    <row r="2" spans="1:3">
      <c r="B2" t="s">
        <v>22</v>
      </c>
      <c r="C2" t="s">
        <v>19</v>
      </c>
    </row>
    <row r="3" spans="1:3">
      <c r="B3" s="7" t="s">
        <v>23</v>
      </c>
      <c r="C3" s="7" t="s">
        <v>140</v>
      </c>
    </row>
    <row r="4" spans="1:3">
      <c r="B4" t="s">
        <v>45</v>
      </c>
      <c r="C4" s="7" t="s">
        <v>141</v>
      </c>
    </row>
    <row r="5" spans="1:3">
      <c r="B5" t="s">
        <v>1</v>
      </c>
      <c r="C5" s="7" t="s">
        <v>2049</v>
      </c>
    </row>
    <row r="6" spans="1:3">
      <c r="B6" t="s">
        <v>60</v>
      </c>
      <c r="C6" t="s">
        <v>65</v>
      </c>
    </row>
    <row r="7" spans="1:3">
      <c r="B7" s="7" t="s">
        <v>3</v>
      </c>
      <c r="C7" s="7" t="s">
        <v>160</v>
      </c>
    </row>
    <row r="8" spans="1:3">
      <c r="B8" s="7"/>
      <c r="C8" s="7" t="s">
        <v>2041</v>
      </c>
    </row>
    <row r="9" spans="1:3">
      <c r="B9" s="7" t="s">
        <v>172</v>
      </c>
      <c r="C9" s="7" t="s">
        <v>173</v>
      </c>
    </row>
    <row r="10" spans="1:3">
      <c r="B10" t="s">
        <v>4</v>
      </c>
      <c r="C10" t="s">
        <v>66</v>
      </c>
    </row>
    <row r="11" spans="1:3">
      <c r="C11" t="s">
        <v>67</v>
      </c>
    </row>
    <row r="12" spans="1:3">
      <c r="C12" s="7" t="s">
        <v>146</v>
      </c>
    </row>
    <row r="13" spans="1:3">
      <c r="C13" s="7" t="s">
        <v>147</v>
      </c>
    </row>
    <row r="14" spans="1:3">
      <c r="C14" s="7" t="s">
        <v>148</v>
      </c>
    </row>
    <row r="15" spans="1:3">
      <c r="C15" s="7" t="s">
        <v>149</v>
      </c>
    </row>
    <row r="16" spans="1:3">
      <c r="C16" s="7" t="s">
        <v>150</v>
      </c>
    </row>
    <row r="17" spans="2:14">
      <c r="C17" s="7" t="s">
        <v>151</v>
      </c>
    </row>
    <row r="18" spans="2:14">
      <c r="C18" s="7" t="s">
        <v>152</v>
      </c>
    </row>
    <row r="19" spans="2:14">
      <c r="C19" s="7" t="s">
        <v>153</v>
      </c>
    </row>
    <row r="20" spans="2:14">
      <c r="C20" s="7" t="s">
        <v>154</v>
      </c>
    </row>
    <row r="21" spans="2:14">
      <c r="C21" s="7" t="s">
        <v>155</v>
      </c>
    </row>
    <row r="22" spans="2:14">
      <c r="C22" s="7" t="s">
        <v>156</v>
      </c>
    </row>
    <row r="23" spans="2:14">
      <c r="C23" s="7" t="s">
        <v>157</v>
      </c>
    </row>
    <row r="24" spans="2:14">
      <c r="B24" s="7" t="s">
        <v>164</v>
      </c>
      <c r="C24" s="7" t="s">
        <v>165</v>
      </c>
    </row>
    <row r="25" spans="2:14">
      <c r="B25" s="7" t="s">
        <v>2042</v>
      </c>
      <c r="C25" s="7" t="s">
        <v>2043</v>
      </c>
    </row>
    <row r="26" spans="2:14">
      <c r="B26" s="7" t="s">
        <v>158</v>
      </c>
      <c r="C26" s="7" t="s">
        <v>159</v>
      </c>
    </row>
    <row r="27" spans="2:14">
      <c r="B27" s="7"/>
      <c r="C27" s="7" t="s">
        <v>166</v>
      </c>
    </row>
    <row r="28" spans="2:14">
      <c r="B28" s="7" t="s">
        <v>35</v>
      </c>
    </row>
    <row r="29" spans="2:14">
      <c r="C29" s="8" t="s">
        <v>161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2:14"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2:14">
      <c r="B31" s="16"/>
      <c r="C31" s="8" t="s">
        <v>162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2:14"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3:14">
      <c r="C33" s="8" t="s">
        <v>163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5" spans="3:14">
      <c r="C35" s="8" t="s">
        <v>2050</v>
      </c>
    </row>
    <row r="36" spans="3:14">
      <c r="C36" s="7" t="s">
        <v>2051</v>
      </c>
    </row>
  </sheetData>
  <phoneticPr fontId="3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activeCell="C5" sqref="C5"/>
    </sheetView>
  </sheetViews>
  <sheetFormatPr defaultRowHeight="12.75"/>
  <cols>
    <col min="1" max="1" width="5" bestFit="1" customWidth="1"/>
    <col min="2" max="2" width="14.140625" bestFit="1" customWidth="1"/>
    <col min="3" max="3" width="6.42578125" bestFit="1" customWidth="1"/>
  </cols>
  <sheetData>
    <row r="1" spans="1:3">
      <c r="A1" s="3" t="s">
        <v>21</v>
      </c>
    </row>
    <row r="2" spans="1:3">
      <c r="B2" t="s">
        <v>22</v>
      </c>
      <c r="C2" s="7" t="s">
        <v>2005</v>
      </c>
    </row>
    <row r="3" spans="1:3">
      <c r="B3" t="s">
        <v>23</v>
      </c>
      <c r="C3" s="7" t="s">
        <v>2006</v>
      </c>
    </row>
    <row r="4" spans="1:3">
      <c r="B4" s="7" t="s">
        <v>5</v>
      </c>
      <c r="C4" s="7" t="s">
        <v>2033</v>
      </c>
    </row>
    <row r="5" spans="1:3">
      <c r="B5" t="s">
        <v>24</v>
      </c>
      <c r="C5" t="s">
        <v>25</v>
      </c>
    </row>
    <row r="6" spans="1:3">
      <c r="C6" t="s">
        <v>26</v>
      </c>
    </row>
    <row r="7" spans="1:3">
      <c r="C7" t="s">
        <v>42</v>
      </c>
    </row>
    <row r="8" spans="1:3">
      <c r="B8" t="s">
        <v>27</v>
      </c>
      <c r="C8" t="s">
        <v>28</v>
      </c>
    </row>
    <row r="9" spans="1:3">
      <c r="B9" t="s">
        <v>29</v>
      </c>
      <c r="C9" t="s">
        <v>30</v>
      </c>
    </row>
    <row r="10" spans="1:3">
      <c r="B10" t="s">
        <v>31</v>
      </c>
      <c r="C10" t="s">
        <v>32</v>
      </c>
    </row>
    <row r="11" spans="1:3">
      <c r="B11" t="s">
        <v>44</v>
      </c>
      <c r="C11" t="s">
        <v>2004</v>
      </c>
    </row>
    <row r="12" spans="1:3">
      <c r="B12" t="s">
        <v>33</v>
      </c>
      <c r="C12" s="7" t="s">
        <v>2001</v>
      </c>
    </row>
    <row r="13" spans="1:3">
      <c r="C13" s="7" t="s">
        <v>2030</v>
      </c>
    </row>
    <row r="14" spans="1:3">
      <c r="B14" t="s">
        <v>2</v>
      </c>
      <c r="C14" t="s">
        <v>34</v>
      </c>
    </row>
    <row r="15" spans="1:3">
      <c r="B15" t="s">
        <v>1</v>
      </c>
      <c r="C15" s="7" t="s">
        <v>2025</v>
      </c>
    </row>
    <row r="16" spans="1:3">
      <c r="B16" s="7" t="s">
        <v>2</v>
      </c>
      <c r="C16" t="s">
        <v>79</v>
      </c>
    </row>
    <row r="17" spans="2:3">
      <c r="B17" s="7" t="s">
        <v>158</v>
      </c>
      <c r="C17" t="s">
        <v>2002</v>
      </c>
    </row>
    <row r="18" spans="2:3">
      <c r="B18" s="7"/>
      <c r="C18" t="s">
        <v>2032</v>
      </c>
    </row>
    <row r="19" spans="2:3">
      <c r="B19" s="7" t="s">
        <v>3</v>
      </c>
      <c r="C19" s="7" t="s">
        <v>2031</v>
      </c>
    </row>
    <row r="20" spans="2:3">
      <c r="B20" s="7" t="s">
        <v>35</v>
      </c>
    </row>
    <row r="21" spans="2:3">
      <c r="C21" s="8" t="s">
        <v>2007</v>
      </c>
    </row>
    <row r="22" spans="2:3">
      <c r="C22" s="7" t="s">
        <v>2008</v>
      </c>
    </row>
  </sheetData>
  <phoneticPr fontId="3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1C1B-603C-426A-8310-A61A6C2E7BA2}">
  <dimension ref="A1:C11"/>
  <sheetViews>
    <sheetView workbookViewId="0">
      <selection activeCell="C8" sqref="C8"/>
    </sheetView>
  </sheetViews>
  <sheetFormatPr defaultRowHeight="12.75"/>
  <cols>
    <col min="1" max="1" width="5" bestFit="1" customWidth="1"/>
    <col min="2" max="2" width="12" bestFit="1" customWidth="1"/>
  </cols>
  <sheetData>
    <row r="1" spans="1:3">
      <c r="A1" s="2" t="s">
        <v>21</v>
      </c>
    </row>
    <row r="2" spans="1:3">
      <c r="B2" t="s">
        <v>2400</v>
      </c>
      <c r="C2" t="s">
        <v>2403</v>
      </c>
    </row>
    <row r="3" spans="1:3">
      <c r="B3" t="s">
        <v>2401</v>
      </c>
      <c r="C3" t="s">
        <v>2402</v>
      </c>
    </row>
    <row r="4" spans="1:3">
      <c r="B4" t="s">
        <v>5</v>
      </c>
      <c r="C4" t="s">
        <v>2399</v>
      </c>
    </row>
    <row r="5" spans="1:3">
      <c r="B5" t="s">
        <v>2404</v>
      </c>
      <c r="C5" t="s">
        <v>2405</v>
      </c>
    </row>
    <row r="6" spans="1:3">
      <c r="B6" t="s">
        <v>35</v>
      </c>
    </row>
    <row r="7" spans="1:3">
      <c r="C7" s="8" t="s">
        <v>2409</v>
      </c>
    </row>
    <row r="9" spans="1:3">
      <c r="C9" s="8" t="s">
        <v>2408</v>
      </c>
    </row>
    <row r="11" spans="1:3">
      <c r="C11" s="8" t="s">
        <v>2407</v>
      </c>
    </row>
  </sheetData>
  <hyperlinks>
    <hyperlink ref="A1" location="Main!A1" display="Main" xr:uid="{C7A0B58C-94E5-49C5-8EDC-72E04667FAD3}"/>
  </hyperlink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"/>
  <sheetViews>
    <sheetView workbookViewId="0">
      <selection activeCell="C6" sqref="C6"/>
    </sheetView>
  </sheetViews>
  <sheetFormatPr defaultRowHeight="12.75"/>
  <cols>
    <col min="1" max="1" width="5" bestFit="1" customWidth="1"/>
    <col min="2" max="2" width="14" customWidth="1"/>
  </cols>
  <sheetData>
    <row r="1" spans="1:3">
      <c r="A1" s="2" t="s">
        <v>21</v>
      </c>
    </row>
    <row r="2" spans="1:3">
      <c r="B2" t="s">
        <v>22</v>
      </c>
      <c r="C2" t="s">
        <v>36</v>
      </c>
    </row>
    <row r="3" spans="1:3">
      <c r="B3" s="7" t="s">
        <v>23</v>
      </c>
      <c r="C3" s="7" t="s">
        <v>142</v>
      </c>
    </row>
    <row r="4" spans="1:3">
      <c r="B4" s="7" t="s">
        <v>143</v>
      </c>
      <c r="C4" s="7" t="s">
        <v>144</v>
      </c>
    </row>
    <row r="5" spans="1:3">
      <c r="B5" s="7" t="s">
        <v>1</v>
      </c>
      <c r="C5" s="7" t="s">
        <v>2048</v>
      </c>
    </row>
    <row r="6" spans="1:3">
      <c r="B6" s="7" t="s">
        <v>35</v>
      </c>
    </row>
    <row r="7" spans="1:3">
      <c r="C7" s="8" t="s">
        <v>168</v>
      </c>
    </row>
    <row r="8" spans="1:3">
      <c r="C8" s="7" t="s">
        <v>167</v>
      </c>
    </row>
    <row r="9" spans="1:3">
      <c r="C9" s="7" t="s">
        <v>169</v>
      </c>
    </row>
    <row r="11" spans="1:3">
      <c r="C11" s="7" t="s">
        <v>2045</v>
      </c>
    </row>
    <row r="13" spans="1:3">
      <c r="C13" s="8" t="s">
        <v>2046</v>
      </c>
    </row>
    <row r="15" spans="1:3">
      <c r="C15" s="8" t="s">
        <v>2047</v>
      </c>
    </row>
  </sheetData>
  <phoneticPr fontId="3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5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5" t="s">
        <v>21</v>
      </c>
    </row>
    <row r="2" spans="1:3">
      <c r="B2" s="1" t="s">
        <v>22</v>
      </c>
      <c r="C2" s="6" t="s">
        <v>145</v>
      </c>
    </row>
    <row r="3" spans="1:3">
      <c r="B3" s="1" t="s">
        <v>23</v>
      </c>
      <c r="C3" s="1" t="s">
        <v>48</v>
      </c>
    </row>
    <row r="4" spans="1:3">
      <c r="B4" s="1" t="s">
        <v>5</v>
      </c>
      <c r="C4" s="1" t="s">
        <v>46</v>
      </c>
    </row>
    <row r="5" spans="1:3">
      <c r="B5" s="1" t="s">
        <v>44</v>
      </c>
      <c r="C5" s="1" t="s">
        <v>49</v>
      </c>
    </row>
    <row r="6" spans="1:3">
      <c r="C6" s="1" t="s">
        <v>50</v>
      </c>
    </row>
    <row r="7" spans="1:3">
      <c r="B7" s="1" t="s">
        <v>45</v>
      </c>
      <c r="C7" s="1" t="s">
        <v>2035</v>
      </c>
    </row>
    <row r="8" spans="1:3">
      <c r="B8" s="1" t="s">
        <v>1</v>
      </c>
      <c r="C8" s="1" t="s">
        <v>2034</v>
      </c>
    </row>
    <row r="9" spans="1:3">
      <c r="B9" s="1" t="s">
        <v>35</v>
      </c>
    </row>
    <row r="10" spans="1:3">
      <c r="C10" s="4" t="s">
        <v>47</v>
      </c>
    </row>
    <row r="11" spans="1:3">
      <c r="C11" s="1" t="s">
        <v>51</v>
      </c>
    </row>
    <row r="12" spans="1:3">
      <c r="C12" s="1" t="s">
        <v>52</v>
      </c>
    </row>
    <row r="13" spans="1:3">
      <c r="C13" s="1" t="s">
        <v>53</v>
      </c>
    </row>
    <row r="15" spans="1:3">
      <c r="C15" s="4"/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690"/>
  <sheetViews>
    <sheetView workbookViewId="0">
      <selection activeCell="L724" sqref="A1:L724"/>
    </sheetView>
  </sheetViews>
  <sheetFormatPr defaultRowHeight="12.75"/>
  <sheetData>
    <row r="1" spans="1:1">
      <c r="A1" s="9" t="s">
        <v>174</v>
      </c>
    </row>
    <row r="3" spans="1:1">
      <c r="A3" s="9" t="s">
        <v>1966</v>
      </c>
    </row>
    <row r="4" spans="1:1">
      <c r="A4" s="9" t="s">
        <v>1967</v>
      </c>
    </row>
    <row r="5" spans="1:1">
      <c r="A5" s="9" t="s">
        <v>1968</v>
      </c>
    </row>
    <row r="7" spans="1:1">
      <c r="A7" s="9" t="s">
        <v>175</v>
      </c>
    </row>
    <row r="8" spans="1:1">
      <c r="A8" s="9" t="s">
        <v>1969</v>
      </c>
    </row>
    <row r="9" spans="1:1">
      <c r="A9" s="9" t="s">
        <v>1970</v>
      </c>
    </row>
    <row r="10" spans="1:1">
      <c r="A10" s="9" t="s">
        <v>1971</v>
      </c>
    </row>
    <row r="11" spans="1:1">
      <c r="A11" s="9" t="s">
        <v>1972</v>
      </c>
    </row>
    <row r="12" spans="1:1">
      <c r="A12" s="9" t="s">
        <v>1973</v>
      </c>
    </row>
    <row r="14" spans="1:1">
      <c r="A14" s="9" t="s">
        <v>176</v>
      </c>
    </row>
    <row r="15" spans="1:1">
      <c r="A15" s="9" t="s">
        <v>1982</v>
      </c>
    </row>
    <row r="16" spans="1:1">
      <c r="A16" s="9" t="s">
        <v>1983</v>
      </c>
    </row>
    <row r="18" spans="1:1">
      <c r="A18" s="9" t="s">
        <v>1984</v>
      </c>
    </row>
    <row r="20" spans="1:1">
      <c r="A20" s="9" t="s">
        <v>177</v>
      </c>
    </row>
    <row r="21" spans="1:1">
      <c r="A21" s="9" t="s">
        <v>1985</v>
      </c>
    </row>
    <row r="22" spans="1:1">
      <c r="A22" s="9" t="s">
        <v>1986</v>
      </c>
    </row>
    <row r="23" spans="1:1">
      <c r="A23" s="9" t="s">
        <v>1987</v>
      </c>
    </row>
    <row r="25" spans="1:1">
      <c r="A25" s="9" t="s">
        <v>1977</v>
      </c>
    </row>
    <row r="26" spans="1:1">
      <c r="A26" s="9" t="s">
        <v>1978</v>
      </c>
    </row>
    <row r="27" spans="1:1">
      <c r="A27" s="9" t="s">
        <v>1979</v>
      </c>
    </row>
    <row r="28" spans="1:1">
      <c r="A28" s="9" t="s">
        <v>1980</v>
      </c>
    </row>
    <row r="29" spans="1:1">
      <c r="A29" s="9" t="s">
        <v>1981</v>
      </c>
    </row>
    <row r="30" spans="1:1">
      <c r="A30" s="9" t="s">
        <v>184</v>
      </c>
    </row>
    <row r="32" spans="1:1">
      <c r="A32" s="9" t="s">
        <v>1974</v>
      </c>
    </row>
    <row r="33" spans="1:1">
      <c r="A33" s="9" t="s">
        <v>186</v>
      </c>
    </row>
    <row r="34" spans="1:1">
      <c r="A34" s="9" t="s">
        <v>187</v>
      </c>
    </row>
    <row r="35" spans="1:1">
      <c r="A35" s="9" t="s">
        <v>174</v>
      </c>
    </row>
    <row r="37" spans="1:1">
      <c r="A37" s="9" t="s">
        <v>1975</v>
      </c>
    </row>
    <row r="38" spans="1:1">
      <c r="A38" s="9" t="s">
        <v>1976</v>
      </c>
    </row>
    <row r="40" spans="1:1">
      <c r="A40" s="9" t="s">
        <v>189</v>
      </c>
    </row>
    <row r="41" spans="1:1">
      <c r="A41" s="9" t="s">
        <v>1988</v>
      </c>
    </row>
    <row r="42" spans="1:1">
      <c r="A42" s="9" t="s">
        <v>1989</v>
      </c>
    </row>
    <row r="43" spans="1:1">
      <c r="A43" s="9" t="s">
        <v>1990</v>
      </c>
    </row>
    <row r="44" spans="1:1">
      <c r="A44" s="9" t="s">
        <v>1991</v>
      </c>
    </row>
    <row r="46" spans="1:1">
      <c r="A46" s="9" t="s">
        <v>1992</v>
      </c>
    </row>
    <row r="47" spans="1:1">
      <c r="A47" s="9" t="s">
        <v>190</v>
      </c>
    </row>
    <row r="49" spans="1:1">
      <c r="A49" s="9" t="s">
        <v>191</v>
      </c>
    </row>
    <row r="50" spans="1:1">
      <c r="A50" s="9" t="s">
        <v>191</v>
      </c>
    </row>
    <row r="51" spans="1:1">
      <c r="A51" s="9" t="s">
        <v>191</v>
      </c>
    </row>
    <row r="53" spans="1:1">
      <c r="A53" s="9" t="s">
        <v>2054</v>
      </c>
    </row>
    <row r="54" spans="1:1">
      <c r="A54" s="9" t="s">
        <v>2055</v>
      </c>
    </row>
    <row r="55" spans="1:1">
      <c r="A55" s="9" t="s">
        <v>192</v>
      </c>
    </row>
    <row r="57" spans="1:1">
      <c r="A57" s="9" t="s">
        <v>2056</v>
      </c>
    </row>
    <row r="58" spans="1:1">
      <c r="A58" s="9" t="s">
        <v>2057</v>
      </c>
    </row>
    <row r="59" spans="1:1">
      <c r="A59" s="9" t="s">
        <v>2058</v>
      </c>
    </row>
    <row r="60" spans="1:1">
      <c r="A60" s="9" t="s">
        <v>2059</v>
      </c>
    </row>
    <row r="62" spans="1:1">
      <c r="A62" s="9" t="s">
        <v>2060</v>
      </c>
    </row>
    <row r="63" spans="1:1">
      <c r="A63" s="9" t="s">
        <v>2061</v>
      </c>
    </row>
    <row r="64" spans="1:1">
      <c r="A64" s="9" t="s">
        <v>2062</v>
      </c>
    </row>
    <row r="66" spans="1:1">
      <c r="A66" s="9" t="s">
        <v>193</v>
      </c>
    </row>
    <row r="67" spans="1:1">
      <c r="A67" s="9" t="s">
        <v>2063</v>
      </c>
    </row>
    <row r="68" spans="1:1">
      <c r="A68" s="9" t="s">
        <v>2064</v>
      </c>
    </row>
    <row r="69" spans="1:1">
      <c r="A69" s="9" t="s">
        <v>2065</v>
      </c>
    </row>
    <row r="70" spans="1:1">
      <c r="A70" s="9" t="s">
        <v>2066</v>
      </c>
    </row>
    <row r="71" spans="1:1">
      <c r="A71" s="9" t="s">
        <v>2067</v>
      </c>
    </row>
    <row r="72" spans="1:1">
      <c r="A72" s="9" t="s">
        <v>2068</v>
      </c>
    </row>
    <row r="74" spans="1:1">
      <c r="A74" s="9" t="s">
        <v>1974</v>
      </c>
    </row>
    <row r="75" spans="1:1">
      <c r="A75" s="9" t="s">
        <v>186</v>
      </c>
    </row>
    <row r="76" spans="1:1">
      <c r="A76" s="9" t="s">
        <v>194</v>
      </c>
    </row>
    <row r="78" spans="1:1">
      <c r="A78" s="9" t="s">
        <v>2069</v>
      </c>
    </row>
    <row r="79" spans="1:1">
      <c r="A79" s="9" t="s">
        <v>195</v>
      </c>
    </row>
    <row r="81" spans="1:1">
      <c r="A81" s="9" t="s">
        <v>2070</v>
      </c>
    </row>
    <row r="82" spans="1:1">
      <c r="A82" s="9" t="s">
        <v>196</v>
      </c>
    </row>
    <row r="84" spans="1:1">
      <c r="A84" s="9" t="s">
        <v>2071</v>
      </c>
    </row>
    <row r="85" spans="1:1">
      <c r="A85" s="9" t="s">
        <v>2053</v>
      </c>
    </row>
    <row r="86" spans="1:1">
      <c r="A86" s="9" t="s">
        <v>2073</v>
      </c>
    </row>
    <row r="87" spans="1:1">
      <c r="A87" s="9" t="s">
        <v>2072</v>
      </c>
    </row>
    <row r="88" spans="1:1">
      <c r="A88" s="9" t="s">
        <v>2074</v>
      </c>
    </row>
    <row r="89" spans="1:1">
      <c r="A89" s="9" t="s">
        <v>2075</v>
      </c>
    </row>
    <row r="91" spans="1:1">
      <c r="A91" s="9" t="s">
        <v>2076</v>
      </c>
    </row>
    <row r="94" spans="1:1">
      <c r="A94" s="9" t="s">
        <v>197</v>
      </c>
    </row>
    <row r="96" spans="1:1">
      <c r="A96" s="9" t="s">
        <v>2077</v>
      </c>
    </row>
    <row r="98" spans="1:1">
      <c r="A98" s="9" t="s">
        <v>2078</v>
      </c>
    </row>
    <row r="99" spans="1:1">
      <c r="A99" s="9" t="s">
        <v>2079</v>
      </c>
    </row>
    <row r="100" spans="1:1">
      <c r="A100" s="9" t="s">
        <v>2080</v>
      </c>
    </row>
    <row r="101" spans="1:1">
      <c r="A101" s="9" t="s">
        <v>2081</v>
      </c>
    </row>
    <row r="102" spans="1:1">
      <c r="A102" s="9" t="s">
        <v>2082</v>
      </c>
    </row>
    <row r="103" spans="1:1">
      <c r="A103" s="9" t="s">
        <v>2083</v>
      </c>
    </row>
    <row r="104" spans="1:1">
      <c r="A104" s="9" t="s">
        <v>2084</v>
      </c>
    </row>
    <row r="105" spans="1:1">
      <c r="A105" s="9" t="s">
        <v>2085</v>
      </c>
    </row>
    <row r="106" spans="1:1">
      <c r="A106" s="9" t="s">
        <v>2086</v>
      </c>
    </row>
    <row r="107" spans="1:1">
      <c r="A107" s="9" t="s">
        <v>2087</v>
      </c>
    </row>
    <row r="108" spans="1:1">
      <c r="A108" s="9" t="s">
        <v>2088</v>
      </c>
    </row>
    <row r="109" spans="1:1">
      <c r="A109" s="9" t="s">
        <v>2089</v>
      </c>
    </row>
    <row r="110" spans="1:1">
      <c r="A110" s="9" t="s">
        <v>2090</v>
      </c>
    </row>
    <row r="111" spans="1:1">
      <c r="A111" s="9" t="s">
        <v>2091</v>
      </c>
    </row>
    <row r="113" spans="1:1">
      <c r="A113" s="9" t="s">
        <v>198</v>
      </c>
    </row>
    <row r="115" spans="1:1">
      <c r="A115" s="9" t="s">
        <v>2092</v>
      </c>
    </row>
    <row r="116" spans="1:1">
      <c r="A116" s="9" t="s">
        <v>2093</v>
      </c>
    </row>
    <row r="118" spans="1:1">
      <c r="A118" s="9" t="s">
        <v>2094</v>
      </c>
    </row>
    <row r="119" spans="1:1">
      <c r="A119" s="9" t="s">
        <v>186</v>
      </c>
    </row>
    <row r="120" spans="1:1">
      <c r="A120" s="9" t="s">
        <v>202</v>
      </c>
    </row>
    <row r="121" spans="1:1">
      <c r="A121" s="9" t="s">
        <v>174</v>
      </c>
    </row>
    <row r="123" spans="1:1">
      <c r="A123" s="9" t="s">
        <v>2095</v>
      </c>
    </row>
    <row r="125" spans="1:1">
      <c r="A125" s="9" t="s">
        <v>2096</v>
      </c>
    </row>
    <row r="127" spans="1:1">
      <c r="A127" s="9" t="s">
        <v>203</v>
      </c>
    </row>
    <row r="128" spans="1:1">
      <c r="A128" s="9" t="s">
        <v>2097</v>
      </c>
    </row>
    <row r="129" spans="1:1">
      <c r="A129" s="9" t="s">
        <v>2098</v>
      </c>
    </row>
    <row r="130" spans="1:1">
      <c r="A130" s="9" t="s">
        <v>2099</v>
      </c>
    </row>
    <row r="131" spans="1:1">
      <c r="A131" s="9" t="s">
        <v>2100</v>
      </c>
    </row>
    <row r="132" spans="1:1">
      <c r="A132" s="9" t="s">
        <v>2101</v>
      </c>
    </row>
    <row r="133" spans="1:1">
      <c r="A133" s="9" t="s">
        <v>2102</v>
      </c>
    </row>
    <row r="135" spans="1:1">
      <c r="A135" s="9" t="s">
        <v>2103</v>
      </c>
    </row>
    <row r="136" spans="1:1">
      <c r="A136" s="9" t="s">
        <v>2104</v>
      </c>
    </row>
    <row r="137" spans="1:1">
      <c r="A137" s="9" t="s">
        <v>2105</v>
      </c>
    </row>
    <row r="138" spans="1:1">
      <c r="A138" s="9" t="s">
        <v>2106</v>
      </c>
    </row>
    <row r="140" spans="1:1">
      <c r="A140" s="9" t="s">
        <v>2107</v>
      </c>
    </row>
    <row r="141" spans="1:1">
      <c r="A141" s="9" t="s">
        <v>2108</v>
      </c>
    </row>
    <row r="142" spans="1:1">
      <c r="A142" s="9" t="s">
        <v>2109</v>
      </c>
    </row>
    <row r="143" spans="1:1">
      <c r="A143" s="9" t="s">
        <v>2110</v>
      </c>
    </row>
    <row r="144" spans="1:1">
      <c r="A144" s="9" t="s">
        <v>2111</v>
      </c>
    </row>
    <row r="145" spans="1:1">
      <c r="A145" s="9" t="s">
        <v>204</v>
      </c>
    </row>
    <row r="147" spans="1:1">
      <c r="A147" s="9" t="s">
        <v>205</v>
      </c>
    </row>
    <row r="149" spans="1:1">
      <c r="A149" s="9" t="s">
        <v>2112</v>
      </c>
    </row>
    <row r="150" spans="1:1">
      <c r="A150" s="9" t="s">
        <v>2113</v>
      </c>
    </row>
    <row r="151" spans="1:1">
      <c r="A151" s="9" t="s">
        <v>2114</v>
      </c>
    </row>
    <row r="152" spans="1:1">
      <c r="A152" s="9" t="s">
        <v>2115</v>
      </c>
    </row>
    <row r="153" spans="1:1">
      <c r="A153" s="9" t="s">
        <v>2116</v>
      </c>
    </row>
    <row r="155" spans="1:1">
      <c r="A155" s="9" t="s">
        <v>2117</v>
      </c>
    </row>
    <row r="156" spans="1:1">
      <c r="A156" s="9" t="s">
        <v>207</v>
      </c>
    </row>
    <row r="158" spans="1:1">
      <c r="A158" s="9" t="s">
        <v>2094</v>
      </c>
    </row>
    <row r="159" spans="1:1">
      <c r="A159" s="9" t="s">
        <v>186</v>
      </c>
    </row>
    <row r="160" spans="1:1">
      <c r="A160" s="9" t="s">
        <v>208</v>
      </c>
    </row>
    <row r="161" spans="1:1">
      <c r="A161" s="9" t="s">
        <v>174</v>
      </c>
    </row>
    <row r="163" spans="1:1">
      <c r="A163" s="9" t="s">
        <v>2118</v>
      </c>
    </row>
    <row r="164" spans="1:1">
      <c r="A164" s="9"/>
    </row>
    <row r="165" spans="1:1">
      <c r="A165" s="9" t="s">
        <v>2119</v>
      </c>
    </row>
    <row r="166" spans="1:1">
      <c r="A166" s="9" t="s">
        <v>210</v>
      </c>
    </row>
    <row r="168" spans="1:1">
      <c r="A168" s="9" t="s">
        <v>2120</v>
      </c>
    </row>
    <row r="169" spans="1:1">
      <c r="A169" s="9" t="s">
        <v>2121</v>
      </c>
    </row>
    <row r="170" spans="1:1">
      <c r="A170" s="9" t="s">
        <v>2122</v>
      </c>
    </row>
    <row r="171" spans="1:1">
      <c r="A171" s="9" t="s">
        <v>2123</v>
      </c>
    </row>
    <row r="172" spans="1:1">
      <c r="A172" s="9" t="s">
        <v>212</v>
      </c>
    </row>
    <row r="174" spans="1:1">
      <c r="A174" s="9" t="s">
        <v>2124</v>
      </c>
    </row>
    <row r="175" spans="1:1">
      <c r="A175" s="9" t="s">
        <v>2125</v>
      </c>
    </row>
    <row r="176" spans="1:1">
      <c r="A176" s="9" t="s">
        <v>214</v>
      </c>
    </row>
    <row r="178" spans="1:1">
      <c r="A178" s="9" t="s">
        <v>2126</v>
      </c>
    </row>
    <row r="179" spans="1:1">
      <c r="A179" s="9" t="s">
        <v>2127</v>
      </c>
    </row>
    <row r="180" spans="1:1">
      <c r="A180" s="9" t="s">
        <v>2128</v>
      </c>
    </row>
    <row r="181" spans="1:1">
      <c r="A181" s="9" t="s">
        <v>2129</v>
      </c>
    </row>
    <row r="182" spans="1:1">
      <c r="A182" s="9" t="s">
        <v>2130</v>
      </c>
    </row>
    <row r="184" spans="1:1">
      <c r="A184" s="9" t="s">
        <v>2131</v>
      </c>
    </row>
    <row r="185" spans="1:1">
      <c r="A185" s="9" t="s">
        <v>2132</v>
      </c>
    </row>
    <row r="186" spans="1:1">
      <c r="A186" s="9" t="s">
        <v>2133</v>
      </c>
    </row>
    <row r="188" spans="1:1">
      <c r="A188" s="9" t="s">
        <v>2134</v>
      </c>
    </row>
    <row r="189" spans="1:1">
      <c r="A189" s="9" t="s">
        <v>2135</v>
      </c>
    </row>
    <row r="190" spans="1:1">
      <c r="A190" s="9" t="s">
        <v>2136</v>
      </c>
    </row>
    <row r="191" spans="1:1">
      <c r="A191" s="9" t="s">
        <v>2137</v>
      </c>
    </row>
    <row r="192" spans="1:1">
      <c r="A192" s="9" t="s">
        <v>216</v>
      </c>
    </row>
    <row r="194" spans="1:1">
      <c r="A194" s="9" t="s">
        <v>2138</v>
      </c>
    </row>
    <row r="195" spans="1:1">
      <c r="A195" s="9" t="s">
        <v>2139</v>
      </c>
    </row>
    <row r="197" spans="1:1">
      <c r="A197" s="9" t="s">
        <v>2140</v>
      </c>
    </row>
    <row r="198" spans="1:1">
      <c r="A198" s="9" t="s">
        <v>2141</v>
      </c>
    </row>
    <row r="199" spans="1:1">
      <c r="A199" s="9" t="s">
        <v>2142</v>
      </c>
    </row>
    <row r="200" spans="1:1">
      <c r="A200" s="9" t="s">
        <v>219</v>
      </c>
    </row>
    <row r="202" spans="1:1">
      <c r="A202" s="9" t="s">
        <v>2094</v>
      </c>
    </row>
    <row r="203" spans="1:1">
      <c r="A203" s="9" t="s">
        <v>186</v>
      </c>
    </row>
    <row r="204" spans="1:1">
      <c r="A204" s="9" t="s">
        <v>220</v>
      </c>
    </row>
    <row r="205" spans="1:1">
      <c r="A205" s="9" t="s">
        <v>174</v>
      </c>
    </row>
    <row r="207" spans="1:1">
      <c r="A207" s="9" t="s">
        <v>2143</v>
      </c>
    </row>
    <row r="209" spans="1:1">
      <c r="A209" s="9" t="s">
        <v>2144</v>
      </c>
    </row>
    <row r="210" spans="1:1">
      <c r="A210" s="9" t="s">
        <v>2145</v>
      </c>
    </row>
    <row r="211" spans="1:1">
      <c r="A211" s="9" t="s">
        <v>222</v>
      </c>
    </row>
    <row r="213" spans="1:1">
      <c r="A213" s="9" t="s">
        <v>2146</v>
      </c>
    </row>
    <row r="214" spans="1:1">
      <c r="A214" s="9" t="s">
        <v>2147</v>
      </c>
    </row>
    <row r="215" spans="1:1">
      <c r="A215" s="9" t="s">
        <v>2053</v>
      </c>
    </row>
    <row r="216" spans="1:1">
      <c r="A216" s="9" t="s">
        <v>2148</v>
      </c>
    </row>
    <row r="217" spans="1:1">
      <c r="A217" s="9" t="s">
        <v>2149</v>
      </c>
    </row>
    <row r="218" spans="1:1">
      <c r="A218" s="9" t="s">
        <v>2150</v>
      </c>
    </row>
    <row r="219" spans="1:1">
      <c r="A219" s="9" t="s">
        <v>2151</v>
      </c>
    </row>
    <row r="220" spans="1:1">
      <c r="A220" s="9" t="s">
        <v>2152</v>
      </c>
    </row>
    <row r="221" spans="1:1">
      <c r="A221" s="9" t="s">
        <v>225</v>
      </c>
    </row>
    <row r="223" spans="1:1">
      <c r="A223" s="9" t="s">
        <v>2153</v>
      </c>
    </row>
    <row r="224" spans="1:1">
      <c r="A224" s="9" t="s">
        <v>2149</v>
      </c>
    </row>
    <row r="225" spans="1:1">
      <c r="A225" s="9" t="s">
        <v>2154</v>
      </c>
    </row>
    <row r="226" spans="1:1">
      <c r="A226" s="9" t="s">
        <v>2155</v>
      </c>
    </row>
    <row r="228" spans="1:1">
      <c r="A228" s="9" t="s">
        <v>2156</v>
      </c>
    </row>
    <row r="230" spans="1:1">
      <c r="A230" s="9" t="s">
        <v>227</v>
      </c>
    </row>
    <row r="232" spans="1:1">
      <c r="A232" s="9" t="s">
        <v>2157</v>
      </c>
    </row>
    <row r="233" spans="1:1">
      <c r="A233" s="9" t="s">
        <v>2158</v>
      </c>
    </row>
    <row r="234" spans="1:1">
      <c r="A234" s="9" t="s">
        <v>2159</v>
      </c>
    </row>
    <row r="235" spans="1:1">
      <c r="A235" s="9" t="s">
        <v>228</v>
      </c>
    </row>
    <row r="237" spans="1:1">
      <c r="A237" s="9" t="s">
        <v>2160</v>
      </c>
    </row>
    <row r="238" spans="1:1">
      <c r="A238" s="9" t="s">
        <v>2161</v>
      </c>
    </row>
    <row r="239" spans="1:1">
      <c r="A239" s="9" t="s">
        <v>229</v>
      </c>
    </row>
    <row r="241" spans="1:1">
      <c r="A241" s="9" t="s">
        <v>2162</v>
      </c>
    </row>
    <row r="242" spans="1:1">
      <c r="A242" s="9" t="s">
        <v>2163</v>
      </c>
    </row>
    <row r="243" spans="1:1">
      <c r="A243" s="9" t="s">
        <v>2164</v>
      </c>
    </row>
    <row r="244" spans="1:1">
      <c r="A244" s="9" t="s">
        <v>2053</v>
      </c>
    </row>
    <row r="245" spans="1:1">
      <c r="A245" s="9" t="s">
        <v>2094</v>
      </c>
    </row>
    <row r="246" spans="1:1">
      <c r="A246" s="9" t="s">
        <v>186</v>
      </c>
    </row>
    <row r="247" spans="1:1">
      <c r="A247" s="9" t="s">
        <v>231</v>
      </c>
    </row>
    <row r="248" spans="1:1">
      <c r="A248" s="9" t="s">
        <v>174</v>
      </c>
    </row>
    <row r="250" spans="1:1">
      <c r="A250" s="9" t="s">
        <v>2165</v>
      </c>
    </row>
    <row r="251" spans="1:1">
      <c r="A251" s="9" t="s">
        <v>2166</v>
      </c>
    </row>
    <row r="252" spans="1:1">
      <c r="A252" s="9" t="s">
        <v>2167</v>
      </c>
    </row>
    <row r="253" spans="1:1">
      <c r="A253" s="9" t="s">
        <v>2168</v>
      </c>
    </row>
    <row r="254" spans="1:1">
      <c r="A254" s="9" t="s">
        <v>2169</v>
      </c>
    </row>
    <row r="256" spans="1:1">
      <c r="A256" s="9" t="s">
        <v>2170</v>
      </c>
    </row>
    <row r="258" spans="1:1">
      <c r="A258" s="9" t="s">
        <v>2171</v>
      </c>
    </row>
    <row r="259" spans="1:1">
      <c r="A259" s="9" t="s">
        <v>2172</v>
      </c>
    </row>
    <row r="260" spans="1:1">
      <c r="A260" s="9" t="s">
        <v>2173</v>
      </c>
    </row>
    <row r="261" spans="1:1">
      <c r="A261" s="9" t="s">
        <v>2174</v>
      </c>
    </row>
    <row r="262" spans="1:1">
      <c r="A262" s="9" t="s">
        <v>2175</v>
      </c>
    </row>
    <row r="263" spans="1:1">
      <c r="A263" s="9" t="s">
        <v>2176</v>
      </c>
    </row>
    <row r="265" spans="1:1">
      <c r="A265" s="9" t="s">
        <v>2177</v>
      </c>
    </row>
    <row r="266" spans="1:1">
      <c r="A266" s="9" t="s">
        <v>2178</v>
      </c>
    </row>
    <row r="267" spans="1:1">
      <c r="A267" s="9" t="s">
        <v>2179</v>
      </c>
    </row>
    <row r="268" spans="1:1">
      <c r="A268" s="9" t="s">
        <v>2173</v>
      </c>
    </row>
    <row r="269" spans="1:1">
      <c r="A269" s="9" t="s">
        <v>2174</v>
      </c>
    </row>
    <row r="270" spans="1:1">
      <c r="A270" s="9" t="s">
        <v>2175</v>
      </c>
    </row>
    <row r="271" spans="1:1">
      <c r="A271" s="9" t="s">
        <v>2180</v>
      </c>
    </row>
    <row r="272" spans="1:1">
      <c r="A272" s="9" t="s">
        <v>2181</v>
      </c>
    </row>
    <row r="273" spans="1:1">
      <c r="A273" s="9" t="s">
        <v>2182</v>
      </c>
    </row>
    <row r="275" spans="1:1">
      <c r="A275" s="9" t="s">
        <v>2183</v>
      </c>
    </row>
    <row r="276" spans="1:1">
      <c r="A276" s="9" t="s">
        <v>2184</v>
      </c>
    </row>
    <row r="277" spans="1:1">
      <c r="A277" s="9" t="s">
        <v>2185</v>
      </c>
    </row>
    <row r="278" spans="1:1">
      <c r="A278" s="9" t="s">
        <v>2186</v>
      </c>
    </row>
    <row r="279" spans="1:1">
      <c r="A279" s="9" t="s">
        <v>2187</v>
      </c>
    </row>
    <row r="280" spans="1:1">
      <c r="A280" s="9" t="s">
        <v>2188</v>
      </c>
    </row>
    <row r="281" spans="1:1">
      <c r="A281" s="9" t="s">
        <v>2189</v>
      </c>
    </row>
    <row r="282" spans="1:1">
      <c r="A282" s="9" t="s">
        <v>2190</v>
      </c>
    </row>
    <row r="283" spans="1:1">
      <c r="A283" s="9" t="s">
        <v>2191</v>
      </c>
    </row>
    <row r="284" spans="1:1">
      <c r="A284" s="9" t="s">
        <v>234</v>
      </c>
    </row>
    <row r="286" spans="1:1">
      <c r="A286" s="9" t="s">
        <v>2094</v>
      </c>
    </row>
    <row r="287" spans="1:1">
      <c r="A287" s="9" t="s">
        <v>186</v>
      </c>
    </row>
    <row r="288" spans="1:1">
      <c r="A288" s="9" t="s">
        <v>235</v>
      </c>
    </row>
    <row r="289" spans="1:1">
      <c r="A289" s="9" t="s">
        <v>174</v>
      </c>
    </row>
    <row r="291" spans="1:1">
      <c r="A291" s="9" t="s">
        <v>2192</v>
      </c>
    </row>
    <row r="292" spans="1:1">
      <c r="A292" s="9" t="s">
        <v>2193</v>
      </c>
    </row>
    <row r="294" spans="1:1">
      <c r="A294" s="9" t="s">
        <v>2194</v>
      </c>
    </row>
    <row r="295" spans="1:1">
      <c r="A295" s="9" t="s">
        <v>236</v>
      </c>
    </row>
    <row r="298" spans="1:1">
      <c r="A298" s="9" t="s">
        <v>237</v>
      </c>
    </row>
    <row r="300" spans="1:1">
      <c r="A300" s="9" t="s">
        <v>2195</v>
      </c>
    </row>
    <row r="301" spans="1:1">
      <c r="A301" s="9" t="s">
        <v>238</v>
      </c>
    </row>
    <row r="303" spans="1:1">
      <c r="A303" s="9" t="s">
        <v>2196</v>
      </c>
    </row>
    <row r="304" spans="1:1">
      <c r="A304" s="9" t="s">
        <v>2197</v>
      </c>
    </row>
    <row r="305" spans="1:1">
      <c r="A305" s="9" t="s">
        <v>2198</v>
      </c>
    </row>
    <row r="306" spans="1:1">
      <c r="A306" s="9" t="s">
        <v>2199</v>
      </c>
    </row>
    <row r="307" spans="1:1">
      <c r="A307" s="9" t="s">
        <v>2200</v>
      </c>
    </row>
    <row r="308" spans="1:1">
      <c r="A308" s="9" t="s">
        <v>2201</v>
      </c>
    </row>
    <row r="309" spans="1:1">
      <c r="A309" s="9" t="s">
        <v>2202</v>
      </c>
    </row>
    <row r="310" spans="1:1">
      <c r="A310" s="9" t="s">
        <v>2203</v>
      </c>
    </row>
    <row r="312" spans="1:1">
      <c r="A312" s="9" t="s">
        <v>2204</v>
      </c>
    </row>
    <row r="313" spans="1:1">
      <c r="A313" s="9" t="s">
        <v>2205</v>
      </c>
    </row>
    <row r="314" spans="1:1">
      <c r="A314" s="9" t="s">
        <v>2206</v>
      </c>
    </row>
    <row r="315" spans="1:1">
      <c r="A315" s="9" t="s">
        <v>2207</v>
      </c>
    </row>
    <row r="316" spans="1:1">
      <c r="A316" s="9" t="s">
        <v>2208</v>
      </c>
    </row>
    <row r="317" spans="1:1">
      <c r="A317" s="9" t="s">
        <v>2209</v>
      </c>
    </row>
    <row r="318" spans="1:1">
      <c r="A318" s="9" t="s">
        <v>2210</v>
      </c>
    </row>
    <row r="319" spans="1:1">
      <c r="A319" s="9" t="s">
        <v>2211</v>
      </c>
    </row>
    <row r="320" spans="1:1">
      <c r="A320" s="9" t="s">
        <v>2212</v>
      </c>
    </row>
    <row r="321" spans="1:1">
      <c r="A321" s="9" t="s">
        <v>2213</v>
      </c>
    </row>
    <row r="323" spans="1:1">
      <c r="A323" s="9" t="s">
        <v>2214</v>
      </c>
    </row>
    <row r="324" spans="1:1">
      <c r="A324" s="9" t="s">
        <v>2215</v>
      </c>
    </row>
    <row r="325" spans="1:1">
      <c r="A325" s="9" t="s">
        <v>2216</v>
      </c>
    </row>
    <row r="326" spans="1:1">
      <c r="A326" s="9" t="s">
        <v>239</v>
      </c>
    </row>
    <row r="328" spans="1:1">
      <c r="A328" s="9" t="s">
        <v>2094</v>
      </c>
    </row>
    <row r="329" spans="1:1">
      <c r="A329" s="9" t="s">
        <v>186</v>
      </c>
    </row>
    <row r="330" spans="1:1">
      <c r="A330" s="9" t="s">
        <v>240</v>
      </c>
    </row>
    <row r="331" spans="1:1">
      <c r="A331" s="9" t="s">
        <v>174</v>
      </c>
    </row>
    <row r="333" spans="1:1">
      <c r="A333" s="9" t="s">
        <v>241</v>
      </c>
    </row>
    <row r="335" spans="1:1">
      <c r="A335" s="9" t="s">
        <v>2217</v>
      </c>
    </row>
    <row r="336" spans="1:1">
      <c r="A336" s="9" t="s">
        <v>2218</v>
      </c>
    </row>
    <row r="337" spans="1:1">
      <c r="A337" s="9" t="s">
        <v>2219</v>
      </c>
    </row>
    <row r="338" spans="1:1">
      <c r="A338" s="9" t="s">
        <v>2220</v>
      </c>
    </row>
    <row r="339" spans="1:1">
      <c r="A339" s="9" t="s">
        <v>2221</v>
      </c>
    </row>
    <row r="340" spans="1:1">
      <c r="A340" s="9" t="s">
        <v>2222</v>
      </c>
    </row>
    <row r="342" spans="1:1">
      <c r="A342" s="9" t="s">
        <v>2223</v>
      </c>
    </row>
    <row r="343" spans="1:1">
      <c r="A343" s="9" t="s">
        <v>242</v>
      </c>
    </row>
    <row r="345" spans="1:1">
      <c r="A345" s="9" t="s">
        <v>2224</v>
      </c>
    </row>
    <row r="346" spans="1:1">
      <c r="A346" s="9" t="s">
        <v>243</v>
      </c>
    </row>
    <row r="349" spans="1:1">
      <c r="A349" s="9" t="s">
        <v>244</v>
      </c>
    </row>
    <row r="350" spans="1:1">
      <c r="A350" s="9" t="s">
        <v>2225</v>
      </c>
    </row>
    <row r="351" spans="1:1">
      <c r="A351" s="9" t="s">
        <v>2226</v>
      </c>
    </row>
    <row r="353" spans="1:1">
      <c r="A353" s="9" t="s">
        <v>245</v>
      </c>
    </row>
    <row r="355" spans="1:1">
      <c r="A355" s="9" t="s">
        <v>2227</v>
      </c>
    </row>
    <row r="356" spans="1:1">
      <c r="A356" s="9" t="s">
        <v>2228</v>
      </c>
    </row>
    <row r="357" spans="1:1">
      <c r="A357" s="9" t="s">
        <v>2229</v>
      </c>
    </row>
    <row r="358" spans="1:1">
      <c r="A358" s="9" t="s">
        <v>2230</v>
      </c>
    </row>
    <row r="359" spans="1:1">
      <c r="A359" s="9" t="s">
        <v>2231</v>
      </c>
    </row>
    <row r="360" spans="1:1">
      <c r="A360" s="9" t="s">
        <v>2232</v>
      </c>
    </row>
    <row r="361" spans="1:1">
      <c r="A361" s="9" t="s">
        <v>2233</v>
      </c>
    </row>
    <row r="362" spans="1:1">
      <c r="A362" s="9" t="s">
        <v>2234</v>
      </c>
    </row>
    <row r="364" spans="1:1">
      <c r="A364" s="9" t="s">
        <v>2235</v>
      </c>
    </row>
    <row r="365" spans="1:1">
      <c r="A365" s="9" t="s">
        <v>2236</v>
      </c>
    </row>
    <row r="366" spans="1:1">
      <c r="A366" s="9" t="s">
        <v>2237</v>
      </c>
    </row>
    <row r="367" spans="1:1">
      <c r="A367" s="9" t="s">
        <v>2238</v>
      </c>
    </row>
    <row r="369" spans="1:1">
      <c r="A369" s="9" t="s">
        <v>2094</v>
      </c>
    </row>
    <row r="370" spans="1:1">
      <c r="A370" s="9" t="s">
        <v>186</v>
      </c>
    </row>
    <row r="371" spans="1:1">
      <c r="A371" s="9" t="s">
        <v>246</v>
      </c>
    </row>
    <row r="372" spans="1:1">
      <c r="A372" s="9" t="s">
        <v>174</v>
      </c>
    </row>
    <row r="374" spans="1:1">
      <c r="A374" s="9" t="s">
        <v>2239</v>
      </c>
    </row>
    <row r="376" spans="1:1">
      <c r="A376" s="9" t="s">
        <v>2240</v>
      </c>
    </row>
    <row r="377" spans="1:1">
      <c r="A377" s="9" t="s">
        <v>2241</v>
      </c>
    </row>
    <row r="379" spans="1:1">
      <c r="A379" s="9" t="s">
        <v>247</v>
      </c>
    </row>
    <row r="381" spans="1:1">
      <c r="A381" s="9" t="s">
        <v>2242</v>
      </c>
    </row>
    <row r="382" spans="1:1">
      <c r="A382" s="9" t="s">
        <v>2243</v>
      </c>
    </row>
    <row r="383" spans="1:1">
      <c r="A383" s="9" t="s">
        <v>2244</v>
      </c>
    </row>
    <row r="384" spans="1:1">
      <c r="A384" s="9" t="s">
        <v>2245</v>
      </c>
    </row>
    <row r="385" spans="1:1">
      <c r="A385" s="9" t="s">
        <v>2246</v>
      </c>
    </row>
    <row r="386" spans="1:1">
      <c r="A386" s="9" t="s">
        <v>2247</v>
      </c>
    </row>
    <row r="387" spans="1:1">
      <c r="A387" s="9" t="s">
        <v>248</v>
      </c>
    </row>
    <row r="389" spans="1:1">
      <c r="A389" s="9" t="s">
        <v>2248</v>
      </c>
    </row>
    <row r="390" spans="1:1">
      <c r="A390" s="9" t="s">
        <v>2249</v>
      </c>
    </row>
    <row r="391" spans="1:1">
      <c r="A391" s="9" t="s">
        <v>2250</v>
      </c>
    </row>
    <row r="392" spans="1:1">
      <c r="A392" s="9" t="s">
        <v>2251</v>
      </c>
    </row>
    <row r="394" spans="1:1">
      <c r="A394" s="9" t="s">
        <v>249</v>
      </c>
    </row>
    <row r="396" spans="1:1">
      <c r="A396" s="9" t="s">
        <v>2252</v>
      </c>
    </row>
    <row r="397" spans="1:1">
      <c r="A397" s="9" t="s">
        <v>2253</v>
      </c>
    </row>
    <row r="398" spans="1:1">
      <c r="A398" s="9" t="s">
        <v>250</v>
      </c>
    </row>
    <row r="400" spans="1:1">
      <c r="A400" s="9" t="s">
        <v>2254</v>
      </c>
    </row>
    <row r="401" spans="1:1">
      <c r="A401" s="9" t="s">
        <v>2255</v>
      </c>
    </row>
    <row r="402" spans="1:1">
      <c r="A402" s="9" t="s">
        <v>252</v>
      </c>
    </row>
    <row r="404" spans="1:1">
      <c r="A404" s="9" t="s">
        <v>2256</v>
      </c>
    </row>
    <row r="405" spans="1:1">
      <c r="A405" s="9" t="s">
        <v>2257</v>
      </c>
    </row>
    <row r="406" spans="1:1">
      <c r="A406" s="9" t="s">
        <v>2258</v>
      </c>
    </row>
    <row r="408" spans="1:1">
      <c r="A408" s="9" t="s">
        <v>2094</v>
      </c>
    </row>
    <row r="409" spans="1:1">
      <c r="A409" s="9" t="s">
        <v>186</v>
      </c>
    </row>
    <row r="410" spans="1:1">
      <c r="A410" s="9" t="s">
        <v>254</v>
      </c>
    </row>
    <row r="411" spans="1:1">
      <c r="A411" s="9" t="s">
        <v>174</v>
      </c>
    </row>
    <row r="413" spans="1:1">
      <c r="A413" s="9" t="s">
        <v>255</v>
      </c>
    </row>
    <row r="415" spans="1:1">
      <c r="A415" s="9" t="s">
        <v>2259</v>
      </c>
    </row>
    <row r="416" spans="1:1">
      <c r="A416" s="9" t="s">
        <v>2260</v>
      </c>
    </row>
    <row r="417" spans="1:1">
      <c r="A417" s="9" t="s">
        <v>2261</v>
      </c>
    </row>
    <row r="419" spans="1:1">
      <c r="A419" s="9" t="s">
        <v>2262</v>
      </c>
    </row>
    <row r="420" spans="1:1">
      <c r="A420" s="9" t="s">
        <v>2263</v>
      </c>
    </row>
    <row r="422" spans="1:1">
      <c r="A422" s="9" t="s">
        <v>2264</v>
      </c>
    </row>
    <row r="423" spans="1:1">
      <c r="A423" s="9" t="s">
        <v>256</v>
      </c>
    </row>
    <row r="425" spans="1:1">
      <c r="A425" s="9" t="s">
        <v>257</v>
      </c>
    </row>
    <row r="427" spans="1:1">
      <c r="A427" s="9" t="s">
        <v>2265</v>
      </c>
    </row>
    <row r="428" spans="1:1">
      <c r="A428" s="9" t="s">
        <v>2266</v>
      </c>
    </row>
    <row r="429" spans="1:1">
      <c r="A429" s="9" t="s">
        <v>2267</v>
      </c>
    </row>
    <row r="430" spans="1:1">
      <c r="A430" s="9" t="s">
        <v>2268</v>
      </c>
    </row>
    <row r="431" spans="1:1">
      <c r="A431" s="9" t="s">
        <v>2269</v>
      </c>
    </row>
    <row r="432" spans="1:1">
      <c r="A432" s="9" t="s">
        <v>2270</v>
      </c>
    </row>
    <row r="434" spans="1:1">
      <c r="A434" s="9" t="s">
        <v>258</v>
      </c>
    </row>
    <row r="436" spans="1:1">
      <c r="A436" s="9" t="s">
        <v>2271</v>
      </c>
    </row>
    <row r="437" spans="1:1">
      <c r="A437" s="9" t="s">
        <v>2272</v>
      </c>
    </row>
    <row r="438" spans="1:1">
      <c r="A438" s="9" t="s">
        <v>2273</v>
      </c>
    </row>
    <row r="439" spans="1:1">
      <c r="A439" s="9" t="s">
        <v>259</v>
      </c>
    </row>
    <row r="441" spans="1:1">
      <c r="A441" s="9" t="s">
        <v>260</v>
      </c>
    </row>
    <row r="443" spans="1:1">
      <c r="A443" s="9" t="s">
        <v>2274</v>
      </c>
    </row>
    <row r="444" spans="1:1">
      <c r="A444" s="9" t="s">
        <v>2275</v>
      </c>
    </row>
    <row r="445" spans="1:1">
      <c r="A445" s="9" t="s">
        <v>2276</v>
      </c>
    </row>
    <row r="446" spans="1:1">
      <c r="A446" s="9" t="s">
        <v>261</v>
      </c>
    </row>
    <row r="448" spans="1:1">
      <c r="A448" s="9" t="s">
        <v>262</v>
      </c>
    </row>
    <row r="450" spans="1:1">
      <c r="A450" s="9" t="s">
        <v>2277</v>
      </c>
    </row>
    <row r="451" spans="1:1">
      <c r="A451" s="9" t="s">
        <v>2278</v>
      </c>
    </row>
    <row r="452" spans="1:1">
      <c r="A452" s="9" t="s">
        <v>263</v>
      </c>
    </row>
    <row r="454" spans="1:1">
      <c r="A454" s="9" t="s">
        <v>2094</v>
      </c>
    </row>
    <row r="455" spans="1:1">
      <c r="A455" s="9" t="s">
        <v>186</v>
      </c>
    </row>
    <row r="456" spans="1:1">
      <c r="A456" s="9" t="s">
        <v>264</v>
      </c>
    </row>
    <row r="457" spans="1:1">
      <c r="A457" s="9" t="s">
        <v>174</v>
      </c>
    </row>
    <row r="459" spans="1:1">
      <c r="A459" s="9" t="s">
        <v>2279</v>
      </c>
    </row>
    <row r="460" spans="1:1">
      <c r="A460" s="9" t="s">
        <v>2280</v>
      </c>
    </row>
    <row r="462" spans="1:1">
      <c r="A462" s="9" t="s">
        <v>265</v>
      </c>
    </row>
    <row r="464" spans="1:1">
      <c r="A464" s="9" t="s">
        <v>2281</v>
      </c>
    </row>
    <row r="466" spans="1:1">
      <c r="A466" s="9" t="s">
        <v>266</v>
      </c>
    </row>
    <row r="468" spans="1:1">
      <c r="A468" s="9" t="s">
        <v>2282</v>
      </c>
    </row>
    <row r="470" spans="1:1">
      <c r="A470" s="9" t="s">
        <v>267</v>
      </c>
    </row>
    <row r="472" spans="1:1">
      <c r="A472" s="9" t="s">
        <v>2283</v>
      </c>
    </row>
    <row r="473" spans="1:1">
      <c r="A473" s="9" t="s">
        <v>2284</v>
      </c>
    </row>
    <row r="474" spans="1:1">
      <c r="A474" s="9" t="s">
        <v>2285</v>
      </c>
    </row>
    <row r="475" spans="1:1">
      <c r="A475" s="9" t="s">
        <v>268</v>
      </c>
    </row>
    <row r="477" spans="1:1">
      <c r="A477" s="9" t="s">
        <v>269</v>
      </c>
    </row>
    <row r="479" spans="1:1">
      <c r="A479" s="9" t="s">
        <v>2286</v>
      </c>
    </row>
    <row r="480" spans="1:1">
      <c r="A480" s="9" t="s">
        <v>270</v>
      </c>
    </row>
    <row r="482" spans="1:1">
      <c r="A482" s="9" t="s">
        <v>271</v>
      </c>
    </row>
    <row r="484" spans="1:1">
      <c r="A484" s="9" t="s">
        <v>2287</v>
      </c>
    </row>
    <row r="485" spans="1:1">
      <c r="A485" s="9" t="s">
        <v>2288</v>
      </c>
    </row>
    <row r="487" spans="1:1">
      <c r="A487" s="9" t="s">
        <v>272</v>
      </c>
    </row>
    <row r="488" spans="1:1">
      <c r="A488" s="9" t="s">
        <v>273</v>
      </c>
    </row>
    <row r="489" spans="1:1">
      <c r="A489" s="9" t="s">
        <v>274</v>
      </c>
    </row>
    <row r="490" spans="1:1">
      <c r="A490" s="9" t="s">
        <v>275</v>
      </c>
    </row>
    <row r="491" spans="1:1">
      <c r="A491" s="9" t="s">
        <v>276</v>
      </c>
    </row>
    <row r="493" spans="1:1">
      <c r="A493" s="9" t="s">
        <v>277</v>
      </c>
    </row>
    <row r="494" spans="1:1">
      <c r="A494" s="9" t="s">
        <v>278</v>
      </c>
    </row>
    <row r="495" spans="1:1">
      <c r="A495" s="9" t="s">
        <v>279</v>
      </c>
    </row>
    <row r="496" spans="1:1">
      <c r="A496" s="9" t="s">
        <v>280</v>
      </c>
    </row>
    <row r="497" spans="1:1">
      <c r="A497" s="9" t="s">
        <v>281</v>
      </c>
    </row>
    <row r="499" spans="1:1">
      <c r="A499" s="9" t="s">
        <v>2094</v>
      </c>
    </row>
    <row r="500" spans="1:1">
      <c r="A500" s="9" t="s">
        <v>186</v>
      </c>
    </row>
    <row r="501" spans="1:1">
      <c r="A501" s="9" t="s">
        <v>282</v>
      </c>
    </row>
    <row r="502" spans="1:1">
      <c r="A502" s="9" t="s">
        <v>174</v>
      </c>
    </row>
    <row r="504" spans="1:1">
      <c r="A504" s="9" t="s">
        <v>2289</v>
      </c>
    </row>
    <row r="505" spans="1:1">
      <c r="A505" s="9" t="s">
        <v>283</v>
      </c>
    </row>
    <row r="507" spans="1:1">
      <c r="A507" s="9" t="s">
        <v>2290</v>
      </c>
    </row>
    <row r="508" spans="1:1">
      <c r="A508" s="9" t="s">
        <v>284</v>
      </c>
    </row>
    <row r="511" spans="1:1">
      <c r="A511" s="9" t="s">
        <v>285</v>
      </c>
    </row>
    <row r="513" spans="1:1">
      <c r="A513" s="9" t="s">
        <v>2291</v>
      </c>
    </row>
    <row r="514" spans="1:1">
      <c r="A514" s="9" t="s">
        <v>2292</v>
      </c>
    </row>
    <row r="515" spans="1:1">
      <c r="A515" s="9" t="s">
        <v>2293</v>
      </c>
    </row>
    <row r="516" spans="1:1">
      <c r="A516" s="9" t="s">
        <v>2294</v>
      </c>
    </row>
    <row r="518" spans="1:1">
      <c r="A518" s="9" t="s">
        <v>286</v>
      </c>
    </row>
    <row r="520" spans="1:1">
      <c r="A520" s="9" t="s">
        <v>287</v>
      </c>
    </row>
    <row r="521" spans="1:1">
      <c r="A521" s="9" t="s">
        <v>288</v>
      </c>
    </row>
    <row r="524" spans="1:1">
      <c r="A524" s="9" t="s">
        <v>289</v>
      </c>
    </row>
    <row r="525" spans="1:1">
      <c r="A525" s="9" t="s">
        <v>290</v>
      </c>
    </row>
    <row r="526" spans="1:1">
      <c r="A526" s="9" t="s">
        <v>291</v>
      </c>
    </row>
    <row r="527" spans="1:1">
      <c r="A527" s="9" t="s">
        <v>292</v>
      </c>
    </row>
    <row r="528" spans="1:1">
      <c r="A528" s="9" t="s">
        <v>293</v>
      </c>
    </row>
    <row r="529" spans="1:1">
      <c r="A529" s="9" t="s">
        <v>294</v>
      </c>
    </row>
    <row r="530" spans="1:1">
      <c r="A530" s="9" t="s">
        <v>295</v>
      </c>
    </row>
    <row r="531" spans="1:1">
      <c r="A531" s="9" t="s">
        <v>296</v>
      </c>
    </row>
    <row r="534" spans="1:1">
      <c r="A534" s="9" t="s">
        <v>297</v>
      </c>
    </row>
    <row r="535" spans="1:1">
      <c r="A535" s="9" t="s">
        <v>298</v>
      </c>
    </row>
    <row r="538" spans="1:1">
      <c r="A538" s="9" t="s">
        <v>299</v>
      </c>
    </row>
    <row r="539" spans="1:1">
      <c r="A539" s="9" t="s">
        <v>300</v>
      </c>
    </row>
    <row r="540" spans="1:1">
      <c r="A540" s="9" t="s">
        <v>301</v>
      </c>
    </row>
    <row r="541" spans="1:1">
      <c r="A541" s="9" t="s">
        <v>302</v>
      </c>
    </row>
    <row r="542" spans="1:1">
      <c r="A542" s="9" t="s">
        <v>303</v>
      </c>
    </row>
    <row r="543" spans="1:1">
      <c r="A543" s="9" t="s">
        <v>304</v>
      </c>
    </row>
    <row r="544" spans="1:1">
      <c r="A544" s="9" t="s">
        <v>295</v>
      </c>
    </row>
    <row r="545" spans="1:1">
      <c r="A545" s="9" t="s">
        <v>305</v>
      </c>
    </row>
    <row r="547" spans="1:1">
      <c r="A547" s="9" t="s">
        <v>306</v>
      </c>
    </row>
    <row r="549" spans="1:1">
      <c r="A549" s="9" t="s">
        <v>307</v>
      </c>
    </row>
    <row r="550" spans="1:1">
      <c r="A550" s="9" t="s">
        <v>308</v>
      </c>
    </row>
    <row r="551" spans="1:1">
      <c r="A551" s="9" t="s">
        <v>309</v>
      </c>
    </row>
    <row r="554" spans="1:1">
      <c r="A554" s="9" t="s">
        <v>310</v>
      </c>
    </row>
    <row r="555" spans="1:1">
      <c r="A555" s="9" t="s">
        <v>311</v>
      </c>
    </row>
    <row r="556" spans="1:1">
      <c r="A556" s="9" t="s">
        <v>312</v>
      </c>
    </row>
    <row r="557" spans="1:1">
      <c r="A557" s="9" t="s">
        <v>313</v>
      </c>
    </row>
    <row r="558" spans="1:1">
      <c r="A558" s="9" t="s">
        <v>314</v>
      </c>
    </row>
    <row r="559" spans="1:1">
      <c r="A559" s="9" t="s">
        <v>315</v>
      </c>
    </row>
    <row r="560" spans="1:1">
      <c r="A560" s="9" t="s">
        <v>316</v>
      </c>
    </row>
    <row r="561" spans="1:1">
      <c r="A561" s="9" t="s">
        <v>317</v>
      </c>
    </row>
    <row r="563" spans="1:1">
      <c r="A563" s="9">
        <v>11299302</v>
      </c>
    </row>
    <row r="565" spans="1:1">
      <c r="A565" s="9" t="s">
        <v>199</v>
      </c>
    </row>
    <row r="566" spans="1:1">
      <c r="A566" s="9" t="s">
        <v>200</v>
      </c>
    </row>
    <row r="567" spans="1:1">
      <c r="A567" s="9" t="s">
        <v>201</v>
      </c>
    </row>
    <row r="568" spans="1:1">
      <c r="A568" s="9" t="s">
        <v>186</v>
      </c>
    </row>
    <row r="569" spans="1:1">
      <c r="A569" s="9" t="s">
        <v>318</v>
      </c>
    </row>
    <row r="570" spans="1:1">
      <c r="A570" s="9" t="s">
        <v>319</v>
      </c>
    </row>
    <row r="572" spans="1:1">
      <c r="A572" s="9" t="s">
        <v>320</v>
      </c>
    </row>
    <row r="574" spans="1:1">
      <c r="A574" s="9" t="s">
        <v>321</v>
      </c>
    </row>
    <row r="578" spans="1:1">
      <c r="A578" s="9" t="s">
        <v>322</v>
      </c>
    </row>
    <row r="580" spans="1:1">
      <c r="A580" s="9" t="s">
        <v>199</v>
      </c>
    </row>
    <row r="581" spans="1:1">
      <c r="A581" s="9" t="s">
        <v>200</v>
      </c>
    </row>
    <row r="582" spans="1:1">
      <c r="A582" s="9" t="s">
        <v>201</v>
      </c>
    </row>
    <row r="583" spans="1:1">
      <c r="A583" s="9" t="s">
        <v>186</v>
      </c>
    </row>
    <row r="584" spans="1:1">
      <c r="A584" s="9" t="s">
        <v>323</v>
      </c>
    </row>
    <row r="585" spans="1:1">
      <c r="A585" s="9" t="s">
        <v>324</v>
      </c>
    </row>
    <row r="589" spans="1:1">
      <c r="A589" s="9" t="s">
        <v>321</v>
      </c>
    </row>
    <row r="593" spans="1:1">
      <c r="A593" s="9" t="s">
        <v>322</v>
      </c>
    </row>
    <row r="595" spans="1:1">
      <c r="A595" s="9" t="s">
        <v>199</v>
      </c>
    </row>
    <row r="596" spans="1:1">
      <c r="A596" s="9" t="s">
        <v>200</v>
      </c>
    </row>
    <row r="597" spans="1:1">
      <c r="A597" s="9" t="s">
        <v>201</v>
      </c>
    </row>
    <row r="598" spans="1:1">
      <c r="A598" s="9" t="s">
        <v>186</v>
      </c>
    </row>
    <row r="599" spans="1:1">
      <c r="A599" s="9" t="s">
        <v>325</v>
      </c>
    </row>
    <row r="602" spans="1:1">
      <c r="A602" s="9" t="s">
        <v>326</v>
      </c>
    </row>
    <row r="603" spans="1:1">
      <c r="A603" s="9" t="s">
        <v>327</v>
      </c>
    </row>
    <row r="604" spans="1:1">
      <c r="A604" s="9" t="s">
        <v>328</v>
      </c>
    </row>
    <row r="605" spans="1:1">
      <c r="A605" s="9" t="s">
        <v>329</v>
      </c>
    </row>
    <row r="606" spans="1:1">
      <c r="A606" s="9" t="s">
        <v>330</v>
      </c>
    </row>
    <row r="607" spans="1:1">
      <c r="A607" s="9" t="s">
        <v>331</v>
      </c>
    </row>
    <row r="610" spans="1:1">
      <c r="A610" s="9" t="s">
        <v>332</v>
      </c>
    </row>
    <row r="611" spans="1:1">
      <c r="A611" s="9" t="s">
        <v>333</v>
      </c>
    </row>
    <row r="615" spans="1:1">
      <c r="A615" s="9" t="s">
        <v>334</v>
      </c>
    </row>
    <row r="616" spans="1:1">
      <c r="A616" s="9" t="s">
        <v>335</v>
      </c>
    </row>
    <row r="620" spans="1:1">
      <c r="A620" s="9" t="s">
        <v>336</v>
      </c>
    </row>
    <row r="621" spans="1:1">
      <c r="A621" s="9" t="s">
        <v>337</v>
      </c>
    </row>
    <row r="622" spans="1:1">
      <c r="A622" s="9" t="s">
        <v>338</v>
      </c>
    </row>
    <row r="625" spans="1:1">
      <c r="A625" s="9" t="s">
        <v>339</v>
      </c>
    </row>
    <row r="626" spans="1:1">
      <c r="A626" s="9" t="s">
        <v>340</v>
      </c>
    </row>
    <row r="627" spans="1:1">
      <c r="A627" s="9" t="s">
        <v>341</v>
      </c>
    </row>
    <row r="631" spans="1:1">
      <c r="A631" s="9" t="s">
        <v>342</v>
      </c>
    </row>
    <row r="633" spans="1:1">
      <c r="A633" s="9" t="s">
        <v>2094</v>
      </c>
    </row>
    <row r="634" spans="1:1">
      <c r="A634" s="9" t="s">
        <v>186</v>
      </c>
    </row>
    <row r="635" spans="1:1">
      <c r="A635" s="9" t="s">
        <v>343</v>
      </c>
    </row>
    <row r="638" spans="1:1">
      <c r="A638" s="9" t="s">
        <v>2295</v>
      </c>
    </row>
    <row r="639" spans="1:1">
      <c r="A639" s="9" t="s">
        <v>2296</v>
      </c>
    </row>
    <row r="641" spans="1:1">
      <c r="A641" s="9" t="s">
        <v>2297</v>
      </c>
    </row>
    <row r="642" spans="1:1">
      <c r="A642" s="9" t="s">
        <v>350</v>
      </c>
    </row>
    <row r="644" spans="1:1">
      <c r="A644" s="9" t="s">
        <v>2298</v>
      </c>
    </row>
    <row r="645" spans="1:1">
      <c r="A645" s="9" t="s">
        <v>353</v>
      </c>
    </row>
    <row r="647" spans="1:1">
      <c r="A647" s="9" t="s">
        <v>2299</v>
      </c>
    </row>
    <row r="648" spans="1:1">
      <c r="A648" s="9" t="s">
        <v>2300</v>
      </c>
    </row>
    <row r="650" spans="1:1">
      <c r="A650" s="9" t="s">
        <v>358</v>
      </c>
    </row>
    <row r="652" spans="1:1">
      <c r="A652" s="9" t="s">
        <v>2301</v>
      </c>
    </row>
    <row r="654" spans="1:1">
      <c r="A654" s="9" t="s">
        <v>2302</v>
      </c>
    </row>
    <row r="655" spans="1:1">
      <c r="A655" s="9" t="s">
        <v>2303</v>
      </c>
    </row>
    <row r="657" spans="1:1">
      <c r="A657" s="9" t="s">
        <v>2304</v>
      </c>
    </row>
    <row r="659" spans="1:1">
      <c r="A659" s="9" t="s">
        <v>2305</v>
      </c>
    </row>
    <row r="661" spans="1:1">
      <c r="A661" s="9" t="s">
        <v>2306</v>
      </c>
    </row>
    <row r="662" spans="1:1">
      <c r="A662" s="9" t="s">
        <v>2307</v>
      </c>
    </row>
    <row r="663" spans="1:1">
      <c r="A663" s="9" t="s">
        <v>373</v>
      </c>
    </row>
    <row r="665" spans="1:1">
      <c r="A665" s="9" t="s">
        <v>2308</v>
      </c>
    </row>
    <row r="666" spans="1:1">
      <c r="A666" s="9" t="s">
        <v>2309</v>
      </c>
    </row>
    <row r="667" spans="1:1">
      <c r="A667" s="9" t="s">
        <v>2310</v>
      </c>
    </row>
    <row r="669" spans="1:1">
      <c r="A669" s="9" t="s">
        <v>2094</v>
      </c>
    </row>
    <row r="670" spans="1:1">
      <c r="A670" s="9" t="s">
        <v>186</v>
      </c>
    </row>
    <row r="671" spans="1:1">
      <c r="A671" s="9" t="s">
        <v>380</v>
      </c>
    </row>
    <row r="672" spans="1:1">
      <c r="A672" s="9" t="s">
        <v>381</v>
      </c>
    </row>
    <row r="674" spans="1:1">
      <c r="A674" s="9" t="s">
        <v>2311</v>
      </c>
    </row>
    <row r="675" spans="1:1">
      <c r="A675" s="9" t="s">
        <v>2312</v>
      </c>
    </row>
    <row r="677" spans="1:1">
      <c r="A677" s="9" t="s">
        <v>2313</v>
      </c>
    </row>
    <row r="678" spans="1:1">
      <c r="A678" s="9" t="s">
        <v>2314</v>
      </c>
    </row>
    <row r="679" spans="1:1">
      <c r="A679" s="9" t="s">
        <v>2315</v>
      </c>
    </row>
    <row r="680" spans="1:1">
      <c r="A680" s="9" t="s">
        <v>2316</v>
      </c>
    </row>
    <row r="681" spans="1:1">
      <c r="A681" s="9" t="s">
        <v>2317</v>
      </c>
    </row>
    <row r="682" spans="1:1">
      <c r="A682" s="9" t="s">
        <v>396</v>
      </c>
    </row>
    <row r="684" spans="1:1">
      <c r="A684" s="9" t="s">
        <v>2318</v>
      </c>
    </row>
    <row r="685" spans="1:1">
      <c r="A685" s="9" t="s">
        <v>2319</v>
      </c>
    </row>
    <row r="686" spans="1:1">
      <c r="A686" s="9" t="s">
        <v>2320</v>
      </c>
    </row>
    <row r="687" spans="1:1">
      <c r="A687" s="9" t="s">
        <v>2321</v>
      </c>
    </row>
    <row r="688" spans="1:1">
      <c r="A688" s="9" t="s">
        <v>2322</v>
      </c>
    </row>
    <row r="689" spans="1:13">
      <c r="A689" s="9" t="s">
        <v>399</v>
      </c>
    </row>
    <row r="691" spans="1:13">
      <c r="A691" s="12" t="s">
        <v>2323</v>
      </c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</row>
    <row r="692" spans="1:13">
      <c r="A692" s="12" t="s">
        <v>2324</v>
      </c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</row>
    <row r="693" spans="1:13">
      <c r="A693" s="12" t="s">
        <v>401</v>
      </c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</row>
    <row r="695" spans="1:13">
      <c r="A695" s="9" t="s">
        <v>2325</v>
      </c>
    </row>
    <row r="697" spans="1:13">
      <c r="A697" s="9" t="s">
        <v>2326</v>
      </c>
    </row>
    <row r="698" spans="1:13">
      <c r="A698" s="9" t="s">
        <v>2327</v>
      </c>
    </row>
    <row r="699" spans="1:13">
      <c r="A699" s="9" t="s">
        <v>2328</v>
      </c>
    </row>
    <row r="701" spans="1:13">
      <c r="A701" s="9" t="s">
        <v>2329</v>
      </c>
    </row>
    <row r="702" spans="1:13">
      <c r="A702" s="9" t="s">
        <v>411</v>
      </c>
    </row>
    <row r="704" spans="1:13">
      <c r="A704" s="9" t="s">
        <v>412</v>
      </c>
    </row>
    <row r="706" spans="1:1">
      <c r="A706" s="9" t="s">
        <v>2094</v>
      </c>
    </row>
    <row r="707" spans="1:1">
      <c r="A707" s="9" t="s">
        <v>186</v>
      </c>
    </row>
    <row r="708" spans="1:1">
      <c r="A708" s="9" t="s">
        <v>414</v>
      </c>
    </row>
    <row r="709" spans="1:1">
      <c r="A709" s="9" t="s">
        <v>381</v>
      </c>
    </row>
    <row r="711" spans="1:1">
      <c r="A711" s="9" t="s">
        <v>2330</v>
      </c>
    </row>
    <row r="712" spans="1:1">
      <c r="A712" s="9" t="s">
        <v>2331</v>
      </c>
    </row>
    <row r="713" spans="1:1">
      <c r="A713" s="9" t="s">
        <v>2332</v>
      </c>
    </row>
    <row r="714" spans="1:1">
      <c r="A714" s="9" t="s">
        <v>2333</v>
      </c>
    </row>
    <row r="715" spans="1:1">
      <c r="A715" s="9" t="s">
        <v>2334</v>
      </c>
    </row>
    <row r="717" spans="1:1">
      <c r="A717" s="9" t="s">
        <v>2335</v>
      </c>
    </row>
    <row r="718" spans="1:1">
      <c r="A718" s="9" t="s">
        <v>2336</v>
      </c>
    </row>
    <row r="719" spans="1:1">
      <c r="A719" s="9" t="s">
        <v>2337</v>
      </c>
    </row>
    <row r="720" spans="1:1">
      <c r="A720" s="9" t="s">
        <v>2338</v>
      </c>
    </row>
    <row r="721" spans="1:7">
      <c r="A721" s="9" t="s">
        <v>2339</v>
      </c>
    </row>
    <row r="722" spans="1:7">
      <c r="A722" s="9" t="s">
        <v>2340</v>
      </c>
    </row>
    <row r="723" spans="1:7">
      <c r="A723" s="9" t="s">
        <v>2341</v>
      </c>
    </row>
    <row r="724" spans="1:7">
      <c r="A724" s="9" t="s">
        <v>2342</v>
      </c>
    </row>
    <row r="726" spans="1:7">
      <c r="A726" s="9" t="s">
        <v>2343</v>
      </c>
    </row>
    <row r="727" spans="1:7">
      <c r="A727" s="9" t="s">
        <v>2344</v>
      </c>
    </row>
    <row r="728" spans="1:7">
      <c r="A728" s="9" t="s">
        <v>446</v>
      </c>
    </row>
    <row r="730" spans="1:7">
      <c r="A730" s="12" t="s">
        <v>447</v>
      </c>
      <c r="B730" s="11"/>
      <c r="C730" s="11"/>
      <c r="D730" s="11"/>
      <c r="E730" s="11"/>
      <c r="F730" s="11"/>
      <c r="G730" s="11"/>
    </row>
    <row r="731" spans="1:7">
      <c r="A731" s="11"/>
      <c r="B731" s="11"/>
      <c r="C731" s="11"/>
      <c r="D731" s="11"/>
      <c r="E731" s="11"/>
      <c r="F731" s="11"/>
      <c r="G731" s="11"/>
    </row>
    <row r="732" spans="1:7">
      <c r="A732" s="12" t="s">
        <v>2345</v>
      </c>
      <c r="B732" s="11"/>
      <c r="C732" s="11"/>
      <c r="D732" s="11"/>
      <c r="E732" s="11"/>
      <c r="F732" s="11"/>
      <c r="G732" s="11"/>
    </row>
    <row r="733" spans="1:7">
      <c r="A733" s="12" t="s">
        <v>2346</v>
      </c>
      <c r="B733" s="11"/>
      <c r="C733" s="11"/>
      <c r="D733" s="11"/>
      <c r="E733" s="11"/>
      <c r="F733" s="11"/>
      <c r="G733" s="11"/>
    </row>
    <row r="734" spans="1:7">
      <c r="A734" s="12" t="s">
        <v>2347</v>
      </c>
      <c r="B734" s="11"/>
      <c r="C734" s="11"/>
      <c r="D734" s="11"/>
      <c r="E734" s="11"/>
      <c r="F734" s="11"/>
      <c r="G734" s="11"/>
    </row>
    <row r="735" spans="1:7">
      <c r="A735" s="12" t="s">
        <v>2348</v>
      </c>
      <c r="B735" s="11"/>
      <c r="C735" s="11"/>
      <c r="D735" s="11"/>
      <c r="E735" s="11"/>
      <c r="F735" s="11"/>
      <c r="G735" s="11"/>
    </row>
    <row r="736" spans="1:7">
      <c r="A736" s="12" t="s">
        <v>2349</v>
      </c>
      <c r="B736" s="11"/>
      <c r="C736" s="11"/>
      <c r="D736" s="11"/>
      <c r="E736" s="11"/>
      <c r="F736" s="11"/>
      <c r="G736" s="11"/>
    </row>
    <row r="737" spans="1:7">
      <c r="A737" s="12" t="s">
        <v>2350</v>
      </c>
      <c r="B737" s="11"/>
      <c r="C737" s="11"/>
      <c r="D737" s="11"/>
      <c r="E737" s="11"/>
      <c r="F737" s="11"/>
      <c r="G737" s="11"/>
    </row>
    <row r="738" spans="1:7">
      <c r="A738" s="12" t="s">
        <v>2351</v>
      </c>
      <c r="B738" s="11"/>
      <c r="C738" s="11"/>
      <c r="D738" s="11"/>
      <c r="E738" s="11"/>
      <c r="F738" s="11"/>
      <c r="G738" s="11"/>
    </row>
    <row r="739" spans="1:7">
      <c r="A739" s="12" t="s">
        <v>2352</v>
      </c>
      <c r="B739" s="11"/>
      <c r="C739" s="11"/>
      <c r="D739" s="11"/>
      <c r="E739" s="11"/>
      <c r="F739" s="11"/>
      <c r="G739" s="11"/>
    </row>
    <row r="740" spans="1:7">
      <c r="A740" s="12" t="s">
        <v>465</v>
      </c>
    </row>
    <row r="742" spans="1:7">
      <c r="A742" s="9" t="s">
        <v>2094</v>
      </c>
    </row>
    <row r="743" spans="1:7">
      <c r="A743" s="9" t="s">
        <v>186</v>
      </c>
    </row>
    <row r="744" spans="1:7">
      <c r="A744" s="9" t="s">
        <v>466</v>
      </c>
    </row>
    <row r="745" spans="1:7">
      <c r="A745" s="9" t="s">
        <v>381</v>
      </c>
    </row>
    <row r="747" spans="1:7">
      <c r="A747" s="9" t="s">
        <v>2353</v>
      </c>
    </row>
    <row r="748" spans="1:7">
      <c r="A748" s="9" t="s">
        <v>2354</v>
      </c>
    </row>
    <row r="749" spans="1:7">
      <c r="A749" s="9" t="s">
        <v>2355</v>
      </c>
    </row>
    <row r="750" spans="1:7">
      <c r="A750" s="9" t="s">
        <v>2356</v>
      </c>
    </row>
    <row r="751" spans="1:7">
      <c r="A751" s="9" t="s">
        <v>2357</v>
      </c>
    </row>
    <row r="752" spans="1:7">
      <c r="A752" s="9" t="s">
        <v>2358</v>
      </c>
    </row>
    <row r="753" spans="1:1">
      <c r="A753" s="9" t="s">
        <v>2359</v>
      </c>
    </row>
    <row r="754" spans="1:1">
      <c r="A754" s="9" t="s">
        <v>2360</v>
      </c>
    </row>
    <row r="756" spans="1:1">
      <c r="A756" s="9" t="s">
        <v>2361</v>
      </c>
    </row>
    <row r="757" spans="1:1">
      <c r="A757" s="9" t="s">
        <v>2362</v>
      </c>
    </row>
    <row r="758" spans="1:1">
      <c r="A758" s="9" t="s">
        <v>2363</v>
      </c>
    </row>
    <row r="760" spans="1:1">
      <c r="A760" s="9" t="s">
        <v>2364</v>
      </c>
    </row>
    <row r="761" spans="1:1">
      <c r="A761" s="9" t="s">
        <v>2365</v>
      </c>
    </row>
    <row r="762" spans="1:1">
      <c r="A762" s="9" t="s">
        <v>2366</v>
      </c>
    </row>
    <row r="763" spans="1:1">
      <c r="A763" s="9" t="s">
        <v>480</v>
      </c>
    </row>
    <row r="765" spans="1:1">
      <c r="A765" s="9" t="s">
        <v>2367</v>
      </c>
    </row>
    <row r="766" spans="1:1">
      <c r="A766" s="9" t="s">
        <v>2368</v>
      </c>
    </row>
    <row r="767" spans="1:1">
      <c r="A767" s="9" t="s">
        <v>485</v>
      </c>
    </row>
    <row r="769" spans="1:1">
      <c r="A769" s="9" t="s">
        <v>486</v>
      </c>
    </row>
    <row r="771" spans="1:1">
      <c r="A771" s="9" t="s">
        <v>2369</v>
      </c>
    </row>
    <row r="773" spans="1:1">
      <c r="A773" s="9" t="s">
        <v>2370</v>
      </c>
    </row>
    <row r="774" spans="1:1">
      <c r="A774" s="9" t="s">
        <v>2371</v>
      </c>
    </row>
    <row r="775" spans="1:1">
      <c r="A775" s="9" t="s">
        <v>2372</v>
      </c>
    </row>
    <row r="776" spans="1:1">
      <c r="A776" s="9" t="s">
        <v>2373</v>
      </c>
    </row>
    <row r="777" spans="1:1">
      <c r="A777" s="9" t="s">
        <v>2374</v>
      </c>
    </row>
    <row r="779" spans="1:1">
      <c r="A779" s="9" t="s">
        <v>2094</v>
      </c>
    </row>
    <row r="780" spans="1:1">
      <c r="A780" s="9" t="s">
        <v>186</v>
      </c>
    </row>
    <row r="781" spans="1:1">
      <c r="A781" s="9" t="s">
        <v>500</v>
      </c>
    </row>
    <row r="782" spans="1:1">
      <c r="A782" s="9" t="s">
        <v>381</v>
      </c>
    </row>
    <row r="784" spans="1:1">
      <c r="A784" s="9" t="s">
        <v>2375</v>
      </c>
    </row>
    <row r="785" spans="1:1">
      <c r="A785" s="9" t="s">
        <v>2376</v>
      </c>
    </row>
    <row r="786" spans="1:1">
      <c r="A786" s="9" t="s">
        <v>2377</v>
      </c>
    </row>
    <row r="787" spans="1:1">
      <c r="A787" s="9" t="s">
        <v>2378</v>
      </c>
    </row>
    <row r="788" spans="1:1">
      <c r="A788" s="9" t="s">
        <v>2379</v>
      </c>
    </row>
    <row r="789" spans="1:1">
      <c r="A789" s="9" t="s">
        <v>2380</v>
      </c>
    </row>
    <row r="790" spans="1:1">
      <c r="A790" s="9" t="s">
        <v>2381</v>
      </c>
    </row>
    <row r="791" spans="1:1">
      <c r="A791" s="9" t="s">
        <v>2382</v>
      </c>
    </row>
    <row r="792" spans="1:1">
      <c r="A792" s="9" t="s">
        <v>2383</v>
      </c>
    </row>
    <row r="794" spans="1:1">
      <c r="A794" s="9" t="s">
        <v>2384</v>
      </c>
    </row>
    <row r="795" spans="1:1">
      <c r="A795" s="9" t="s">
        <v>2385</v>
      </c>
    </row>
    <row r="796" spans="1:1">
      <c r="A796" s="9" t="s">
        <v>2386</v>
      </c>
    </row>
    <row r="797" spans="1:1">
      <c r="A797" s="9" t="s">
        <v>2387</v>
      </c>
    </row>
    <row r="798" spans="1:1">
      <c r="A798" s="9" t="s">
        <v>2388</v>
      </c>
    </row>
    <row r="800" spans="1:1">
      <c r="A800" s="9" t="s">
        <v>527</v>
      </c>
    </row>
    <row r="802" spans="1:1">
      <c r="A802" s="9" t="s">
        <v>2389</v>
      </c>
    </row>
    <row r="803" spans="1:1">
      <c r="A803" s="9" t="s">
        <v>2390</v>
      </c>
    </row>
    <row r="804" spans="1:1">
      <c r="A804" s="9" t="s">
        <v>2391</v>
      </c>
    </row>
    <row r="805" spans="1:1">
      <c r="A805" s="9" t="s">
        <v>2392</v>
      </c>
    </row>
    <row r="806" spans="1:1">
      <c r="A806" s="9" t="s">
        <v>2393</v>
      </c>
    </row>
    <row r="808" spans="1:1">
      <c r="A808" s="9" t="s">
        <v>2394</v>
      </c>
    </row>
    <row r="809" spans="1:1">
      <c r="A809" s="9" t="s">
        <v>2395</v>
      </c>
    </row>
    <row r="811" spans="1:1">
      <c r="A811" s="9" t="s">
        <v>2396</v>
      </c>
    </row>
    <row r="812" spans="1:1">
      <c r="A812" s="9" t="s">
        <v>544</v>
      </c>
    </row>
    <row r="814" spans="1:1">
      <c r="A814" s="9" t="s">
        <v>2094</v>
      </c>
    </row>
    <row r="815" spans="1:1">
      <c r="A815" s="9" t="s">
        <v>186</v>
      </c>
    </row>
    <row r="816" spans="1:1">
      <c r="A816" s="9" t="s">
        <v>545</v>
      </c>
    </row>
    <row r="817" spans="1:1">
      <c r="A817" s="9" t="s">
        <v>381</v>
      </c>
    </row>
    <row r="819" spans="1:1">
      <c r="A819" s="9" t="s">
        <v>211</v>
      </c>
    </row>
    <row r="820" spans="1:1">
      <c r="A820" s="9" t="s">
        <v>546</v>
      </c>
    </row>
    <row r="821" spans="1:1">
      <c r="A821" s="9" t="s">
        <v>547</v>
      </c>
    </row>
    <row r="822" spans="1:1">
      <c r="A822" s="9" t="s">
        <v>548</v>
      </c>
    </row>
    <row r="823" spans="1:1">
      <c r="A823" s="9" t="s">
        <v>549</v>
      </c>
    </row>
    <row r="824" spans="1:1">
      <c r="A824" s="9" t="s">
        <v>550</v>
      </c>
    </row>
    <row r="825" spans="1:1">
      <c r="A825" s="9" t="s">
        <v>551</v>
      </c>
    </row>
    <row r="826" spans="1:1">
      <c r="A826" s="9" t="s">
        <v>552</v>
      </c>
    </row>
    <row r="828" spans="1:1">
      <c r="A828" s="9" t="s">
        <v>213</v>
      </c>
    </row>
    <row r="829" spans="1:1">
      <c r="A829" s="9" t="s">
        <v>553</v>
      </c>
    </row>
    <row r="830" spans="1:1">
      <c r="A830" s="9" t="s">
        <v>554</v>
      </c>
    </row>
    <row r="831" spans="1:1">
      <c r="A831" s="9" t="s">
        <v>555</v>
      </c>
    </row>
    <row r="833" spans="1:1">
      <c r="A833" s="9" t="s">
        <v>556</v>
      </c>
    </row>
    <row r="834" spans="1:1">
      <c r="A834" s="9" t="s">
        <v>557</v>
      </c>
    </row>
    <row r="835" spans="1:1">
      <c r="A835" s="9" t="s">
        <v>558</v>
      </c>
    </row>
    <row r="836" spans="1:1">
      <c r="A836" s="9" t="s">
        <v>559</v>
      </c>
    </row>
    <row r="837" spans="1:1">
      <c r="A837" s="9" t="s">
        <v>560</v>
      </c>
    </row>
    <row r="838" spans="1:1">
      <c r="A838" s="9" t="s">
        <v>561</v>
      </c>
    </row>
    <row r="839" spans="1:1">
      <c r="A839" s="9" t="s">
        <v>562</v>
      </c>
    </row>
    <row r="840" spans="1:1">
      <c r="A840" s="9" t="s">
        <v>563</v>
      </c>
    </row>
    <row r="841" spans="1:1">
      <c r="A841" s="9" t="s">
        <v>564</v>
      </c>
    </row>
    <row r="843" spans="1:1">
      <c r="A843" s="9" t="s">
        <v>565</v>
      </c>
    </row>
    <row r="844" spans="1:1">
      <c r="A844" s="9" t="s">
        <v>566</v>
      </c>
    </row>
    <row r="845" spans="1:1">
      <c r="A845" s="9" t="s">
        <v>567</v>
      </c>
    </row>
    <row r="846" spans="1:1">
      <c r="A846" s="9" t="s">
        <v>568</v>
      </c>
    </row>
    <row r="847" spans="1:1">
      <c r="A847" s="9" t="s">
        <v>569</v>
      </c>
    </row>
    <row r="848" spans="1:1">
      <c r="A848" s="9" t="s">
        <v>570</v>
      </c>
    </row>
    <row r="850" spans="1:1">
      <c r="A850" s="9" t="s">
        <v>215</v>
      </c>
    </row>
    <row r="851" spans="1:1">
      <c r="A851" s="9" t="s">
        <v>571</v>
      </c>
    </row>
    <row r="852" spans="1:1">
      <c r="A852" s="9" t="s">
        <v>572</v>
      </c>
    </row>
    <row r="853" spans="1:1">
      <c r="A853" s="9" t="s">
        <v>573</v>
      </c>
    </row>
    <row r="854" spans="1:1">
      <c r="A854" s="9" t="s">
        <v>574</v>
      </c>
    </row>
    <row r="855" spans="1:1">
      <c r="A855" s="9" t="s">
        <v>575</v>
      </c>
    </row>
    <row r="856" spans="1:1">
      <c r="A856" s="9" t="s">
        <v>576</v>
      </c>
    </row>
    <row r="857" spans="1:1">
      <c r="A857" s="9" t="s">
        <v>577</v>
      </c>
    </row>
    <row r="859" spans="1:1">
      <c r="A859" s="9" t="s">
        <v>217</v>
      </c>
    </row>
    <row r="860" spans="1:1">
      <c r="A860" s="9" t="s">
        <v>578</v>
      </c>
    </row>
    <row r="861" spans="1:1">
      <c r="A861" s="9" t="s">
        <v>579</v>
      </c>
    </row>
    <row r="862" spans="1:1">
      <c r="A862" s="9" t="s">
        <v>580</v>
      </c>
    </row>
    <row r="864" spans="1:1">
      <c r="A864" s="9" t="s">
        <v>218</v>
      </c>
    </row>
    <row r="865" spans="1:1">
      <c r="A865" s="9" t="s">
        <v>581</v>
      </c>
    </row>
    <row r="866" spans="1:1">
      <c r="A866" s="9" t="s">
        <v>582</v>
      </c>
    </row>
    <row r="867" spans="1:1">
      <c r="A867" s="9" t="s">
        <v>583</v>
      </c>
    </row>
    <row r="868" spans="1:1">
      <c r="A868" s="9" t="s">
        <v>584</v>
      </c>
    </row>
    <row r="869" spans="1:1">
      <c r="A869" s="9" t="s">
        <v>585</v>
      </c>
    </row>
    <row r="870" spans="1:1">
      <c r="A870" s="9" t="s">
        <v>586</v>
      </c>
    </row>
    <row r="871" spans="1:1">
      <c r="A871" s="9" t="s">
        <v>587</v>
      </c>
    </row>
    <row r="872" spans="1:1">
      <c r="A872" s="9" t="s">
        <v>588</v>
      </c>
    </row>
    <row r="874" spans="1:1">
      <c r="A874" s="9" t="s">
        <v>199</v>
      </c>
    </row>
    <row r="875" spans="1:1">
      <c r="A875" s="9" t="s">
        <v>200</v>
      </c>
    </row>
    <row r="876" spans="1:1">
      <c r="A876" s="9" t="s">
        <v>201</v>
      </c>
    </row>
    <row r="877" spans="1:1">
      <c r="A877" s="9" t="s">
        <v>185</v>
      </c>
    </row>
    <row r="878" spans="1:1">
      <c r="A878" s="9" t="s">
        <v>186</v>
      </c>
    </row>
    <row r="879" spans="1:1">
      <c r="A879" s="9" t="s">
        <v>589</v>
      </c>
    </row>
    <row r="880" spans="1:1">
      <c r="A880" s="9" t="s">
        <v>381</v>
      </c>
    </row>
    <row r="882" spans="1:1">
      <c r="A882" s="9" t="s">
        <v>221</v>
      </c>
    </row>
    <row r="883" spans="1:1">
      <c r="A883" s="9" t="s">
        <v>590</v>
      </c>
    </row>
    <row r="884" spans="1:1">
      <c r="A884" s="9" t="s">
        <v>591</v>
      </c>
    </row>
    <row r="885" spans="1:1">
      <c r="A885" s="9" t="s">
        <v>592</v>
      </c>
    </row>
    <row r="886" spans="1:1">
      <c r="A886" s="9" t="s">
        <v>593</v>
      </c>
    </row>
    <row r="888" spans="1:1">
      <c r="A888" s="9" t="s">
        <v>223</v>
      </c>
    </row>
    <row r="889" spans="1:1">
      <c r="A889" s="9" t="s">
        <v>594</v>
      </c>
    </row>
    <row r="890" spans="1:1">
      <c r="A890" s="9" t="s">
        <v>595</v>
      </c>
    </row>
    <row r="892" spans="1:1">
      <c r="A892" s="9" t="s">
        <v>224</v>
      </c>
    </row>
    <row r="893" spans="1:1">
      <c r="A893" s="9" t="s">
        <v>596</v>
      </c>
    </row>
    <row r="894" spans="1:1">
      <c r="A894" s="9" t="s">
        <v>597</v>
      </c>
    </row>
    <row r="895" spans="1:1">
      <c r="A895" s="9" t="s">
        <v>598</v>
      </c>
    </row>
    <row r="896" spans="1:1">
      <c r="A896" s="9" t="s">
        <v>599</v>
      </c>
    </row>
    <row r="897" spans="1:1">
      <c r="A897" s="9" t="s">
        <v>600</v>
      </c>
    </row>
    <row r="898" spans="1:1">
      <c r="A898" s="9" t="s">
        <v>601</v>
      </c>
    </row>
    <row r="899" spans="1:1">
      <c r="A899" s="9" t="s">
        <v>602</v>
      </c>
    </row>
    <row r="900" spans="1:1">
      <c r="A900" s="9" t="s">
        <v>603</v>
      </c>
    </row>
    <row r="901" spans="1:1">
      <c r="A901" s="9" t="s">
        <v>604</v>
      </c>
    </row>
    <row r="903" spans="1:1">
      <c r="A903" s="9" t="s">
        <v>226</v>
      </c>
    </row>
    <row r="904" spans="1:1">
      <c r="A904" s="9" t="s">
        <v>596</v>
      </c>
    </row>
    <row r="905" spans="1:1">
      <c r="A905" s="9" t="s">
        <v>597</v>
      </c>
    </row>
    <row r="906" spans="1:1">
      <c r="A906" s="9" t="s">
        <v>598</v>
      </c>
    </row>
    <row r="907" spans="1:1">
      <c r="A907" s="9" t="s">
        <v>605</v>
      </c>
    </row>
    <row r="908" spans="1:1">
      <c r="A908" s="9" t="s">
        <v>600</v>
      </c>
    </row>
    <row r="909" spans="1:1">
      <c r="A909" s="9" t="s">
        <v>606</v>
      </c>
    </row>
    <row r="910" spans="1:1">
      <c r="A910" s="9" t="s">
        <v>607</v>
      </c>
    </row>
    <row r="912" spans="1:1">
      <c r="A912" s="9" t="s">
        <v>608</v>
      </c>
    </row>
    <row r="913" spans="1:1">
      <c r="A913" s="9" t="s">
        <v>609</v>
      </c>
    </row>
    <row r="914" spans="1:1">
      <c r="A914" s="9" t="s">
        <v>610</v>
      </c>
    </row>
    <row r="916" spans="1:1">
      <c r="A916" s="9" t="s">
        <v>611</v>
      </c>
    </row>
    <row r="917" spans="1:1">
      <c r="A917" s="9" t="s">
        <v>612</v>
      </c>
    </row>
    <row r="919" spans="1:1">
      <c r="A919" s="9" t="s">
        <v>613</v>
      </c>
    </row>
    <row r="920" spans="1:1">
      <c r="A920" s="9" t="s">
        <v>614</v>
      </c>
    </row>
    <row r="921" spans="1:1">
      <c r="A921" s="9" t="s">
        <v>615</v>
      </c>
    </row>
    <row r="922" spans="1:1">
      <c r="A922" s="9" t="s">
        <v>616</v>
      </c>
    </row>
    <row r="923" spans="1:1">
      <c r="A923" s="9" t="s">
        <v>617</v>
      </c>
    </row>
    <row r="924" spans="1:1">
      <c r="A924" s="9" t="s">
        <v>618</v>
      </c>
    </row>
    <row r="925" spans="1:1">
      <c r="A925" s="9" t="s">
        <v>619</v>
      </c>
    </row>
    <row r="927" spans="1:1">
      <c r="A927" s="9" t="s">
        <v>620</v>
      </c>
    </row>
    <row r="928" spans="1:1">
      <c r="A928" s="9" t="s">
        <v>621</v>
      </c>
    </row>
    <row r="929" spans="1:1">
      <c r="A929" s="9" t="s">
        <v>622</v>
      </c>
    </row>
    <row r="930" spans="1:1">
      <c r="A930" s="9" t="s">
        <v>623</v>
      </c>
    </row>
    <row r="931" spans="1:1">
      <c r="A931" s="9" t="s">
        <v>624</v>
      </c>
    </row>
    <row r="933" spans="1:1">
      <c r="A933" s="9" t="s">
        <v>230</v>
      </c>
    </row>
    <row r="934" spans="1:1">
      <c r="A934" s="9" t="s">
        <v>625</v>
      </c>
    </row>
    <row r="935" spans="1:1">
      <c r="A935" s="9" t="s">
        <v>626</v>
      </c>
    </row>
    <row r="936" spans="1:1">
      <c r="A936" s="9" t="s">
        <v>627</v>
      </c>
    </row>
    <row r="937" spans="1:1">
      <c r="A937" s="9" t="s">
        <v>628</v>
      </c>
    </row>
    <row r="938" spans="1:1">
      <c r="A938" s="9" t="s">
        <v>629</v>
      </c>
    </row>
    <row r="940" spans="1:1">
      <c r="A940" s="9" t="s">
        <v>199</v>
      </c>
    </row>
    <row r="941" spans="1:1">
      <c r="A941" s="9" t="s">
        <v>200</v>
      </c>
    </row>
    <row r="942" spans="1:1">
      <c r="A942" s="9" t="s">
        <v>201</v>
      </c>
    </row>
    <row r="943" spans="1:1">
      <c r="A943" s="9" t="s">
        <v>185</v>
      </c>
    </row>
    <row r="944" spans="1:1">
      <c r="A944" s="9" t="s">
        <v>186</v>
      </c>
    </row>
    <row r="945" spans="1:1">
      <c r="A945" s="9" t="s">
        <v>630</v>
      </c>
    </row>
    <row r="946" spans="1:1">
      <c r="A946" s="9" t="s">
        <v>381</v>
      </c>
    </row>
    <row r="948" spans="1:1">
      <c r="A948" s="9" t="s">
        <v>631</v>
      </c>
    </row>
    <row r="949" spans="1:1">
      <c r="A949" s="9" t="s">
        <v>632</v>
      </c>
    </row>
    <row r="950" spans="1:1">
      <c r="A950" s="9" t="s">
        <v>633</v>
      </c>
    </row>
    <row r="951" spans="1:1">
      <c r="A951" s="9" t="s">
        <v>634</v>
      </c>
    </row>
    <row r="952" spans="1:1">
      <c r="A952" s="9" t="s">
        <v>635</v>
      </c>
    </row>
    <row r="953" spans="1:1">
      <c r="A953" s="9" t="s">
        <v>636</v>
      </c>
    </row>
    <row r="954" spans="1:1">
      <c r="A954" s="9" t="s">
        <v>637</v>
      </c>
    </row>
    <row r="955" spans="1:1">
      <c r="A955" s="9" t="s">
        <v>638</v>
      </c>
    </row>
    <row r="956" spans="1:1">
      <c r="A956" s="9" t="s">
        <v>639</v>
      </c>
    </row>
    <row r="958" spans="1:1">
      <c r="A958" s="9" t="s">
        <v>232</v>
      </c>
    </row>
    <row r="959" spans="1:1">
      <c r="A959" s="9" t="s">
        <v>640</v>
      </c>
    </row>
    <row r="961" spans="1:1">
      <c r="A961" s="9" t="s">
        <v>641</v>
      </c>
    </row>
    <row r="962" spans="1:1">
      <c r="A962" s="9" t="s">
        <v>642</v>
      </c>
    </row>
    <row r="963" spans="1:1">
      <c r="A963" s="9" t="s">
        <v>643</v>
      </c>
    </row>
    <row r="964" spans="1:1">
      <c r="A964" s="9" t="s">
        <v>644</v>
      </c>
    </row>
    <row r="965" spans="1:1">
      <c r="A965" s="9" t="s">
        <v>645</v>
      </c>
    </row>
    <row r="966" spans="1:1">
      <c r="A966" s="9" t="s">
        <v>646</v>
      </c>
    </row>
    <row r="967" spans="1:1">
      <c r="A967" s="9" t="s">
        <v>647</v>
      </c>
    </row>
    <row r="968" spans="1:1">
      <c r="A968" s="9" t="s">
        <v>648</v>
      </c>
    </row>
    <row r="969" spans="1:1">
      <c r="A969" s="9" t="s">
        <v>649</v>
      </c>
    </row>
    <row r="970" spans="1:1">
      <c r="A970" s="9" t="s">
        <v>650</v>
      </c>
    </row>
    <row r="971" spans="1:1">
      <c r="A971" s="9" t="s">
        <v>651</v>
      </c>
    </row>
    <row r="973" spans="1:1">
      <c r="A973" s="9" t="s">
        <v>652</v>
      </c>
    </row>
    <row r="974" spans="1:1">
      <c r="A974" s="9" t="s">
        <v>653</v>
      </c>
    </row>
    <row r="975" spans="1:1">
      <c r="A975" s="9" t="s">
        <v>654</v>
      </c>
    </row>
    <row r="976" spans="1:1">
      <c r="A976" s="9" t="s">
        <v>655</v>
      </c>
    </row>
    <row r="977" spans="1:1">
      <c r="A977" s="9" t="s">
        <v>656</v>
      </c>
    </row>
    <row r="978" spans="1:1">
      <c r="A978" s="9" t="s">
        <v>657</v>
      </c>
    </row>
    <row r="979" spans="1:1">
      <c r="A979" s="9" t="s">
        <v>658</v>
      </c>
    </row>
    <row r="980" spans="1:1">
      <c r="A980" s="9" t="s">
        <v>659</v>
      </c>
    </row>
    <row r="981" spans="1:1">
      <c r="A981" s="9" t="s">
        <v>626</v>
      </c>
    </row>
    <row r="982" spans="1:1">
      <c r="A982" s="9" t="s">
        <v>660</v>
      </c>
    </row>
    <row r="983" spans="1:1">
      <c r="A983" s="9" t="s">
        <v>661</v>
      </c>
    </row>
    <row r="984" spans="1:1">
      <c r="A984" s="9" t="s">
        <v>662</v>
      </c>
    </row>
    <row r="985" spans="1:1">
      <c r="A985" s="9" t="s">
        <v>663</v>
      </c>
    </row>
    <row r="986" spans="1:1">
      <c r="A986" s="9" t="s">
        <v>664</v>
      </c>
    </row>
    <row r="987" spans="1:1">
      <c r="A987" s="9" t="s">
        <v>665</v>
      </c>
    </row>
    <row r="988" spans="1:1">
      <c r="A988" s="9" t="s">
        <v>666</v>
      </c>
    </row>
    <row r="989" spans="1:1">
      <c r="A989" s="9" t="s">
        <v>667</v>
      </c>
    </row>
    <row r="991" spans="1:1">
      <c r="A991" s="9" t="s">
        <v>233</v>
      </c>
    </row>
    <row r="992" spans="1:1">
      <c r="A992" s="9" t="s">
        <v>668</v>
      </c>
    </row>
    <row r="993" spans="1:1">
      <c r="A993" s="9" t="s">
        <v>669</v>
      </c>
    </row>
    <row r="994" spans="1:1">
      <c r="A994" s="9" t="s">
        <v>670</v>
      </c>
    </row>
    <row r="995" spans="1:1">
      <c r="A995" s="9" t="s">
        <v>671</v>
      </c>
    </row>
    <row r="996" spans="1:1">
      <c r="A996" s="9" t="s">
        <v>657</v>
      </c>
    </row>
    <row r="997" spans="1:1">
      <c r="A997" s="9" t="s">
        <v>672</v>
      </c>
    </row>
    <row r="998" spans="1:1">
      <c r="A998" s="9" t="s">
        <v>673</v>
      </c>
    </row>
    <row r="999" spans="1:1">
      <c r="A999" s="9" t="s">
        <v>626</v>
      </c>
    </row>
    <row r="1000" spans="1:1">
      <c r="A1000" s="9" t="s">
        <v>627</v>
      </c>
    </row>
    <row r="1001" spans="1:1">
      <c r="A1001" s="9" t="s">
        <v>661</v>
      </c>
    </row>
    <row r="1002" spans="1:1">
      <c r="A1002" s="9" t="s">
        <v>674</v>
      </c>
    </row>
    <row r="1003" spans="1:1">
      <c r="A1003" s="9" t="s">
        <v>675</v>
      </c>
    </row>
    <row r="1005" spans="1:1">
      <c r="A1005" s="9" t="s">
        <v>199</v>
      </c>
    </row>
    <row r="1006" spans="1:1">
      <c r="A1006" s="9" t="s">
        <v>200</v>
      </c>
    </row>
    <row r="1007" spans="1:1">
      <c r="A1007" s="9" t="s">
        <v>201</v>
      </c>
    </row>
    <row r="1008" spans="1:1">
      <c r="A1008" s="9" t="s">
        <v>185</v>
      </c>
    </row>
    <row r="1009" spans="1:1">
      <c r="A1009" s="9" t="s">
        <v>186</v>
      </c>
    </row>
    <row r="1010" spans="1:1">
      <c r="A1010" s="9" t="s">
        <v>676</v>
      </c>
    </row>
    <row r="1011" spans="1:1">
      <c r="A1011" s="9" t="s">
        <v>381</v>
      </c>
    </row>
    <row r="1013" spans="1:1">
      <c r="A1013" s="9" t="s">
        <v>677</v>
      </c>
    </row>
    <row r="1014" spans="1:1">
      <c r="A1014" s="9" t="s">
        <v>678</v>
      </c>
    </row>
    <row r="1015" spans="1:1">
      <c r="A1015" s="9" t="s">
        <v>679</v>
      </c>
    </row>
    <row r="1016" spans="1:1">
      <c r="A1016" s="9" t="s">
        <v>680</v>
      </c>
    </row>
    <row r="1017" spans="1:1">
      <c r="A1017" s="9" t="s">
        <v>681</v>
      </c>
    </row>
    <row r="1018" spans="1:1">
      <c r="A1018" s="9" t="s">
        <v>682</v>
      </c>
    </row>
    <row r="1019" spans="1:1">
      <c r="A1019" s="9" t="s">
        <v>683</v>
      </c>
    </row>
    <row r="1021" spans="1:1">
      <c r="A1021" s="9" t="s">
        <v>684</v>
      </c>
    </row>
    <row r="1022" spans="1:1">
      <c r="A1022" s="9" t="s">
        <v>685</v>
      </c>
    </row>
    <row r="1023" spans="1:1">
      <c r="A1023" s="9" t="s">
        <v>686</v>
      </c>
    </row>
    <row r="1025" spans="1:1">
      <c r="A1025" s="9" t="s">
        <v>687</v>
      </c>
    </row>
    <row r="1026" spans="1:1">
      <c r="A1026" s="9" t="s">
        <v>688</v>
      </c>
    </row>
    <row r="1028" spans="1:1">
      <c r="A1028" s="9" t="s">
        <v>689</v>
      </c>
    </row>
    <row r="1029" spans="1:1">
      <c r="A1029" s="9" t="s">
        <v>690</v>
      </c>
    </row>
    <row r="1030" spans="1:1">
      <c r="A1030" s="9" t="s">
        <v>691</v>
      </c>
    </row>
    <row r="1032" spans="1:1">
      <c r="A1032" s="9" t="s">
        <v>692</v>
      </c>
    </row>
    <row r="1033" spans="1:1">
      <c r="A1033" s="9" t="s">
        <v>693</v>
      </c>
    </row>
    <row r="1034" spans="1:1">
      <c r="A1034" s="9" t="s">
        <v>694</v>
      </c>
    </row>
    <row r="1035" spans="1:1">
      <c r="A1035" s="9" t="s">
        <v>695</v>
      </c>
    </row>
    <row r="1036" spans="1:1">
      <c r="A1036" s="9" t="s">
        <v>696</v>
      </c>
    </row>
    <row r="1037" spans="1:1">
      <c r="A1037" s="9" t="s">
        <v>697</v>
      </c>
    </row>
    <row r="1038" spans="1:1">
      <c r="A1038" s="9" t="s">
        <v>698</v>
      </c>
    </row>
    <row r="1039" spans="1:1">
      <c r="A1039" s="9" t="s">
        <v>699</v>
      </c>
    </row>
    <row r="1040" spans="1:1">
      <c r="A1040" s="9" t="s">
        <v>700</v>
      </c>
    </row>
    <row r="1041" spans="1:1">
      <c r="A1041" s="9" t="s">
        <v>701</v>
      </c>
    </row>
    <row r="1042" spans="1:1">
      <c r="A1042" s="9" t="s">
        <v>702</v>
      </c>
    </row>
    <row r="1043" spans="1:1">
      <c r="A1043" s="9" t="s">
        <v>703</v>
      </c>
    </row>
    <row r="1044" spans="1:1">
      <c r="A1044" s="9" t="s">
        <v>704</v>
      </c>
    </row>
    <row r="1045" spans="1:1">
      <c r="A1045" s="9" t="s">
        <v>705</v>
      </c>
    </row>
    <row r="1046" spans="1:1">
      <c r="A1046" s="9" t="s">
        <v>706</v>
      </c>
    </row>
    <row r="1048" spans="1:1">
      <c r="A1048" s="9" t="s">
        <v>707</v>
      </c>
    </row>
    <row r="1049" spans="1:1">
      <c r="A1049" s="9" t="s">
        <v>708</v>
      </c>
    </row>
    <row r="1050" spans="1:1">
      <c r="A1050" s="9" t="s">
        <v>709</v>
      </c>
    </row>
    <row r="1051" spans="1:1">
      <c r="A1051" s="9" t="s">
        <v>710</v>
      </c>
    </row>
    <row r="1052" spans="1:1">
      <c r="A1052" s="9" t="s">
        <v>711</v>
      </c>
    </row>
    <row r="1053" spans="1:1">
      <c r="A1053" s="9" t="s">
        <v>712</v>
      </c>
    </row>
    <row r="1054" spans="1:1">
      <c r="A1054" s="9" t="s">
        <v>713</v>
      </c>
    </row>
    <row r="1055" spans="1:1">
      <c r="A1055" s="9" t="s">
        <v>714</v>
      </c>
    </row>
    <row r="1056" spans="1:1">
      <c r="A1056" s="9" t="s">
        <v>715</v>
      </c>
    </row>
    <row r="1057" spans="1:1">
      <c r="A1057" s="9" t="s">
        <v>716</v>
      </c>
    </row>
    <row r="1058" spans="1:1">
      <c r="A1058" s="9" t="s">
        <v>717</v>
      </c>
    </row>
    <row r="1059" spans="1:1">
      <c r="A1059" s="9" t="s">
        <v>718</v>
      </c>
    </row>
    <row r="1060" spans="1:1">
      <c r="A1060" s="9" t="s">
        <v>719</v>
      </c>
    </row>
    <row r="1061" spans="1:1">
      <c r="A1061" s="9" t="s">
        <v>720</v>
      </c>
    </row>
    <row r="1062" spans="1:1">
      <c r="A1062" s="9" t="s">
        <v>721</v>
      </c>
    </row>
    <row r="1063" spans="1:1">
      <c r="A1063" s="9" t="s">
        <v>722</v>
      </c>
    </row>
    <row r="1064" spans="1:1">
      <c r="A1064" s="9" t="s">
        <v>723</v>
      </c>
    </row>
    <row r="1065" spans="1:1">
      <c r="A1065" s="9" t="s">
        <v>724</v>
      </c>
    </row>
    <row r="1067" spans="1:1">
      <c r="A1067" s="9" t="s">
        <v>199</v>
      </c>
    </row>
    <row r="1068" spans="1:1">
      <c r="A1068" s="9" t="s">
        <v>200</v>
      </c>
    </row>
    <row r="1069" spans="1:1">
      <c r="A1069" s="9" t="s">
        <v>201</v>
      </c>
    </row>
    <row r="1070" spans="1:1">
      <c r="A1070" s="9" t="s">
        <v>185</v>
      </c>
    </row>
    <row r="1071" spans="1:1">
      <c r="A1071" s="9" t="s">
        <v>186</v>
      </c>
    </row>
    <row r="1072" spans="1:1">
      <c r="A1072" s="9" t="s">
        <v>725</v>
      </c>
    </row>
    <row r="1073" spans="1:1">
      <c r="A1073" s="9" t="s">
        <v>381</v>
      </c>
    </row>
    <row r="1075" spans="1:1">
      <c r="A1075" s="9" t="s">
        <v>726</v>
      </c>
    </row>
    <row r="1076" spans="1:1">
      <c r="A1076" s="9" t="s">
        <v>727</v>
      </c>
    </row>
    <row r="1077" spans="1:1">
      <c r="A1077" s="9" t="s">
        <v>728</v>
      </c>
    </row>
    <row r="1078" spans="1:1">
      <c r="A1078" s="9" t="s">
        <v>729</v>
      </c>
    </row>
    <row r="1079" spans="1:1">
      <c r="A1079" s="9" t="s">
        <v>730</v>
      </c>
    </row>
    <row r="1080" spans="1:1">
      <c r="A1080" s="9" t="s">
        <v>731</v>
      </c>
    </row>
    <row r="1082" spans="1:1">
      <c r="A1082" s="9" t="s">
        <v>732</v>
      </c>
    </row>
    <row r="1083" spans="1:1">
      <c r="A1083" s="9" t="s">
        <v>733</v>
      </c>
    </row>
    <row r="1085" spans="1:1">
      <c r="A1085" s="9" t="s">
        <v>734</v>
      </c>
    </row>
    <row r="1086" spans="1:1">
      <c r="A1086" s="9" t="s">
        <v>735</v>
      </c>
    </row>
    <row r="1087" spans="1:1">
      <c r="A1087" s="9" t="s">
        <v>736</v>
      </c>
    </row>
    <row r="1088" spans="1:1">
      <c r="A1088" s="9" t="s">
        <v>737</v>
      </c>
    </row>
    <row r="1089" spans="1:1">
      <c r="A1089" s="9" t="s">
        <v>738</v>
      </c>
    </row>
    <row r="1090" spans="1:1">
      <c r="A1090" s="9" t="s">
        <v>739</v>
      </c>
    </row>
    <row r="1091" spans="1:1">
      <c r="A1091" s="9" t="s">
        <v>740</v>
      </c>
    </row>
    <row r="1092" spans="1:1">
      <c r="A1092" s="9" t="s">
        <v>741</v>
      </c>
    </row>
    <row r="1093" spans="1:1">
      <c r="A1093" s="9" t="s">
        <v>742</v>
      </c>
    </row>
    <row r="1094" spans="1:1">
      <c r="A1094" s="9" t="s">
        <v>743</v>
      </c>
    </row>
    <row r="1095" spans="1:1">
      <c r="A1095" s="9" t="s">
        <v>744</v>
      </c>
    </row>
    <row r="1096" spans="1:1">
      <c r="A1096" s="9" t="s">
        <v>745</v>
      </c>
    </row>
    <row r="1098" spans="1:1">
      <c r="A1098" s="9" t="s">
        <v>746</v>
      </c>
    </row>
    <row r="1099" spans="1:1">
      <c r="A1099" s="9" t="s">
        <v>747</v>
      </c>
    </row>
    <row r="1100" spans="1:1">
      <c r="A1100" s="9" t="s">
        <v>748</v>
      </c>
    </row>
    <row r="1102" spans="1:1">
      <c r="A1102" s="9" t="s">
        <v>749</v>
      </c>
    </row>
    <row r="1103" spans="1:1">
      <c r="A1103" s="9" t="s">
        <v>750</v>
      </c>
    </row>
    <row r="1104" spans="1:1">
      <c r="A1104" s="9" t="s">
        <v>751</v>
      </c>
    </row>
    <row r="1105" spans="1:1">
      <c r="A1105" s="9" t="s">
        <v>752</v>
      </c>
    </row>
    <row r="1106" spans="1:1">
      <c r="A1106" s="9" t="s">
        <v>753</v>
      </c>
    </row>
    <row r="1107" spans="1:1">
      <c r="A1107" s="9" t="s">
        <v>754</v>
      </c>
    </row>
    <row r="1108" spans="1:1">
      <c r="A1108" s="9" t="s">
        <v>755</v>
      </c>
    </row>
    <row r="1109" spans="1:1">
      <c r="A1109" s="9" t="s">
        <v>756</v>
      </c>
    </row>
    <row r="1110" spans="1:1">
      <c r="A1110" s="9" t="s">
        <v>757</v>
      </c>
    </row>
    <row r="1111" spans="1:1">
      <c r="A1111" s="9" t="s">
        <v>758</v>
      </c>
    </row>
    <row r="1113" spans="1:1">
      <c r="A1113" s="9" t="s">
        <v>759</v>
      </c>
    </row>
    <row r="1114" spans="1:1">
      <c r="A1114" s="9" t="s">
        <v>760</v>
      </c>
    </row>
    <row r="1115" spans="1:1">
      <c r="A1115" s="9" t="s">
        <v>761</v>
      </c>
    </row>
    <row r="1116" spans="1:1">
      <c r="A1116" s="9" t="s">
        <v>762</v>
      </c>
    </row>
    <row r="1117" spans="1:1">
      <c r="A1117" s="9" t="s">
        <v>763</v>
      </c>
    </row>
    <row r="1118" spans="1:1">
      <c r="A1118" s="9" t="s">
        <v>764</v>
      </c>
    </row>
    <row r="1120" spans="1:1">
      <c r="A1120" s="9" t="s">
        <v>765</v>
      </c>
    </row>
    <row r="1121" spans="1:1">
      <c r="A1121" s="9" t="s">
        <v>766</v>
      </c>
    </row>
    <row r="1122" spans="1:1">
      <c r="A1122" s="9" t="s">
        <v>767</v>
      </c>
    </row>
    <row r="1123" spans="1:1">
      <c r="A1123" s="9" t="s">
        <v>768</v>
      </c>
    </row>
    <row r="1124" spans="1:1">
      <c r="A1124" s="9" t="s">
        <v>769</v>
      </c>
    </row>
    <row r="1125" spans="1:1">
      <c r="A1125" s="9" t="s">
        <v>770</v>
      </c>
    </row>
    <row r="1127" spans="1:1">
      <c r="A1127" s="9" t="s">
        <v>199</v>
      </c>
    </row>
    <row r="1128" spans="1:1">
      <c r="A1128" s="9" t="s">
        <v>200</v>
      </c>
    </row>
    <row r="1129" spans="1:1">
      <c r="A1129" s="9" t="s">
        <v>201</v>
      </c>
    </row>
    <row r="1130" spans="1:1">
      <c r="A1130" s="9" t="s">
        <v>185</v>
      </c>
    </row>
    <row r="1131" spans="1:1">
      <c r="A1131" s="9" t="s">
        <v>186</v>
      </c>
    </row>
    <row r="1132" spans="1:1">
      <c r="A1132" s="9" t="s">
        <v>771</v>
      </c>
    </row>
    <row r="1133" spans="1:1">
      <c r="A1133" s="9" t="s">
        <v>381</v>
      </c>
    </row>
    <row r="1135" spans="1:1">
      <c r="A1135" s="9" t="s">
        <v>772</v>
      </c>
    </row>
    <row r="1136" spans="1:1">
      <c r="A1136" s="9" t="s">
        <v>773</v>
      </c>
    </row>
    <row r="1137" spans="1:1">
      <c r="A1137" s="9" t="s">
        <v>774</v>
      </c>
    </row>
    <row r="1138" spans="1:1">
      <c r="A1138" s="9" t="s">
        <v>775</v>
      </c>
    </row>
    <row r="1140" spans="1:1">
      <c r="A1140" s="9" t="s">
        <v>776</v>
      </c>
    </row>
    <row r="1141" spans="1:1">
      <c r="A1141" s="9" t="s">
        <v>777</v>
      </c>
    </row>
    <row r="1142" spans="1:1">
      <c r="A1142" s="9" t="s">
        <v>778</v>
      </c>
    </row>
    <row r="1143" spans="1:1">
      <c r="A1143" s="9" t="s">
        <v>779</v>
      </c>
    </row>
    <row r="1145" spans="1:1">
      <c r="A1145" s="9" t="s">
        <v>780</v>
      </c>
    </row>
    <row r="1146" spans="1:1">
      <c r="A1146" s="9" t="s">
        <v>781</v>
      </c>
    </row>
    <row r="1147" spans="1:1">
      <c r="A1147" s="9" t="s">
        <v>782</v>
      </c>
    </row>
    <row r="1148" spans="1:1">
      <c r="A1148" s="9" t="s">
        <v>783</v>
      </c>
    </row>
    <row r="1149" spans="1:1">
      <c r="A1149" s="9" t="s">
        <v>784</v>
      </c>
    </row>
    <row r="1150" spans="1:1">
      <c r="A1150" s="9" t="s">
        <v>785</v>
      </c>
    </row>
    <row r="1152" spans="1:1">
      <c r="A1152" s="9" t="s">
        <v>786</v>
      </c>
    </row>
    <row r="1153" spans="1:1">
      <c r="A1153" s="9" t="s">
        <v>787</v>
      </c>
    </row>
    <row r="1154" spans="1:1">
      <c r="A1154" s="9" t="s">
        <v>788</v>
      </c>
    </row>
    <row r="1155" spans="1:1">
      <c r="A1155" s="9" t="s">
        <v>789</v>
      </c>
    </row>
    <row r="1156" spans="1:1">
      <c r="A1156" s="9" t="s">
        <v>790</v>
      </c>
    </row>
    <row r="1158" spans="1:1">
      <c r="A1158" s="9" t="s">
        <v>791</v>
      </c>
    </row>
    <row r="1159" spans="1:1">
      <c r="A1159" s="9" t="s">
        <v>792</v>
      </c>
    </row>
    <row r="1160" spans="1:1">
      <c r="A1160" s="9" t="s">
        <v>793</v>
      </c>
    </row>
    <row r="1162" spans="1:1">
      <c r="A1162" s="9" t="s">
        <v>794</v>
      </c>
    </row>
    <row r="1163" spans="1:1">
      <c r="A1163" s="9" t="s">
        <v>795</v>
      </c>
    </row>
    <row r="1164" spans="1:1">
      <c r="A1164" s="9" t="s">
        <v>796</v>
      </c>
    </row>
    <row r="1166" spans="1:1">
      <c r="A1166" s="9" t="s">
        <v>797</v>
      </c>
    </row>
    <row r="1167" spans="1:1">
      <c r="A1167" s="9" t="s">
        <v>798</v>
      </c>
    </row>
    <row r="1169" spans="1:1">
      <c r="A1169" s="9" t="s">
        <v>799</v>
      </c>
    </row>
    <row r="1170" spans="1:1">
      <c r="A1170" s="9" t="s">
        <v>800</v>
      </c>
    </row>
    <row r="1171" spans="1:1">
      <c r="A1171" s="9" t="s">
        <v>801</v>
      </c>
    </row>
    <row r="1172" spans="1:1">
      <c r="A1172" s="9" t="s">
        <v>802</v>
      </c>
    </row>
    <row r="1173" spans="1:1">
      <c r="A1173" s="9" t="s">
        <v>803</v>
      </c>
    </row>
    <row r="1174" spans="1:1">
      <c r="A1174" s="9" t="s">
        <v>804</v>
      </c>
    </row>
    <row r="1175" spans="1:1">
      <c r="A1175" s="9" t="s">
        <v>805</v>
      </c>
    </row>
    <row r="1176" spans="1:1">
      <c r="A1176" s="9" t="s">
        <v>806</v>
      </c>
    </row>
    <row r="1177" spans="1:1">
      <c r="A1177" s="9" t="s">
        <v>807</v>
      </c>
    </row>
    <row r="1178" spans="1:1">
      <c r="A1178" s="9" t="s">
        <v>808</v>
      </c>
    </row>
    <row r="1179" spans="1:1">
      <c r="A1179" s="9" t="s">
        <v>809</v>
      </c>
    </row>
    <row r="1181" spans="1:1">
      <c r="A1181" s="9" t="s">
        <v>810</v>
      </c>
    </row>
    <row r="1182" spans="1:1">
      <c r="A1182" s="9" t="s">
        <v>811</v>
      </c>
    </row>
    <row r="1183" spans="1:1">
      <c r="A1183" s="9" t="s">
        <v>812</v>
      </c>
    </row>
    <row r="1185" spans="1:1">
      <c r="A1185" s="9" t="s">
        <v>813</v>
      </c>
    </row>
    <row r="1186" spans="1:1">
      <c r="A1186" s="9" t="s">
        <v>814</v>
      </c>
    </row>
    <row r="1187" spans="1:1">
      <c r="A1187" s="9" t="s">
        <v>815</v>
      </c>
    </row>
    <row r="1189" spans="1:1">
      <c r="A1189" s="9" t="s">
        <v>199</v>
      </c>
    </row>
    <row r="1190" spans="1:1">
      <c r="A1190" s="9" t="s">
        <v>200</v>
      </c>
    </row>
    <row r="1191" spans="1:1">
      <c r="A1191" s="9" t="s">
        <v>201</v>
      </c>
    </row>
    <row r="1192" spans="1:1">
      <c r="A1192" s="9" t="s">
        <v>185</v>
      </c>
    </row>
    <row r="1193" spans="1:1">
      <c r="A1193" s="9" t="s">
        <v>186</v>
      </c>
    </row>
    <row r="1194" spans="1:1">
      <c r="A1194" s="9" t="s">
        <v>816</v>
      </c>
    </row>
    <row r="1195" spans="1:1">
      <c r="A1195" s="9" t="s">
        <v>381</v>
      </c>
    </row>
    <row r="1197" spans="1:1">
      <c r="A1197" s="9" t="s">
        <v>817</v>
      </c>
    </row>
    <row r="1198" spans="1:1">
      <c r="A1198" s="9" t="s">
        <v>818</v>
      </c>
    </row>
    <row r="1199" spans="1:1">
      <c r="A1199" s="9" t="s">
        <v>819</v>
      </c>
    </row>
    <row r="1201" spans="1:1">
      <c r="A1201" s="9" t="s">
        <v>820</v>
      </c>
    </row>
    <row r="1202" spans="1:1">
      <c r="A1202" s="9" t="s">
        <v>821</v>
      </c>
    </row>
    <row r="1203" spans="1:1">
      <c r="A1203" s="9" t="s">
        <v>822</v>
      </c>
    </row>
    <row r="1204" spans="1:1">
      <c r="A1204" s="9" t="s">
        <v>823</v>
      </c>
    </row>
    <row r="1205" spans="1:1">
      <c r="A1205" s="9" t="s">
        <v>824</v>
      </c>
    </row>
    <row r="1206" spans="1:1">
      <c r="A1206" s="9" t="s">
        <v>825</v>
      </c>
    </row>
    <row r="1208" spans="1:1">
      <c r="A1208" s="9" t="s">
        <v>826</v>
      </c>
    </row>
    <row r="1209" spans="1:1">
      <c r="A1209" s="9" t="s">
        <v>827</v>
      </c>
    </row>
    <row r="1211" spans="1:1">
      <c r="A1211" s="9" t="s">
        <v>828</v>
      </c>
    </row>
    <row r="1212" spans="1:1">
      <c r="A1212" s="9" t="s">
        <v>829</v>
      </c>
    </row>
    <row r="1213" spans="1:1">
      <c r="A1213" s="9" t="s">
        <v>830</v>
      </c>
    </row>
    <row r="1214" spans="1:1">
      <c r="A1214" s="9" t="s">
        <v>831</v>
      </c>
    </row>
    <row r="1215" spans="1:1">
      <c r="A1215" s="9" t="s">
        <v>832</v>
      </c>
    </row>
    <row r="1216" spans="1:1">
      <c r="A1216" s="9" t="s">
        <v>833</v>
      </c>
    </row>
    <row r="1217" spans="1:1">
      <c r="A1217" s="9" t="s">
        <v>834</v>
      </c>
    </row>
    <row r="1218" spans="1:1">
      <c r="A1218" s="9" t="s">
        <v>835</v>
      </c>
    </row>
    <row r="1219" spans="1:1">
      <c r="A1219" s="9" t="s">
        <v>836</v>
      </c>
    </row>
    <row r="1220" spans="1:1">
      <c r="A1220" s="9" t="s">
        <v>837</v>
      </c>
    </row>
    <row r="1221" spans="1:1">
      <c r="A1221" s="9" t="s">
        <v>838</v>
      </c>
    </row>
    <row r="1222" spans="1:1">
      <c r="A1222" s="9" t="s">
        <v>839</v>
      </c>
    </row>
    <row r="1224" spans="1:1">
      <c r="A1224" s="9" t="s">
        <v>840</v>
      </c>
    </row>
    <row r="1225" spans="1:1">
      <c r="A1225" s="9" t="s">
        <v>829</v>
      </c>
    </row>
    <row r="1226" spans="1:1">
      <c r="A1226" s="9" t="s">
        <v>841</v>
      </c>
    </row>
    <row r="1227" spans="1:1">
      <c r="A1227" s="9" t="s">
        <v>842</v>
      </c>
    </row>
    <row r="1228" spans="1:1">
      <c r="A1228" s="9" t="s">
        <v>843</v>
      </c>
    </row>
    <row r="1229" spans="1:1">
      <c r="A1229" s="9" t="s">
        <v>844</v>
      </c>
    </row>
    <row r="1230" spans="1:1">
      <c r="A1230" s="9">
        <v>13</v>
      </c>
    </row>
    <row r="1232" spans="1:1">
      <c r="A1232" s="9" t="s">
        <v>845</v>
      </c>
    </row>
    <row r="1233" spans="1:1">
      <c r="A1233" s="9" t="s">
        <v>846</v>
      </c>
    </row>
    <row r="1234" spans="1:1">
      <c r="A1234" s="9" t="s">
        <v>847</v>
      </c>
    </row>
    <row r="1236" spans="1:1">
      <c r="A1236" s="9" t="s">
        <v>848</v>
      </c>
    </row>
    <row r="1237" spans="1:1">
      <c r="A1237" s="9" t="s">
        <v>849</v>
      </c>
    </row>
    <row r="1239" spans="1:1">
      <c r="A1239" s="9" t="s">
        <v>850</v>
      </c>
    </row>
    <row r="1240" spans="1:1">
      <c r="A1240" s="9" t="s">
        <v>851</v>
      </c>
    </row>
    <row r="1241" spans="1:1">
      <c r="A1241" s="9" t="s">
        <v>852</v>
      </c>
    </row>
    <row r="1242" spans="1:1">
      <c r="A1242" s="9" t="s">
        <v>853</v>
      </c>
    </row>
    <row r="1243" spans="1:1">
      <c r="A1243" s="9" t="s">
        <v>854</v>
      </c>
    </row>
    <row r="1244" spans="1:1">
      <c r="A1244" s="9" t="s">
        <v>855</v>
      </c>
    </row>
    <row r="1245" spans="1:1">
      <c r="A1245" s="9" t="s">
        <v>856</v>
      </c>
    </row>
    <row r="1246" spans="1:1">
      <c r="A1246" s="9" t="s">
        <v>857</v>
      </c>
    </row>
    <row r="1247" spans="1:1">
      <c r="A1247" s="9" t="s">
        <v>858</v>
      </c>
    </row>
    <row r="1248" spans="1:1">
      <c r="A1248" s="9" t="s">
        <v>859</v>
      </c>
    </row>
    <row r="1249" spans="1:1">
      <c r="A1249" s="9" t="s">
        <v>860</v>
      </c>
    </row>
    <row r="1250" spans="1:1">
      <c r="A1250" s="9" t="s">
        <v>861</v>
      </c>
    </row>
    <row r="1252" spans="1:1">
      <c r="A1252" s="9" t="s">
        <v>862</v>
      </c>
    </row>
    <row r="1253" spans="1:1">
      <c r="A1253" s="9" t="s">
        <v>863</v>
      </c>
    </row>
    <row r="1254" spans="1:1">
      <c r="A1254" s="9" t="s">
        <v>864</v>
      </c>
    </row>
    <row r="1256" spans="1:1">
      <c r="A1256" s="9" t="s">
        <v>199</v>
      </c>
    </row>
    <row r="1257" spans="1:1">
      <c r="A1257" s="9" t="s">
        <v>200</v>
      </c>
    </row>
    <row r="1258" spans="1:1">
      <c r="A1258" s="9" t="s">
        <v>201</v>
      </c>
    </row>
    <row r="1259" spans="1:1">
      <c r="A1259" s="9" t="s">
        <v>185</v>
      </c>
    </row>
    <row r="1260" spans="1:1">
      <c r="A1260" s="9" t="s">
        <v>186</v>
      </c>
    </row>
    <row r="1261" spans="1:1">
      <c r="A1261" s="9" t="s">
        <v>865</v>
      </c>
    </row>
    <row r="1262" spans="1:1">
      <c r="A1262" s="9" t="s">
        <v>381</v>
      </c>
    </row>
    <row r="1264" spans="1:1">
      <c r="A1264" s="9" t="s">
        <v>866</v>
      </c>
    </row>
    <row r="1265" spans="1:1">
      <c r="A1265" s="9" t="s">
        <v>867</v>
      </c>
    </row>
    <row r="1266" spans="1:1">
      <c r="A1266" s="9" t="s">
        <v>868</v>
      </c>
    </row>
    <row r="1267" spans="1:1">
      <c r="A1267" s="9" t="s">
        <v>869</v>
      </c>
    </row>
    <row r="1268" spans="1:1">
      <c r="A1268" s="9" t="s">
        <v>870</v>
      </c>
    </row>
    <row r="1270" spans="1:1">
      <c r="A1270" s="9" t="s">
        <v>871</v>
      </c>
    </row>
    <row r="1271" spans="1:1">
      <c r="A1271" s="9" t="s">
        <v>872</v>
      </c>
    </row>
    <row r="1272" spans="1:1">
      <c r="A1272" s="9" t="s">
        <v>873</v>
      </c>
    </row>
    <row r="1273" spans="1:1">
      <c r="A1273" s="9" t="s">
        <v>874</v>
      </c>
    </row>
    <row r="1274" spans="1:1">
      <c r="A1274" s="9" t="s">
        <v>875</v>
      </c>
    </row>
    <row r="1275" spans="1:1">
      <c r="A1275" s="9" t="s">
        <v>876</v>
      </c>
    </row>
    <row r="1276" spans="1:1">
      <c r="A1276" s="9" t="s">
        <v>877</v>
      </c>
    </row>
    <row r="1277" spans="1:1">
      <c r="A1277" s="9" t="s">
        <v>878</v>
      </c>
    </row>
    <row r="1279" spans="1:1">
      <c r="A1279" s="9" t="s">
        <v>879</v>
      </c>
    </row>
    <row r="1280" spans="1:1">
      <c r="A1280" s="9" t="s">
        <v>880</v>
      </c>
    </row>
    <row r="1282" spans="1:1">
      <c r="A1282" s="9" t="s">
        <v>881</v>
      </c>
    </row>
    <row r="1283" spans="1:1">
      <c r="A1283" s="9" t="s">
        <v>882</v>
      </c>
    </row>
    <row r="1284" spans="1:1">
      <c r="A1284" s="9" t="s">
        <v>883</v>
      </c>
    </row>
    <row r="1285" spans="1:1">
      <c r="A1285" s="9" t="s">
        <v>884</v>
      </c>
    </row>
    <row r="1287" spans="1:1">
      <c r="A1287" s="9" t="s">
        <v>251</v>
      </c>
    </row>
    <row r="1288" spans="1:1">
      <c r="A1288" s="9" t="s">
        <v>885</v>
      </c>
    </row>
    <row r="1289" spans="1:1">
      <c r="A1289" s="9" t="s">
        <v>886</v>
      </c>
    </row>
    <row r="1290" spans="1:1">
      <c r="A1290" s="9" t="s">
        <v>887</v>
      </c>
    </row>
    <row r="1291" spans="1:1">
      <c r="A1291" s="9" t="s">
        <v>888</v>
      </c>
    </row>
    <row r="1293" spans="1:1">
      <c r="A1293" s="9" t="s">
        <v>253</v>
      </c>
    </row>
    <row r="1294" spans="1:1">
      <c r="A1294" s="9" t="s">
        <v>889</v>
      </c>
    </row>
    <row r="1295" spans="1:1">
      <c r="A1295" s="9" t="s">
        <v>890</v>
      </c>
    </row>
    <row r="1296" spans="1:1">
      <c r="A1296" s="9" t="s">
        <v>891</v>
      </c>
    </row>
    <row r="1297" spans="1:1">
      <c r="A1297" s="9" t="s">
        <v>892</v>
      </c>
    </row>
    <row r="1298" spans="1:1">
      <c r="A1298" s="9" t="s">
        <v>893</v>
      </c>
    </row>
    <row r="1299" spans="1:1">
      <c r="A1299" s="9" t="s">
        <v>894</v>
      </c>
    </row>
    <row r="1301" spans="1:1">
      <c r="A1301" s="9" t="s">
        <v>895</v>
      </c>
    </row>
    <row r="1302" spans="1:1">
      <c r="A1302" s="9" t="s">
        <v>896</v>
      </c>
    </row>
    <row r="1303" spans="1:1">
      <c r="A1303" s="9" t="s">
        <v>897</v>
      </c>
    </row>
    <row r="1304" spans="1:1">
      <c r="A1304" s="9" t="s">
        <v>898</v>
      </c>
    </row>
    <row r="1305" spans="1:1">
      <c r="A1305" s="9" t="s">
        <v>899</v>
      </c>
    </row>
    <row r="1306" spans="1:1">
      <c r="A1306" s="9" t="s">
        <v>900</v>
      </c>
    </row>
    <row r="1307" spans="1:1">
      <c r="A1307" s="9" t="s">
        <v>901</v>
      </c>
    </row>
    <row r="1308" spans="1:1">
      <c r="A1308" s="9" t="s">
        <v>902</v>
      </c>
    </row>
    <row r="1309" spans="1:1">
      <c r="A1309" s="9" t="s">
        <v>903</v>
      </c>
    </row>
    <row r="1310" spans="1:1">
      <c r="A1310" s="9" t="s">
        <v>904</v>
      </c>
    </row>
    <row r="1311" spans="1:1">
      <c r="A1311" s="9" t="s">
        <v>905</v>
      </c>
    </row>
    <row r="1312" spans="1:1">
      <c r="A1312" s="9" t="s">
        <v>906</v>
      </c>
    </row>
    <row r="1314" spans="1:1">
      <c r="A1314" s="9" t="s">
        <v>907</v>
      </c>
    </row>
    <row r="1315" spans="1:1">
      <c r="A1315" s="9" t="s">
        <v>908</v>
      </c>
    </row>
    <row r="1316" spans="1:1">
      <c r="A1316" s="9" t="s">
        <v>909</v>
      </c>
    </row>
    <row r="1317" spans="1:1">
      <c r="A1317" s="9" t="s">
        <v>910</v>
      </c>
    </row>
    <row r="1318" spans="1:1">
      <c r="A1318" s="9" t="s">
        <v>847</v>
      </c>
    </row>
    <row r="1320" spans="1:1">
      <c r="A1320" s="9" t="s">
        <v>199</v>
      </c>
    </row>
    <row r="1321" spans="1:1">
      <c r="A1321" s="9" t="s">
        <v>200</v>
      </c>
    </row>
    <row r="1322" spans="1:1">
      <c r="A1322" s="9" t="s">
        <v>201</v>
      </c>
    </row>
    <row r="1323" spans="1:1">
      <c r="A1323" s="9" t="s">
        <v>185</v>
      </c>
    </row>
    <row r="1324" spans="1:1">
      <c r="A1324" s="9" t="s">
        <v>186</v>
      </c>
    </row>
    <row r="1325" spans="1:1">
      <c r="A1325" s="9" t="s">
        <v>911</v>
      </c>
    </row>
    <row r="1326" spans="1:1">
      <c r="A1326" s="9" t="s">
        <v>381</v>
      </c>
    </row>
    <row r="1328" spans="1:1">
      <c r="A1328" s="9" t="s">
        <v>912</v>
      </c>
    </row>
    <row r="1329" spans="1:1">
      <c r="A1329" s="9" t="s">
        <v>913</v>
      </c>
    </row>
    <row r="1330" spans="1:1">
      <c r="A1330" s="9" t="s">
        <v>914</v>
      </c>
    </row>
    <row r="1331" spans="1:1">
      <c r="A1331" s="9" t="s">
        <v>915</v>
      </c>
    </row>
    <row r="1332" spans="1:1">
      <c r="A1332" s="9" t="s">
        <v>916</v>
      </c>
    </row>
    <row r="1334" spans="1:1">
      <c r="A1334" s="9" t="s">
        <v>917</v>
      </c>
    </row>
    <row r="1336" spans="1:1">
      <c r="A1336" s="9" t="s">
        <v>918</v>
      </c>
    </row>
    <row r="1337" spans="1:1">
      <c r="A1337" s="9" t="s">
        <v>919</v>
      </c>
    </row>
    <row r="1338" spans="1:1">
      <c r="A1338" s="9" t="s">
        <v>920</v>
      </c>
    </row>
    <row r="1339" spans="1:1">
      <c r="A1339" s="9" t="s">
        <v>921</v>
      </c>
    </row>
    <row r="1340" spans="1:1">
      <c r="A1340" s="9" t="s">
        <v>922</v>
      </c>
    </row>
    <row r="1342" spans="1:1">
      <c r="A1342" s="9" t="s">
        <v>923</v>
      </c>
    </row>
    <row r="1344" spans="1:1">
      <c r="A1344" s="9" t="s">
        <v>924</v>
      </c>
    </row>
    <row r="1345" spans="1:1">
      <c r="A1345" s="9" t="s">
        <v>925</v>
      </c>
    </row>
    <row r="1346" spans="1:1">
      <c r="A1346" s="9" t="s">
        <v>926</v>
      </c>
    </row>
    <row r="1347" spans="1:1">
      <c r="A1347" s="9" t="s">
        <v>927</v>
      </c>
    </row>
    <row r="1348" spans="1:1">
      <c r="A1348" s="9" t="s">
        <v>928</v>
      </c>
    </row>
    <row r="1350" spans="1:1">
      <c r="A1350" s="9" t="s">
        <v>929</v>
      </c>
    </row>
    <row r="1351" spans="1:1">
      <c r="A1351" s="9" t="s">
        <v>930</v>
      </c>
    </row>
    <row r="1352" spans="1:1">
      <c r="A1352" s="9" t="s">
        <v>931</v>
      </c>
    </row>
    <row r="1354" spans="1:1">
      <c r="A1354" s="9" t="s">
        <v>932</v>
      </c>
    </row>
    <row r="1355" spans="1:1">
      <c r="A1355" s="9" t="s">
        <v>933</v>
      </c>
    </row>
    <row r="1356" spans="1:1">
      <c r="A1356" s="9" t="s">
        <v>934</v>
      </c>
    </row>
    <row r="1358" spans="1:1">
      <c r="A1358" s="9" t="s">
        <v>935</v>
      </c>
    </row>
    <row r="1359" spans="1:1">
      <c r="A1359" s="9" t="s">
        <v>936</v>
      </c>
    </row>
    <row r="1360" spans="1:1">
      <c r="A1360" s="9" t="s">
        <v>937</v>
      </c>
    </row>
    <row r="1361" spans="1:1">
      <c r="A1361" s="9" t="s">
        <v>938</v>
      </c>
    </row>
    <row r="1362" spans="1:1">
      <c r="A1362" s="9" t="s">
        <v>939</v>
      </c>
    </row>
    <row r="1363" spans="1:1">
      <c r="A1363" s="9" t="s">
        <v>940</v>
      </c>
    </row>
    <row r="1364" spans="1:1">
      <c r="A1364" s="9" t="s">
        <v>941</v>
      </c>
    </row>
    <row r="1365" spans="1:1">
      <c r="A1365" s="9" t="s">
        <v>942</v>
      </c>
    </row>
    <row r="1367" spans="1:1">
      <c r="A1367" s="9" t="s">
        <v>943</v>
      </c>
    </row>
    <row r="1368" spans="1:1">
      <c r="A1368" s="9" t="s">
        <v>944</v>
      </c>
    </row>
    <row r="1369" spans="1:1">
      <c r="A1369" s="9" t="s">
        <v>945</v>
      </c>
    </row>
    <row r="1370" spans="1:1">
      <c r="A1370" s="9" t="s">
        <v>946</v>
      </c>
    </row>
    <row r="1371" spans="1:1">
      <c r="A1371" s="9" t="s">
        <v>947</v>
      </c>
    </row>
    <row r="1372" spans="1:1">
      <c r="A1372" s="9" t="s">
        <v>948</v>
      </c>
    </row>
    <row r="1373" spans="1:1">
      <c r="A1373" s="9" t="s">
        <v>949</v>
      </c>
    </row>
    <row r="1374" spans="1:1">
      <c r="A1374" s="9" t="s">
        <v>950</v>
      </c>
    </row>
    <row r="1375" spans="1:1">
      <c r="A1375" s="9" t="s">
        <v>951</v>
      </c>
    </row>
    <row r="1376" spans="1:1">
      <c r="A1376" s="9" t="s">
        <v>952</v>
      </c>
    </row>
    <row r="1378" spans="1:1">
      <c r="A1378" s="9" t="s">
        <v>953</v>
      </c>
    </row>
    <row r="1379" spans="1:1">
      <c r="A1379" s="9" t="s">
        <v>954</v>
      </c>
    </row>
    <row r="1380" spans="1:1">
      <c r="A1380" s="9" t="s">
        <v>955</v>
      </c>
    </row>
    <row r="1381" spans="1:1">
      <c r="A1381" s="9" t="s">
        <v>956</v>
      </c>
    </row>
    <row r="1382" spans="1:1">
      <c r="A1382" s="9" t="s">
        <v>957</v>
      </c>
    </row>
    <row r="1384" spans="1:1">
      <c r="A1384" s="9" t="s">
        <v>199</v>
      </c>
    </row>
    <row r="1385" spans="1:1">
      <c r="A1385" s="9" t="s">
        <v>200</v>
      </c>
    </row>
    <row r="1386" spans="1:1">
      <c r="A1386" s="9" t="s">
        <v>201</v>
      </c>
    </row>
    <row r="1387" spans="1:1">
      <c r="A1387" s="9" t="s">
        <v>185</v>
      </c>
    </row>
    <row r="1388" spans="1:1">
      <c r="A1388" s="9" t="s">
        <v>186</v>
      </c>
    </row>
    <row r="1389" spans="1:1">
      <c r="A1389" s="9" t="s">
        <v>958</v>
      </c>
    </row>
    <row r="1390" spans="1:1">
      <c r="A1390" s="9" t="s">
        <v>381</v>
      </c>
    </row>
    <row r="1392" spans="1:1">
      <c r="A1392" s="9" t="s">
        <v>959</v>
      </c>
    </row>
    <row r="1393" spans="1:1">
      <c r="A1393" s="9" t="s">
        <v>960</v>
      </c>
    </row>
    <row r="1394" spans="1:1">
      <c r="A1394" s="9" t="s">
        <v>961</v>
      </c>
    </row>
    <row r="1396" spans="1:1">
      <c r="A1396" s="9" t="s">
        <v>962</v>
      </c>
    </row>
    <row r="1397" spans="1:1">
      <c r="A1397" s="9" t="s">
        <v>963</v>
      </c>
    </row>
    <row r="1398" spans="1:1">
      <c r="A1398" s="9" t="s">
        <v>964</v>
      </c>
    </row>
    <row r="1399" spans="1:1">
      <c r="A1399" s="9" t="s">
        <v>965</v>
      </c>
    </row>
    <row r="1401" spans="1:1">
      <c r="A1401" s="9" t="s">
        <v>966</v>
      </c>
    </row>
    <row r="1402" spans="1:1">
      <c r="A1402" s="9" t="s">
        <v>967</v>
      </c>
    </row>
    <row r="1403" spans="1:1">
      <c r="A1403" s="9" t="s">
        <v>968</v>
      </c>
    </row>
    <row r="1404" spans="1:1">
      <c r="A1404" s="9" t="s">
        <v>969</v>
      </c>
    </row>
    <row r="1405" spans="1:1">
      <c r="A1405" s="9" t="s">
        <v>970</v>
      </c>
    </row>
    <row r="1407" spans="1:1">
      <c r="A1407" s="9" t="s">
        <v>971</v>
      </c>
    </row>
    <row r="1408" spans="1:1">
      <c r="A1408" s="9" t="s">
        <v>972</v>
      </c>
    </row>
    <row r="1409" spans="1:1">
      <c r="A1409" s="9" t="s">
        <v>973</v>
      </c>
    </row>
    <row r="1411" spans="1:1">
      <c r="A1411" s="9" t="s">
        <v>974</v>
      </c>
    </row>
    <row r="1412" spans="1:1">
      <c r="A1412" s="9" t="s">
        <v>975</v>
      </c>
    </row>
    <row r="1413" spans="1:1">
      <c r="A1413" s="9" t="s">
        <v>976</v>
      </c>
    </row>
    <row r="1414" spans="1:1">
      <c r="A1414" s="9" t="s">
        <v>977</v>
      </c>
    </row>
    <row r="1415" spans="1:1">
      <c r="A1415" s="9" t="s">
        <v>978</v>
      </c>
    </row>
    <row r="1416" spans="1:1">
      <c r="A1416" s="9" t="s">
        <v>979</v>
      </c>
    </row>
    <row r="1417" spans="1:1">
      <c r="A1417" s="9" t="s">
        <v>980</v>
      </c>
    </row>
    <row r="1418" spans="1:1">
      <c r="A1418" s="9" t="s">
        <v>981</v>
      </c>
    </row>
    <row r="1419" spans="1:1">
      <c r="A1419" s="9" t="s">
        <v>982</v>
      </c>
    </row>
    <row r="1420" spans="1:1">
      <c r="A1420" s="9" t="s">
        <v>983</v>
      </c>
    </row>
    <row r="1421" spans="1:1">
      <c r="A1421" s="9" t="s">
        <v>984</v>
      </c>
    </row>
    <row r="1423" spans="1:1">
      <c r="A1423" s="9" t="s">
        <v>985</v>
      </c>
    </row>
    <row r="1424" spans="1:1">
      <c r="A1424" s="9" t="s">
        <v>986</v>
      </c>
    </row>
    <row r="1427" spans="1:1">
      <c r="A1427" s="9" t="s">
        <v>987</v>
      </c>
    </row>
    <row r="1428" spans="1:1">
      <c r="A1428" s="9" t="s">
        <v>288</v>
      </c>
    </row>
    <row r="1431" spans="1:1">
      <c r="A1431" s="9" t="s">
        <v>988</v>
      </c>
    </row>
    <row r="1432" spans="1:1">
      <c r="A1432" s="9" t="s">
        <v>989</v>
      </c>
    </row>
    <row r="1433" spans="1:1">
      <c r="A1433" s="9" t="s">
        <v>990</v>
      </c>
    </row>
    <row r="1434" spans="1:1">
      <c r="A1434" s="9" t="s">
        <v>991</v>
      </c>
    </row>
    <row r="1437" spans="1:1">
      <c r="A1437" s="9" t="s">
        <v>297</v>
      </c>
    </row>
    <row r="1438" spans="1:1">
      <c r="A1438" s="9" t="s">
        <v>298</v>
      </c>
    </row>
    <row r="1441" spans="1:1">
      <c r="A1441" s="9" t="s">
        <v>988</v>
      </c>
    </row>
    <row r="1442" spans="1:1">
      <c r="A1442" s="9" t="s">
        <v>989</v>
      </c>
    </row>
    <row r="1443" spans="1:1">
      <c r="A1443" s="9" t="s">
        <v>990</v>
      </c>
    </row>
    <row r="1444" spans="1:1">
      <c r="A1444" s="9" t="s">
        <v>991</v>
      </c>
    </row>
    <row r="1446" spans="1:1">
      <c r="A1446" s="9" t="s">
        <v>199</v>
      </c>
    </row>
    <row r="1447" spans="1:1">
      <c r="A1447" s="9" t="s">
        <v>200</v>
      </c>
    </row>
    <row r="1448" spans="1:1">
      <c r="A1448" s="9" t="s">
        <v>201</v>
      </c>
    </row>
    <row r="1449" spans="1:1">
      <c r="A1449" s="9" t="s">
        <v>185</v>
      </c>
    </row>
    <row r="1450" spans="1:1">
      <c r="A1450" s="9" t="s">
        <v>186</v>
      </c>
    </row>
    <row r="1451" spans="1:1">
      <c r="A1451" s="9" t="s">
        <v>992</v>
      </c>
    </row>
    <row r="1452" spans="1:1">
      <c r="A1452" s="9" t="s">
        <v>993</v>
      </c>
    </row>
    <row r="1454" spans="1:1">
      <c r="A1454" s="9" t="s">
        <v>306</v>
      </c>
    </row>
    <row r="1457" spans="1:1">
      <c r="A1457" s="9" t="s">
        <v>307</v>
      </c>
    </row>
    <row r="1458" spans="1:1">
      <c r="A1458" s="9" t="s">
        <v>994</v>
      </c>
    </row>
    <row r="1459" spans="1:1">
      <c r="A1459" s="9" t="s">
        <v>995</v>
      </c>
    </row>
    <row r="1462" spans="1:1">
      <c r="A1462" s="9" t="s">
        <v>996</v>
      </c>
    </row>
    <row r="1463" spans="1:1">
      <c r="A1463" s="9" t="s">
        <v>312</v>
      </c>
    </row>
    <row r="1464" spans="1:1">
      <c r="A1464" s="9" t="s">
        <v>302</v>
      </c>
    </row>
    <row r="1465" spans="1:1">
      <c r="A1465" s="9" t="s">
        <v>314</v>
      </c>
    </row>
    <row r="1466" spans="1:1">
      <c r="A1466" s="9" t="s">
        <v>294</v>
      </c>
    </row>
    <row r="1467" spans="1:1">
      <c r="A1467" s="9" t="s">
        <v>997</v>
      </c>
    </row>
    <row r="1469" spans="1:1">
      <c r="A1469" s="9" t="s">
        <v>998</v>
      </c>
    </row>
    <row r="1470" spans="1:1">
      <c r="A1470" s="10">
        <v>35038.67083333333</v>
      </c>
    </row>
    <row r="1471" spans="1:1">
      <c r="A1471" s="9" t="s">
        <v>186</v>
      </c>
    </row>
    <row r="1472" spans="1:1">
      <c r="A1472" s="9" t="s">
        <v>199</v>
      </c>
    </row>
    <row r="1473" spans="1:1">
      <c r="A1473" s="9" t="s">
        <v>200</v>
      </c>
    </row>
    <row r="1474" spans="1:1">
      <c r="A1474" s="9" t="s">
        <v>201</v>
      </c>
    </row>
    <row r="1475" spans="1:1">
      <c r="A1475" s="9" t="s">
        <v>185</v>
      </c>
    </row>
    <row r="1476" spans="1:1">
      <c r="A1476" s="9" t="s">
        <v>186</v>
      </c>
    </row>
    <row r="1477" spans="1:1">
      <c r="A1477" s="9" t="s">
        <v>999</v>
      </c>
    </row>
    <row r="1480" spans="1:1">
      <c r="A1480" s="9" t="s">
        <v>326</v>
      </c>
    </row>
    <row r="1481" spans="1:1">
      <c r="A1481" s="9" t="s">
        <v>327</v>
      </c>
    </row>
    <row r="1482" spans="1:1">
      <c r="A1482" s="9" t="s">
        <v>328</v>
      </c>
    </row>
    <row r="1483" spans="1:1">
      <c r="A1483" s="9" t="s">
        <v>329</v>
      </c>
    </row>
    <row r="1484" spans="1:1">
      <c r="A1484" s="9" t="s">
        <v>330</v>
      </c>
    </row>
    <row r="1485" spans="1:1">
      <c r="A1485" s="9" t="s">
        <v>1000</v>
      </c>
    </row>
    <row r="1488" spans="1:1">
      <c r="A1488" s="9" t="s">
        <v>1001</v>
      </c>
    </row>
    <row r="1489" spans="1:1">
      <c r="A1489" s="9" t="s">
        <v>333</v>
      </c>
    </row>
    <row r="1493" spans="1:1">
      <c r="A1493" s="9" t="s">
        <v>1002</v>
      </c>
    </row>
    <row r="1494" spans="1:1">
      <c r="A1494" s="9" t="s">
        <v>1003</v>
      </c>
    </row>
    <row r="1495" spans="1:1">
      <c r="A1495" s="9" t="s">
        <v>1004</v>
      </c>
    </row>
    <row r="1498" spans="1:1">
      <c r="A1498" s="9" t="s">
        <v>1005</v>
      </c>
    </row>
    <row r="1499" spans="1:1">
      <c r="A1499" s="9" t="s">
        <v>1006</v>
      </c>
    </row>
    <row r="1500" spans="1:1">
      <c r="A1500" s="9" t="s">
        <v>1007</v>
      </c>
    </row>
    <row r="1502" spans="1:1">
      <c r="A1502" s="9" t="s">
        <v>1008</v>
      </c>
    </row>
    <row r="1504" spans="1:1">
      <c r="A1504" s="9" t="s">
        <v>199</v>
      </c>
    </row>
    <row r="1505" spans="1:1">
      <c r="A1505" s="9" t="s">
        <v>200</v>
      </c>
    </row>
    <row r="1506" spans="1:1">
      <c r="A1506" s="9" t="s">
        <v>201</v>
      </c>
    </row>
    <row r="1507" spans="1:1">
      <c r="A1507" s="9" t="s">
        <v>185</v>
      </c>
    </row>
    <row r="1508" spans="1:1">
      <c r="A1508" s="9" t="s">
        <v>186</v>
      </c>
    </row>
    <row r="1509" spans="1:1">
      <c r="A1509" s="9" t="s">
        <v>343</v>
      </c>
    </row>
    <row r="1511" spans="1:1">
      <c r="A1511" s="9" t="s">
        <v>344</v>
      </c>
    </row>
    <row r="1512" spans="1:1">
      <c r="A1512" s="9" t="s">
        <v>345</v>
      </c>
    </row>
    <row r="1513" spans="1:1">
      <c r="A1513" s="9" t="s">
        <v>1009</v>
      </c>
    </row>
    <row r="1514" spans="1:1">
      <c r="A1514" s="9" t="s">
        <v>1010</v>
      </c>
    </row>
    <row r="1516" spans="1:1">
      <c r="A1516" s="9" t="s">
        <v>1011</v>
      </c>
    </row>
    <row r="1517" spans="1:1">
      <c r="A1517" s="9" t="s">
        <v>1012</v>
      </c>
    </row>
    <row r="1518" spans="1:1">
      <c r="A1518" s="9" t="s">
        <v>1013</v>
      </c>
    </row>
    <row r="1519" spans="1:1">
      <c r="A1519" s="9" t="s">
        <v>1014</v>
      </c>
    </row>
    <row r="1521" spans="1:1">
      <c r="A1521" s="9" t="s">
        <v>1015</v>
      </c>
    </row>
    <row r="1522" spans="1:1">
      <c r="A1522" s="9" t="s">
        <v>1016</v>
      </c>
    </row>
    <row r="1523" spans="1:1">
      <c r="A1523" s="9" t="s">
        <v>1017</v>
      </c>
    </row>
    <row r="1524" spans="1:1">
      <c r="A1524" s="9" t="s">
        <v>1018</v>
      </c>
    </row>
    <row r="1525" spans="1:1">
      <c r="A1525" s="9" t="s">
        <v>1019</v>
      </c>
    </row>
    <row r="1527" spans="1:1">
      <c r="A1527" s="9" t="s">
        <v>354</v>
      </c>
    </row>
    <row r="1528" spans="1:1">
      <c r="A1528" s="9" t="s">
        <v>1020</v>
      </c>
    </row>
    <row r="1529" spans="1:1">
      <c r="A1529" s="9" t="s">
        <v>356</v>
      </c>
    </row>
    <row r="1530" spans="1:1">
      <c r="A1530" s="9" t="s">
        <v>357</v>
      </c>
    </row>
    <row r="1532" spans="1:1">
      <c r="A1532" s="9" t="s">
        <v>358</v>
      </c>
    </row>
    <row r="1534" spans="1:1">
      <c r="A1534" s="9" t="s">
        <v>359</v>
      </c>
    </row>
    <row r="1535" spans="1:1">
      <c r="A1535" s="9" t="s">
        <v>360</v>
      </c>
    </row>
    <row r="1536" spans="1:1">
      <c r="A1536" s="9" t="s">
        <v>361</v>
      </c>
    </row>
    <row r="1538" spans="1:1">
      <c r="A1538" s="9" t="s">
        <v>362</v>
      </c>
    </row>
    <row r="1539" spans="1:1">
      <c r="A1539" s="9" t="s">
        <v>363</v>
      </c>
    </row>
    <row r="1540" spans="1:1">
      <c r="A1540" s="9" t="s">
        <v>364</v>
      </c>
    </row>
    <row r="1541" spans="1:1">
      <c r="A1541" s="9" t="s">
        <v>365</v>
      </c>
    </row>
    <row r="1543" spans="1:1">
      <c r="A1543" s="9" t="s">
        <v>366</v>
      </c>
    </row>
    <row r="1544" spans="1:1">
      <c r="A1544" s="9" t="s">
        <v>367</v>
      </c>
    </row>
    <row r="1546" spans="1:1">
      <c r="A1546" s="9" t="s">
        <v>1021</v>
      </c>
    </row>
    <row r="1550" spans="1:1">
      <c r="A1550" s="9" t="s">
        <v>1022</v>
      </c>
    </row>
    <row r="1552" spans="1:1">
      <c r="A1552" s="9" t="s">
        <v>369</v>
      </c>
    </row>
    <row r="1553" spans="1:1">
      <c r="A1553" s="9" t="s">
        <v>370</v>
      </c>
    </row>
    <row r="1554" spans="1:1">
      <c r="A1554" s="9" t="s">
        <v>371</v>
      </c>
    </row>
    <row r="1555" spans="1:1">
      <c r="A1555" s="9" t="s">
        <v>372</v>
      </c>
    </row>
    <row r="1556" spans="1:1">
      <c r="A1556" s="9" t="s">
        <v>373</v>
      </c>
    </row>
    <row r="1558" spans="1:1">
      <c r="A1558" s="9" t="s">
        <v>1023</v>
      </c>
    </row>
    <row r="1559" spans="1:1">
      <c r="A1559" s="9" t="s">
        <v>383</v>
      </c>
    </row>
    <row r="1560" spans="1:1">
      <c r="A1560" s="9" t="s">
        <v>384</v>
      </c>
    </row>
    <row r="1561" spans="1:1">
      <c r="A1561" s="9" t="s">
        <v>385</v>
      </c>
    </row>
    <row r="1563" spans="1:1">
      <c r="A1563" s="9" t="s">
        <v>199</v>
      </c>
    </row>
    <row r="1564" spans="1:1">
      <c r="A1564" s="9" t="s">
        <v>200</v>
      </c>
    </row>
    <row r="1565" spans="1:1">
      <c r="A1565" s="9" t="s">
        <v>201</v>
      </c>
    </row>
    <row r="1566" spans="1:1">
      <c r="A1566" s="9" t="s">
        <v>185</v>
      </c>
    </row>
    <row r="1567" spans="1:1">
      <c r="A1567" s="9" t="s">
        <v>186</v>
      </c>
    </row>
    <row r="1568" spans="1:1">
      <c r="A1568" s="9" t="s">
        <v>1024</v>
      </c>
    </row>
    <row r="1569" spans="1:1">
      <c r="A1569" s="9" t="s">
        <v>381</v>
      </c>
    </row>
    <row r="1571" spans="1:1">
      <c r="A1571" s="9" t="s">
        <v>1025</v>
      </c>
    </row>
    <row r="1572" spans="1:1">
      <c r="A1572" s="9" t="s">
        <v>1026</v>
      </c>
    </row>
    <row r="1573" spans="1:1">
      <c r="A1573" s="9" t="s">
        <v>1027</v>
      </c>
    </row>
    <row r="1574" spans="1:1">
      <c r="A1574" s="9" t="s">
        <v>1028</v>
      </c>
    </row>
    <row r="1575" spans="1:1">
      <c r="A1575" s="9" t="s">
        <v>1029</v>
      </c>
    </row>
    <row r="1576" spans="1:1">
      <c r="A1576" s="9" t="s">
        <v>1030</v>
      </c>
    </row>
    <row r="1577" spans="1:1">
      <c r="A1577" s="9" t="s">
        <v>1031</v>
      </c>
    </row>
    <row r="1579" spans="1:1">
      <c r="A1579" s="9" t="s">
        <v>386</v>
      </c>
    </row>
    <row r="1580" spans="1:1">
      <c r="A1580" s="9" t="s">
        <v>1032</v>
      </c>
    </row>
    <row r="1581" spans="1:1">
      <c r="A1581" s="9" t="s">
        <v>388</v>
      </c>
    </row>
    <row r="1582" spans="1:1">
      <c r="A1582" s="9" t="s">
        <v>389</v>
      </c>
    </row>
    <row r="1583" spans="1:1">
      <c r="A1583" s="9" t="s">
        <v>390</v>
      </c>
    </row>
    <row r="1584" spans="1:1">
      <c r="A1584" s="9" t="s">
        <v>391</v>
      </c>
    </row>
    <row r="1585" spans="1:1">
      <c r="A1585" s="9" t="s">
        <v>392</v>
      </c>
    </row>
    <row r="1586" spans="1:1">
      <c r="A1586" s="9" t="s">
        <v>393</v>
      </c>
    </row>
    <row r="1587" spans="1:1">
      <c r="A1587" s="9" t="s">
        <v>1033</v>
      </c>
    </row>
    <row r="1588" spans="1:1">
      <c r="A1588" s="9" t="s">
        <v>395</v>
      </c>
    </row>
    <row r="1589" spans="1:1">
      <c r="A1589" s="9" t="s">
        <v>396</v>
      </c>
    </row>
    <row r="1591" spans="1:1">
      <c r="A1591" s="9" t="s">
        <v>397</v>
      </c>
    </row>
    <row r="1592" spans="1:1">
      <c r="A1592" s="9" t="s">
        <v>398</v>
      </c>
    </row>
    <row r="1593" spans="1:1">
      <c r="A1593" s="9" t="s">
        <v>1034</v>
      </c>
    </row>
    <row r="1594" spans="1:1">
      <c r="A1594" s="9" t="s">
        <v>1035</v>
      </c>
    </row>
    <row r="1595" spans="1:1">
      <c r="A1595" s="9" t="s">
        <v>1036</v>
      </c>
    </row>
    <row r="1596" spans="1:1">
      <c r="A1596" s="9" t="s">
        <v>1037</v>
      </c>
    </row>
    <row r="1597" spans="1:1">
      <c r="A1597" s="9" t="s">
        <v>1038</v>
      </c>
    </row>
    <row r="1598" spans="1:1">
      <c r="A1598" s="9" t="s">
        <v>1039</v>
      </c>
    </row>
    <row r="1599" spans="1:1">
      <c r="A1599" s="9" t="s">
        <v>1040</v>
      </c>
    </row>
    <row r="1600" spans="1:1">
      <c r="A1600" s="9" t="s">
        <v>1041</v>
      </c>
    </row>
    <row r="1601" spans="1:1">
      <c r="A1601" s="9" t="s">
        <v>1042</v>
      </c>
    </row>
    <row r="1603" spans="1:1">
      <c r="A1603" s="9" t="s">
        <v>1043</v>
      </c>
    </row>
    <row r="1604" spans="1:1">
      <c r="A1604" s="9" t="s">
        <v>1044</v>
      </c>
    </row>
    <row r="1605" spans="1:1">
      <c r="A1605" s="9" t="s">
        <v>188</v>
      </c>
    </row>
    <row r="1606" spans="1:1">
      <c r="A1606" s="9" t="s">
        <v>1045</v>
      </c>
    </row>
    <row r="1608" spans="1:1">
      <c r="A1608" s="9" t="s">
        <v>1046</v>
      </c>
    </row>
    <row r="1609" spans="1:1">
      <c r="A1609" s="9" t="s">
        <v>1047</v>
      </c>
    </row>
    <row r="1611" spans="1:1">
      <c r="A1611" s="9" t="s">
        <v>404</v>
      </c>
    </row>
    <row r="1612" spans="1:1">
      <c r="A1612" s="9" t="s">
        <v>405</v>
      </c>
    </row>
    <row r="1613" spans="1:1">
      <c r="A1613" s="9" t="s">
        <v>406</v>
      </c>
    </row>
    <row r="1614" spans="1:1">
      <c r="A1614" s="9" t="s">
        <v>407</v>
      </c>
    </row>
    <row r="1615" spans="1:1">
      <c r="A1615" s="9" t="s">
        <v>408</v>
      </c>
    </row>
    <row r="1616" spans="1:1">
      <c r="A1616" s="9" t="s">
        <v>409</v>
      </c>
    </row>
    <row r="1618" spans="1:1">
      <c r="A1618" s="9" t="s">
        <v>199</v>
      </c>
    </row>
    <row r="1619" spans="1:1">
      <c r="A1619" s="9" t="s">
        <v>200</v>
      </c>
    </row>
    <row r="1620" spans="1:1">
      <c r="A1620" s="9" t="s">
        <v>201</v>
      </c>
    </row>
    <row r="1621" spans="1:1">
      <c r="A1621" s="9" t="s">
        <v>185</v>
      </c>
    </row>
    <row r="1622" spans="1:1">
      <c r="A1622" s="9" t="s">
        <v>186</v>
      </c>
    </row>
    <row r="1623" spans="1:1">
      <c r="A1623" s="9" t="s">
        <v>1048</v>
      </c>
    </row>
    <row r="1624" spans="1:1">
      <c r="A1624" s="9" t="s">
        <v>381</v>
      </c>
    </row>
    <row r="1626" spans="1:1">
      <c r="A1626" s="9" t="s">
        <v>1049</v>
      </c>
    </row>
    <row r="1627" spans="1:1">
      <c r="A1627" s="9" t="s">
        <v>1050</v>
      </c>
    </row>
    <row r="1628" spans="1:1">
      <c r="A1628" s="9" t="s">
        <v>1051</v>
      </c>
    </row>
    <row r="1630" spans="1:1">
      <c r="A1630" s="9" t="s">
        <v>412</v>
      </c>
    </row>
    <row r="1631" spans="1:1">
      <c r="A1631" s="9" t="s">
        <v>413</v>
      </c>
    </row>
    <row r="1633" spans="1:1">
      <c r="A1633" s="9" t="s">
        <v>1052</v>
      </c>
    </row>
    <row r="1634" spans="1:1">
      <c r="A1634" s="9" t="s">
        <v>416</v>
      </c>
    </row>
    <row r="1635" spans="1:1">
      <c r="A1635" s="9" t="s">
        <v>417</v>
      </c>
    </row>
    <row r="1636" spans="1:1">
      <c r="A1636" s="9" t="s">
        <v>418</v>
      </c>
    </row>
    <row r="1637" spans="1:1">
      <c r="A1637" s="9" t="s">
        <v>419</v>
      </c>
    </row>
    <row r="1638" spans="1:1">
      <c r="A1638" s="9" t="s">
        <v>420</v>
      </c>
    </row>
    <row r="1639" spans="1:1">
      <c r="A1639" s="9" t="s">
        <v>421</v>
      </c>
    </row>
    <row r="1640" spans="1:1">
      <c r="A1640" s="9" t="s">
        <v>422</v>
      </c>
    </row>
    <row r="1641" spans="1:1">
      <c r="A1641" s="9" t="s">
        <v>1053</v>
      </c>
    </row>
    <row r="1642" spans="1:1">
      <c r="A1642" s="9" t="s">
        <v>1054</v>
      </c>
    </row>
    <row r="1644" spans="1:1">
      <c r="A1644" s="9" t="s">
        <v>1055</v>
      </c>
    </row>
    <row r="1645" spans="1:1">
      <c r="A1645" s="9" t="s">
        <v>426</v>
      </c>
    </row>
    <row r="1646" spans="1:1">
      <c r="A1646" s="9" t="s">
        <v>1056</v>
      </c>
    </row>
    <row r="1647" spans="1:1">
      <c r="A1647" s="9" t="s">
        <v>428</v>
      </c>
    </row>
    <row r="1648" spans="1:1">
      <c r="A1648" s="9" t="s">
        <v>429</v>
      </c>
    </row>
    <row r="1649" spans="1:1">
      <c r="A1649" s="9" t="s">
        <v>430</v>
      </c>
    </row>
    <row r="1650" spans="1:1">
      <c r="A1650" s="9" t="s">
        <v>431</v>
      </c>
    </row>
    <row r="1651" spans="1:1">
      <c r="A1651" s="9" t="s">
        <v>432</v>
      </c>
    </row>
    <row r="1652" spans="1:1">
      <c r="A1652" s="9" t="s">
        <v>433</v>
      </c>
    </row>
    <row r="1653" spans="1:1">
      <c r="A1653" s="9" t="s">
        <v>1057</v>
      </c>
    </row>
    <row r="1654" spans="1:1">
      <c r="A1654" s="9" t="s">
        <v>1058</v>
      </c>
    </row>
    <row r="1655" spans="1:1">
      <c r="A1655" s="9" t="s">
        <v>435</v>
      </c>
    </row>
    <row r="1656" spans="1:1">
      <c r="A1656" s="9" t="s">
        <v>436</v>
      </c>
    </row>
    <row r="1657" spans="1:1">
      <c r="A1657" s="9" t="s">
        <v>437</v>
      </c>
    </row>
    <row r="1658" spans="1:1">
      <c r="A1658" s="9" t="s">
        <v>1059</v>
      </c>
    </row>
    <row r="1659" spans="1:1">
      <c r="A1659" s="9" t="s">
        <v>439</v>
      </c>
    </row>
    <row r="1660" spans="1:1">
      <c r="A1660" s="9" t="s">
        <v>1060</v>
      </c>
    </row>
    <row r="1661" spans="1:1">
      <c r="A1661" s="9" t="s">
        <v>1061</v>
      </c>
    </row>
    <row r="1663" spans="1:1">
      <c r="A1663" s="9" t="s">
        <v>442</v>
      </c>
    </row>
    <row r="1664" spans="1:1">
      <c r="A1664" s="9" t="s">
        <v>443</v>
      </c>
    </row>
    <row r="1665" spans="1:1">
      <c r="A1665" s="9" t="s">
        <v>1062</v>
      </c>
    </row>
    <row r="1666" spans="1:1">
      <c r="A1666" s="9" t="s">
        <v>1063</v>
      </c>
    </row>
    <row r="1667" spans="1:1">
      <c r="A1667" s="9" t="s">
        <v>446</v>
      </c>
    </row>
    <row r="1669" spans="1:1">
      <c r="A1669" s="9" t="s">
        <v>1064</v>
      </c>
    </row>
    <row r="1670" spans="1:1">
      <c r="A1670" s="9" t="s">
        <v>1065</v>
      </c>
    </row>
    <row r="1672" spans="1:1">
      <c r="A1672" s="9" t="s">
        <v>1066</v>
      </c>
    </row>
    <row r="1673" spans="1:1">
      <c r="A1673" s="9" t="s">
        <v>1067</v>
      </c>
    </row>
    <row r="1674" spans="1:1">
      <c r="A1674" s="9" t="s">
        <v>1068</v>
      </c>
    </row>
    <row r="1676" spans="1:1">
      <c r="A1676" s="9" t="s">
        <v>199</v>
      </c>
    </row>
    <row r="1677" spans="1:1">
      <c r="A1677" s="9" t="s">
        <v>200</v>
      </c>
    </row>
    <row r="1678" spans="1:1">
      <c r="A1678" s="9" t="s">
        <v>201</v>
      </c>
    </row>
    <row r="1679" spans="1:1">
      <c r="A1679" s="9" t="s">
        <v>185</v>
      </c>
    </row>
    <row r="1680" spans="1:1">
      <c r="A1680" s="9" t="s">
        <v>186</v>
      </c>
    </row>
    <row r="1681" spans="1:1">
      <c r="A1681" s="9" t="s">
        <v>1069</v>
      </c>
    </row>
    <row r="1682" spans="1:1">
      <c r="A1682" s="9" t="s">
        <v>381</v>
      </c>
    </row>
    <row r="1684" spans="1:1">
      <c r="A1684" s="9" t="s">
        <v>1070</v>
      </c>
    </row>
    <row r="1685" spans="1:1">
      <c r="A1685" s="9" t="s">
        <v>1071</v>
      </c>
    </row>
    <row r="1686" spans="1:1">
      <c r="A1686" s="9" t="s">
        <v>1072</v>
      </c>
    </row>
    <row r="1687" spans="1:1">
      <c r="A1687" s="9" t="s">
        <v>1073</v>
      </c>
    </row>
    <row r="1688" spans="1:1">
      <c r="A1688" s="9" t="s">
        <v>1074</v>
      </c>
    </row>
    <row r="1689" spans="1:1">
      <c r="A1689" s="9" t="s">
        <v>1075</v>
      </c>
    </row>
    <row r="1690" spans="1:1">
      <c r="A1690" s="9" t="s">
        <v>1076</v>
      </c>
    </row>
    <row r="1691" spans="1:1">
      <c r="A1691" s="9" t="s">
        <v>1077</v>
      </c>
    </row>
    <row r="1692" spans="1:1">
      <c r="A1692" s="9" t="s">
        <v>1078</v>
      </c>
    </row>
    <row r="1693" spans="1:1">
      <c r="A1693" s="9" t="s">
        <v>1079</v>
      </c>
    </row>
    <row r="1694" spans="1:1">
      <c r="A1694" s="9" t="s">
        <v>1080</v>
      </c>
    </row>
    <row r="1695" spans="1:1">
      <c r="A1695" s="9" t="s">
        <v>1081</v>
      </c>
    </row>
    <row r="1696" spans="1:1">
      <c r="A1696" s="9" t="s">
        <v>1082</v>
      </c>
    </row>
    <row r="1697" spans="1:1">
      <c r="A1697" s="9" t="s">
        <v>1083</v>
      </c>
    </row>
    <row r="1698" spans="1:1">
      <c r="A1698" s="9" t="s">
        <v>1084</v>
      </c>
    </row>
    <row r="1700" spans="1:1">
      <c r="A1700" s="9" t="s">
        <v>1085</v>
      </c>
    </row>
    <row r="1701" spans="1:1">
      <c r="A1701" s="9" t="s">
        <v>1086</v>
      </c>
    </row>
    <row r="1702" spans="1:1">
      <c r="A1702" s="9" t="s">
        <v>1087</v>
      </c>
    </row>
    <row r="1703" spans="1:1">
      <c r="A1703" s="9" t="s">
        <v>1088</v>
      </c>
    </row>
    <row r="1704" spans="1:1">
      <c r="A1704" s="9" t="s">
        <v>1089</v>
      </c>
    </row>
    <row r="1705" spans="1:1">
      <c r="A1705" s="9" t="s">
        <v>1090</v>
      </c>
    </row>
    <row r="1706" spans="1:1">
      <c r="A1706" s="9" t="s">
        <v>1091</v>
      </c>
    </row>
    <row r="1707" spans="1:1">
      <c r="A1707" s="9" t="s">
        <v>1092</v>
      </c>
    </row>
    <row r="1708" spans="1:1">
      <c r="A1708" s="9" t="s">
        <v>1093</v>
      </c>
    </row>
    <row r="1709" spans="1:1">
      <c r="A1709" s="9" t="s">
        <v>1094</v>
      </c>
    </row>
    <row r="1710" spans="1:1">
      <c r="A1710" s="9" t="s">
        <v>1095</v>
      </c>
    </row>
    <row r="1711" spans="1:1">
      <c r="A1711" s="9" t="s">
        <v>1096</v>
      </c>
    </row>
    <row r="1712" spans="1:1">
      <c r="A1712" s="9" t="s">
        <v>1097</v>
      </c>
    </row>
    <row r="1713" spans="1:1">
      <c r="A1713" s="9" t="s">
        <v>1098</v>
      </c>
    </row>
    <row r="1714" spans="1:1">
      <c r="A1714" s="9" t="s">
        <v>1099</v>
      </c>
    </row>
    <row r="1715" spans="1:1">
      <c r="A1715" s="9" t="s">
        <v>1100</v>
      </c>
    </row>
    <row r="1717" spans="1:1">
      <c r="A1717" s="9" t="s">
        <v>1101</v>
      </c>
    </row>
    <row r="1718" spans="1:1">
      <c r="A1718" s="9" t="s">
        <v>1102</v>
      </c>
    </row>
    <row r="1719" spans="1:1">
      <c r="A1719" s="9" t="s">
        <v>1103</v>
      </c>
    </row>
    <row r="1720" spans="1:1">
      <c r="A1720" s="9" t="s">
        <v>1104</v>
      </c>
    </row>
    <row r="1721" spans="1:1">
      <c r="A1721" s="9" t="s">
        <v>1105</v>
      </c>
    </row>
    <row r="1722" spans="1:1">
      <c r="A1722" s="9" t="s">
        <v>1106</v>
      </c>
    </row>
    <row r="1724" spans="1:1">
      <c r="A1724" s="9" t="s">
        <v>474</v>
      </c>
    </row>
    <row r="1725" spans="1:1">
      <c r="A1725" s="9" t="s">
        <v>1107</v>
      </c>
    </row>
    <row r="1726" spans="1:1">
      <c r="A1726" s="9" t="s">
        <v>476</v>
      </c>
    </row>
    <row r="1727" spans="1:1">
      <c r="A1727" s="9" t="s">
        <v>477</v>
      </c>
    </row>
    <row r="1728" spans="1:1">
      <c r="A1728" s="9" t="s">
        <v>478</v>
      </c>
    </row>
    <row r="1729" spans="1:1">
      <c r="A1729" s="9" t="s">
        <v>479</v>
      </c>
    </row>
    <row r="1730" spans="1:1">
      <c r="A1730" s="9" t="s">
        <v>480</v>
      </c>
    </row>
    <row r="1732" spans="1:1">
      <c r="A1732" s="9" t="s">
        <v>199</v>
      </c>
    </row>
    <row r="1733" spans="1:1">
      <c r="A1733" s="9" t="s">
        <v>200</v>
      </c>
    </row>
    <row r="1734" spans="1:1">
      <c r="A1734" s="9" t="s">
        <v>201</v>
      </c>
    </row>
    <row r="1735" spans="1:1">
      <c r="A1735" s="9" t="s">
        <v>185</v>
      </c>
    </row>
    <row r="1736" spans="1:1">
      <c r="A1736" s="9" t="s">
        <v>186</v>
      </c>
    </row>
    <row r="1737" spans="1:1">
      <c r="A1737" s="9" t="s">
        <v>1108</v>
      </c>
    </row>
    <row r="1738" spans="1:1">
      <c r="A1738" s="9" t="s">
        <v>381</v>
      </c>
    </row>
    <row r="1740" spans="1:1">
      <c r="A1740" s="9" t="s">
        <v>481</v>
      </c>
    </row>
    <row r="1741" spans="1:1">
      <c r="A1741" s="9" t="s">
        <v>482</v>
      </c>
    </row>
    <row r="1742" spans="1:1">
      <c r="A1742" s="9" t="s">
        <v>1109</v>
      </c>
    </row>
    <row r="1743" spans="1:1">
      <c r="A1743" s="9" t="s">
        <v>1110</v>
      </c>
    </row>
    <row r="1744" spans="1:1">
      <c r="A1744" s="9" t="s">
        <v>485</v>
      </c>
    </row>
    <row r="1746" spans="1:1">
      <c r="A1746" s="9" t="s">
        <v>486</v>
      </c>
    </row>
    <row r="1747" spans="1:1">
      <c r="A1747" s="9" t="s">
        <v>487</v>
      </c>
    </row>
    <row r="1749" spans="1:1">
      <c r="A1749" s="9" t="s">
        <v>1111</v>
      </c>
    </row>
    <row r="1750" spans="1:1">
      <c r="A1750" s="9" t="s">
        <v>1112</v>
      </c>
    </row>
    <row r="1751" spans="1:1">
      <c r="A1751" s="9" t="s">
        <v>1113</v>
      </c>
    </row>
    <row r="1753" spans="1:1">
      <c r="A1753" s="9" t="s">
        <v>1114</v>
      </c>
    </row>
    <row r="1754" spans="1:1">
      <c r="A1754" s="9" t="s">
        <v>1115</v>
      </c>
    </row>
    <row r="1755" spans="1:1">
      <c r="A1755" s="9" t="s">
        <v>1116</v>
      </c>
    </row>
    <row r="1756" spans="1:1">
      <c r="A1756" s="9" t="s">
        <v>1117</v>
      </c>
    </row>
    <row r="1757" spans="1:1">
      <c r="A1757" s="9" t="s">
        <v>1118</v>
      </c>
    </row>
    <row r="1758" spans="1:1">
      <c r="A1758" s="9" t="s">
        <v>1119</v>
      </c>
    </row>
    <row r="1759" spans="1:1">
      <c r="A1759" s="9" t="s">
        <v>1120</v>
      </c>
    </row>
    <row r="1760" spans="1:1">
      <c r="A1760" s="9" t="s">
        <v>1121</v>
      </c>
    </row>
    <row r="1761" spans="1:1">
      <c r="A1761" s="9" t="s">
        <v>1122</v>
      </c>
    </row>
    <row r="1762" spans="1:1">
      <c r="A1762" s="9" t="s">
        <v>1123</v>
      </c>
    </row>
    <row r="1763" spans="1:1">
      <c r="A1763" s="9" t="s">
        <v>499</v>
      </c>
    </row>
    <row r="1764" spans="1:1">
      <c r="A1764" s="9" t="s">
        <v>1124</v>
      </c>
    </row>
    <row r="1765" spans="1:1">
      <c r="A1765" s="9" t="s">
        <v>1125</v>
      </c>
    </row>
    <row r="1766" spans="1:1">
      <c r="A1766" s="9" t="s">
        <v>1126</v>
      </c>
    </row>
    <row r="1767" spans="1:1">
      <c r="A1767" s="9" t="s">
        <v>1127</v>
      </c>
    </row>
    <row r="1768" spans="1:1">
      <c r="A1768" s="9" t="s">
        <v>1128</v>
      </c>
    </row>
    <row r="1769" spans="1:1">
      <c r="A1769" s="9" t="s">
        <v>1129</v>
      </c>
    </row>
    <row r="1770" spans="1:1">
      <c r="A1770" s="9" t="s">
        <v>506</v>
      </c>
    </row>
    <row r="1771" spans="1:1">
      <c r="A1771" s="9" t="s">
        <v>507</v>
      </c>
    </row>
    <row r="1772" spans="1:1">
      <c r="A1772" s="9" t="s">
        <v>508</v>
      </c>
    </row>
    <row r="1773" spans="1:1">
      <c r="A1773" s="9" t="s">
        <v>1130</v>
      </c>
    </row>
    <row r="1774" spans="1:1">
      <c r="A1774" s="9" t="s">
        <v>509</v>
      </c>
    </row>
    <row r="1775" spans="1:1">
      <c r="A1775" s="9" t="s">
        <v>510</v>
      </c>
    </row>
    <row r="1776" spans="1:1">
      <c r="A1776" s="9" t="s">
        <v>511</v>
      </c>
    </row>
    <row r="1777" spans="1:1">
      <c r="A1777" s="9" t="s">
        <v>512</v>
      </c>
    </row>
    <row r="1778" spans="1:1">
      <c r="A1778" s="9" t="s">
        <v>513</v>
      </c>
    </row>
    <row r="1779" spans="1:1">
      <c r="A1779" s="9" t="s">
        <v>514</v>
      </c>
    </row>
    <row r="1780" spans="1:1">
      <c r="A1780" s="9" t="s">
        <v>1131</v>
      </c>
    </row>
    <row r="1781" spans="1:1">
      <c r="A1781" s="9" t="s">
        <v>515</v>
      </c>
    </row>
    <row r="1782" spans="1:1">
      <c r="A1782" s="9" t="s">
        <v>516</v>
      </c>
    </row>
    <row r="1784" spans="1:1">
      <c r="A1784" s="9" t="s">
        <v>527</v>
      </c>
    </row>
    <row r="1785" spans="1:1">
      <c r="A1785" s="9" t="s">
        <v>528</v>
      </c>
    </row>
    <row r="1787" spans="1:1">
      <c r="A1787" s="9" t="s">
        <v>199</v>
      </c>
    </row>
    <row r="1788" spans="1:1">
      <c r="A1788" s="9" t="s">
        <v>200</v>
      </c>
    </row>
    <row r="1789" spans="1:1">
      <c r="A1789" s="9" t="s">
        <v>201</v>
      </c>
    </row>
    <row r="1790" spans="1:1">
      <c r="A1790" s="9" t="s">
        <v>185</v>
      </c>
    </row>
    <row r="1791" spans="1:1">
      <c r="A1791" s="9" t="s">
        <v>186</v>
      </c>
    </row>
    <row r="1792" spans="1:1">
      <c r="A1792" s="9" t="s">
        <v>1132</v>
      </c>
    </row>
    <row r="1793" spans="1:1">
      <c r="A1793" s="9" t="s">
        <v>381</v>
      </c>
    </row>
    <row r="1795" spans="1:1">
      <c r="A1795" s="9" t="s">
        <v>529</v>
      </c>
    </row>
    <row r="1796" spans="1:1">
      <c r="A1796" s="9" t="s">
        <v>530</v>
      </c>
    </row>
    <row r="1797" spans="1:1">
      <c r="A1797" s="9" t="s">
        <v>531</v>
      </c>
    </row>
    <row r="1798" spans="1:1">
      <c r="A1798" s="9" t="s">
        <v>532</v>
      </c>
    </row>
    <row r="1799" spans="1:1">
      <c r="A1799" s="9" t="s">
        <v>533</v>
      </c>
    </row>
    <row r="1800" spans="1:1">
      <c r="A1800" s="9" t="s">
        <v>534</v>
      </c>
    </row>
    <row r="1801" spans="1:1">
      <c r="A1801" s="9" t="s">
        <v>535</v>
      </c>
    </row>
    <row r="1802" spans="1:1">
      <c r="A1802" s="9" t="s">
        <v>536</v>
      </c>
    </row>
    <row r="1803" spans="1:1">
      <c r="A1803" s="9" t="s">
        <v>1133</v>
      </c>
    </row>
    <row r="1804" spans="1:1">
      <c r="A1804" s="9" t="s">
        <v>538</v>
      </c>
    </row>
    <row r="1806" spans="1:1">
      <c r="A1806" s="9" t="s">
        <v>1134</v>
      </c>
    </row>
    <row r="1807" spans="1:1">
      <c r="A1807" s="9" t="s">
        <v>1135</v>
      </c>
    </row>
    <row r="1808" spans="1:1">
      <c r="A1808" s="9" t="s">
        <v>1136</v>
      </c>
    </row>
    <row r="1809" spans="1:1">
      <c r="A1809" s="9" t="s">
        <v>1137</v>
      </c>
    </row>
    <row r="1810" spans="1:1">
      <c r="A1810" s="9" t="s">
        <v>1138</v>
      </c>
    </row>
    <row r="1812" spans="1:1">
      <c r="A1812" s="9" t="s">
        <v>1139</v>
      </c>
    </row>
    <row r="1813" spans="1:1">
      <c r="A1813" s="9" t="s">
        <v>1140</v>
      </c>
    </row>
    <row r="1814" spans="1:1">
      <c r="A1814" s="9" t="s">
        <v>1141</v>
      </c>
    </row>
    <row r="1816" spans="1:1">
      <c r="A1816" s="9" t="s">
        <v>213</v>
      </c>
    </row>
    <row r="1817" spans="1:1">
      <c r="A1817" s="9" t="s">
        <v>1142</v>
      </c>
    </row>
    <row r="1818" spans="1:1">
      <c r="A1818" s="9" t="s">
        <v>1143</v>
      </c>
    </row>
    <row r="1819" spans="1:1">
      <c r="A1819" s="9" t="s">
        <v>1144</v>
      </c>
    </row>
    <row r="1821" spans="1:1">
      <c r="A1821" s="9" t="s">
        <v>1145</v>
      </c>
    </row>
    <row r="1822" spans="1:1">
      <c r="A1822" s="9" t="s">
        <v>557</v>
      </c>
    </row>
    <row r="1823" spans="1:1">
      <c r="A1823" s="9" t="s">
        <v>1146</v>
      </c>
    </row>
    <row r="1824" spans="1:1">
      <c r="A1824" s="9" t="s">
        <v>1147</v>
      </c>
    </row>
    <row r="1825" spans="1:1">
      <c r="A1825" s="9" t="s">
        <v>1148</v>
      </c>
    </row>
    <row r="1826" spans="1:1">
      <c r="A1826" s="9" t="s">
        <v>1149</v>
      </c>
    </row>
    <row r="1827" spans="1:1">
      <c r="A1827" s="9" t="s">
        <v>1150</v>
      </c>
    </row>
    <row r="1828" spans="1:1">
      <c r="A1828" s="9" t="s">
        <v>1151</v>
      </c>
    </row>
    <row r="1829" spans="1:1">
      <c r="A1829" s="9" t="s">
        <v>1152</v>
      </c>
    </row>
    <row r="1831" spans="1:1">
      <c r="A1831" s="9" t="s">
        <v>565</v>
      </c>
    </row>
    <row r="1832" spans="1:1">
      <c r="A1832" s="9" t="s">
        <v>566</v>
      </c>
    </row>
    <row r="1833" spans="1:1">
      <c r="A1833" s="9" t="s">
        <v>1153</v>
      </c>
    </row>
    <row r="1834" spans="1:1">
      <c r="A1834" s="9" t="s">
        <v>1154</v>
      </c>
    </row>
    <row r="1835" spans="1:1">
      <c r="A1835" s="9" t="s">
        <v>1155</v>
      </c>
    </row>
    <row r="1836" spans="1:1">
      <c r="A1836" s="9" t="s">
        <v>1156</v>
      </c>
    </row>
    <row r="1838" spans="1:1">
      <c r="A1838" s="9" t="s">
        <v>1157</v>
      </c>
    </row>
    <row r="1839" spans="1:1">
      <c r="A1839" s="9" t="s">
        <v>1158</v>
      </c>
    </row>
    <row r="1840" spans="1:1">
      <c r="A1840" s="9" t="s">
        <v>1159</v>
      </c>
    </row>
    <row r="1842" spans="1:1">
      <c r="A1842" s="9" t="s">
        <v>199</v>
      </c>
    </row>
    <row r="1843" spans="1:1">
      <c r="A1843" s="9" t="s">
        <v>200</v>
      </c>
    </row>
    <row r="1844" spans="1:1">
      <c r="A1844" s="9" t="s">
        <v>201</v>
      </c>
    </row>
    <row r="1845" spans="1:1">
      <c r="A1845" s="9" t="s">
        <v>185</v>
      </c>
    </row>
    <row r="1846" spans="1:1">
      <c r="A1846" s="9" t="s">
        <v>186</v>
      </c>
    </row>
    <row r="1847" spans="1:1">
      <c r="A1847" s="9" t="s">
        <v>1160</v>
      </c>
    </row>
    <row r="1848" spans="1:1">
      <c r="A1848" s="9" t="s">
        <v>381</v>
      </c>
    </row>
    <row r="1850" spans="1:1">
      <c r="A1850" s="9" t="s">
        <v>1161</v>
      </c>
    </row>
    <row r="1851" spans="1:1">
      <c r="A1851" s="9" t="s">
        <v>573</v>
      </c>
    </row>
    <row r="1852" spans="1:1">
      <c r="A1852" s="9" t="s">
        <v>574</v>
      </c>
    </row>
    <row r="1853" spans="1:1">
      <c r="A1853" s="9" t="s">
        <v>575</v>
      </c>
    </row>
    <row r="1854" spans="1:1">
      <c r="A1854" s="9" t="s">
        <v>576</v>
      </c>
    </row>
    <row r="1855" spans="1:1">
      <c r="A1855" s="9" t="s">
        <v>577</v>
      </c>
    </row>
    <row r="1857" spans="1:1">
      <c r="A1857" s="9" t="s">
        <v>217</v>
      </c>
    </row>
    <row r="1858" spans="1:1">
      <c r="A1858" s="9" t="s">
        <v>578</v>
      </c>
    </row>
    <row r="1859" spans="1:1">
      <c r="A1859" s="9" t="s">
        <v>579</v>
      </c>
    </row>
    <row r="1860" spans="1:1">
      <c r="A1860" s="9" t="s">
        <v>580</v>
      </c>
    </row>
    <row r="1862" spans="1:1">
      <c r="A1862" s="9" t="s">
        <v>221</v>
      </c>
    </row>
    <row r="1863" spans="1:1">
      <c r="A1863" s="9" t="s">
        <v>590</v>
      </c>
    </row>
    <row r="1864" spans="1:1">
      <c r="A1864" s="9" t="s">
        <v>591</v>
      </c>
    </row>
    <row r="1865" spans="1:1">
      <c r="A1865" s="9" t="s">
        <v>592</v>
      </c>
    </row>
    <row r="1866" spans="1:1">
      <c r="A1866" s="9" t="s">
        <v>593</v>
      </c>
    </row>
    <row r="1868" spans="1:1">
      <c r="A1868" s="9" t="s">
        <v>223</v>
      </c>
    </row>
    <row r="1869" spans="1:1">
      <c r="A1869" s="9" t="s">
        <v>1162</v>
      </c>
    </row>
    <row r="1870" spans="1:1">
      <c r="A1870" s="9" t="s">
        <v>1163</v>
      </c>
    </row>
    <row r="1871" spans="1:1">
      <c r="A1871" s="9" t="s">
        <v>847</v>
      </c>
    </row>
    <row r="1873" spans="1:1">
      <c r="A1873" s="9" t="s">
        <v>1164</v>
      </c>
    </row>
    <row r="1874" spans="1:1">
      <c r="A1874" s="9" t="s">
        <v>596</v>
      </c>
    </row>
    <row r="1875" spans="1:1">
      <c r="A1875" s="9" t="s">
        <v>597</v>
      </c>
    </row>
    <row r="1876" spans="1:1">
      <c r="A1876" s="9" t="s">
        <v>598</v>
      </c>
    </row>
    <row r="1877" spans="1:1">
      <c r="A1877" s="9" t="s">
        <v>599</v>
      </c>
    </row>
    <row r="1878" spans="1:1">
      <c r="A1878" s="9" t="s">
        <v>600</v>
      </c>
    </row>
    <row r="1879" spans="1:1">
      <c r="A1879" s="9" t="s">
        <v>601</v>
      </c>
    </row>
    <row r="1880" spans="1:1">
      <c r="A1880" s="9" t="s">
        <v>602</v>
      </c>
    </row>
    <row r="1881" spans="1:1">
      <c r="A1881" s="9" t="s">
        <v>1165</v>
      </c>
    </row>
    <row r="1882" spans="1:1">
      <c r="A1882" s="9" t="s">
        <v>604</v>
      </c>
    </row>
    <row r="1884" spans="1:1">
      <c r="A1884" s="9" t="s">
        <v>1166</v>
      </c>
    </row>
    <row r="1885" spans="1:1">
      <c r="A1885" s="9" t="s">
        <v>596</v>
      </c>
    </row>
    <row r="1886" spans="1:1">
      <c r="A1886" s="9" t="s">
        <v>597</v>
      </c>
    </row>
    <row r="1887" spans="1:1">
      <c r="A1887" s="9" t="s">
        <v>598</v>
      </c>
    </row>
    <row r="1888" spans="1:1">
      <c r="A1888" s="9" t="s">
        <v>605</v>
      </c>
    </row>
    <row r="1889" spans="1:1">
      <c r="A1889" s="9" t="s">
        <v>600</v>
      </c>
    </row>
    <row r="1890" spans="1:1">
      <c r="A1890" s="9" t="s">
        <v>606</v>
      </c>
    </row>
    <row r="1891" spans="1:1">
      <c r="A1891" s="9" t="s">
        <v>607</v>
      </c>
    </row>
    <row r="1893" spans="1:1">
      <c r="A1893" s="9" t="s">
        <v>608</v>
      </c>
    </row>
    <row r="1894" spans="1:1">
      <c r="A1894" s="9" t="s">
        <v>609</v>
      </c>
    </row>
    <row r="1895" spans="1:1">
      <c r="A1895" s="9" t="s">
        <v>610</v>
      </c>
    </row>
    <row r="1897" spans="1:1">
      <c r="A1897" s="9" t="s">
        <v>611</v>
      </c>
    </row>
    <row r="1898" spans="1:1">
      <c r="A1898" s="9" t="s">
        <v>612</v>
      </c>
    </row>
    <row r="1900" spans="1:1">
      <c r="A1900" s="9" t="s">
        <v>199</v>
      </c>
    </row>
    <row r="1901" spans="1:1">
      <c r="A1901" s="9" t="s">
        <v>200</v>
      </c>
    </row>
    <row r="1902" spans="1:1">
      <c r="A1902" s="9" t="s">
        <v>201</v>
      </c>
    </row>
    <row r="1903" spans="1:1">
      <c r="A1903" s="9" t="s">
        <v>185</v>
      </c>
    </row>
    <row r="1904" spans="1:1">
      <c r="A1904" s="9" t="s">
        <v>186</v>
      </c>
    </row>
    <row r="1905" spans="1:1">
      <c r="A1905" s="9" t="s">
        <v>1167</v>
      </c>
    </row>
    <row r="1906" spans="1:1">
      <c r="A1906" s="9" t="s">
        <v>381</v>
      </c>
    </row>
    <row r="1908" spans="1:1">
      <c r="A1908" s="9" t="s">
        <v>613</v>
      </c>
    </row>
    <row r="1909" spans="1:1">
      <c r="A1909" s="9" t="s">
        <v>1168</v>
      </c>
    </row>
    <row r="1910" spans="1:1">
      <c r="A1910" s="9" t="s">
        <v>1169</v>
      </c>
    </row>
    <row r="1911" spans="1:1">
      <c r="A1911" s="9" t="s">
        <v>1170</v>
      </c>
    </row>
    <row r="1912" spans="1:1">
      <c r="A1912" s="9" t="s">
        <v>1171</v>
      </c>
    </row>
    <row r="1913" spans="1:1">
      <c r="A1913" s="9" t="s">
        <v>1172</v>
      </c>
    </row>
    <row r="1914" spans="1:1">
      <c r="A1914" s="9" t="s">
        <v>1173</v>
      </c>
    </row>
    <row r="1916" spans="1:1">
      <c r="A1916" s="9" t="s">
        <v>620</v>
      </c>
    </row>
    <row r="1917" spans="1:1">
      <c r="A1917" s="9" t="s">
        <v>621</v>
      </c>
    </row>
    <row r="1918" spans="1:1">
      <c r="A1918" s="9" t="s">
        <v>622</v>
      </c>
    </row>
    <row r="1919" spans="1:1">
      <c r="A1919" s="9" t="s">
        <v>623</v>
      </c>
    </row>
    <row r="1920" spans="1:1">
      <c r="A1920" s="9" t="s">
        <v>624</v>
      </c>
    </row>
    <row r="1922" spans="1:1">
      <c r="A1922" s="9" t="s">
        <v>230</v>
      </c>
    </row>
    <row r="1923" spans="1:1">
      <c r="A1923" s="9" t="s">
        <v>625</v>
      </c>
    </row>
    <row r="1924" spans="1:1">
      <c r="A1924" s="9" t="s">
        <v>626</v>
      </c>
    </row>
    <row r="1925" spans="1:1">
      <c r="A1925" s="9" t="s">
        <v>627</v>
      </c>
    </row>
    <row r="1926" spans="1:1">
      <c r="A1926" s="9" t="s">
        <v>1174</v>
      </c>
    </row>
    <row r="1927" spans="1:1">
      <c r="A1927" s="9" t="s">
        <v>1175</v>
      </c>
    </row>
    <row r="1928" spans="1:1">
      <c r="A1928" s="9" t="s">
        <v>1176</v>
      </c>
    </row>
    <row r="1929" spans="1:1">
      <c r="A1929" s="9" t="s">
        <v>1177</v>
      </c>
    </row>
    <row r="1930" spans="1:1">
      <c r="A1930" s="9" t="s">
        <v>1178</v>
      </c>
    </row>
    <row r="1931" spans="1:1">
      <c r="A1931" s="9" t="s">
        <v>1179</v>
      </c>
    </row>
    <row r="1932" spans="1:1">
      <c r="A1932" s="9" t="s">
        <v>1180</v>
      </c>
    </row>
    <row r="1933" spans="1:1">
      <c r="A1933" s="9" t="s">
        <v>1181</v>
      </c>
    </row>
    <row r="1934" spans="1:1">
      <c r="A1934" s="9" t="s">
        <v>1182</v>
      </c>
    </row>
    <row r="1935" spans="1:1">
      <c r="A1935" s="9" t="s">
        <v>1183</v>
      </c>
    </row>
    <row r="1936" spans="1:1">
      <c r="A1936" s="9" t="s">
        <v>1184</v>
      </c>
    </row>
    <row r="1937" spans="1:1">
      <c r="A1937" s="9" t="s">
        <v>1185</v>
      </c>
    </row>
    <row r="1938" spans="1:1">
      <c r="A1938" s="9" t="s">
        <v>1186</v>
      </c>
    </row>
    <row r="1940" spans="1:1">
      <c r="A1940" s="9" t="s">
        <v>232</v>
      </c>
    </row>
    <row r="1941" spans="1:1">
      <c r="A1941" s="9" t="s">
        <v>1187</v>
      </c>
    </row>
    <row r="1943" spans="1:1">
      <c r="A1943" s="9" t="s">
        <v>641</v>
      </c>
    </row>
    <row r="1944" spans="1:1">
      <c r="A1944" s="9" t="s">
        <v>1188</v>
      </c>
    </row>
    <row r="1945" spans="1:1">
      <c r="A1945" s="9" t="s">
        <v>1189</v>
      </c>
    </row>
    <row r="1946" spans="1:1">
      <c r="A1946" s="9" t="s">
        <v>1190</v>
      </c>
    </row>
    <row r="1947" spans="1:1">
      <c r="A1947" s="9" t="s">
        <v>1191</v>
      </c>
    </row>
    <row r="1948" spans="1:1">
      <c r="A1948" s="9" t="s">
        <v>1192</v>
      </c>
    </row>
    <row r="1949" spans="1:1">
      <c r="A1949" s="9" t="s">
        <v>1193</v>
      </c>
    </row>
    <row r="1950" spans="1:1">
      <c r="A1950" s="9" t="s">
        <v>1194</v>
      </c>
    </row>
    <row r="1951" spans="1:1">
      <c r="A1951" s="9" t="s">
        <v>1195</v>
      </c>
    </row>
    <row r="1952" spans="1:1">
      <c r="A1952" s="9" t="s">
        <v>1196</v>
      </c>
    </row>
    <row r="1953" spans="1:1">
      <c r="A1953" s="9" t="s">
        <v>1197</v>
      </c>
    </row>
    <row r="1954" spans="1:1">
      <c r="A1954" s="9" t="s">
        <v>639</v>
      </c>
    </row>
    <row r="1956" spans="1:1">
      <c r="A1956" s="9" t="s">
        <v>199</v>
      </c>
    </row>
    <row r="1957" spans="1:1">
      <c r="A1957" s="9" t="s">
        <v>200</v>
      </c>
    </row>
    <row r="1958" spans="1:1">
      <c r="A1958" s="9" t="s">
        <v>201</v>
      </c>
    </row>
    <row r="1959" spans="1:1">
      <c r="A1959" s="9" t="s">
        <v>185</v>
      </c>
    </row>
    <row r="1960" spans="1:1">
      <c r="A1960" s="9" t="s">
        <v>186</v>
      </c>
    </row>
    <row r="1961" spans="1:1">
      <c r="A1961" s="9" t="s">
        <v>1198</v>
      </c>
    </row>
    <row r="1962" spans="1:1">
      <c r="A1962" s="9" t="s">
        <v>381</v>
      </c>
    </row>
    <row r="1964" spans="1:1">
      <c r="A1964" s="9" t="s">
        <v>652</v>
      </c>
    </row>
    <row r="1965" spans="1:1">
      <c r="A1965" s="9" t="s">
        <v>1188</v>
      </c>
    </row>
    <row r="1966" spans="1:1">
      <c r="A1966" s="9" t="s">
        <v>1199</v>
      </c>
    </row>
    <row r="1967" spans="1:1">
      <c r="A1967" s="9" t="s">
        <v>1200</v>
      </c>
    </row>
    <row r="1968" spans="1:1">
      <c r="A1968" s="9" t="s">
        <v>1201</v>
      </c>
    </row>
    <row r="1969" spans="1:1">
      <c r="A1969" s="9" t="s">
        <v>1202</v>
      </c>
    </row>
    <row r="1970" spans="1:1">
      <c r="A1970" s="9" t="s">
        <v>1203</v>
      </c>
    </row>
    <row r="1971" spans="1:1">
      <c r="A1971" s="9" t="s">
        <v>1204</v>
      </c>
    </row>
    <row r="1972" spans="1:1">
      <c r="A1972" s="9" t="s">
        <v>1205</v>
      </c>
    </row>
    <row r="1973" spans="1:1">
      <c r="A1973" s="9" t="s">
        <v>1206</v>
      </c>
    </row>
    <row r="1974" spans="1:1">
      <c r="A1974" s="9" t="s">
        <v>1207</v>
      </c>
    </row>
    <row r="1975" spans="1:1">
      <c r="A1975" s="9" t="s">
        <v>1208</v>
      </c>
    </row>
    <row r="1976" spans="1:1">
      <c r="A1976" s="9" t="s">
        <v>1209</v>
      </c>
    </row>
    <row r="1977" spans="1:1">
      <c r="A1977" s="9" t="s">
        <v>1210</v>
      </c>
    </row>
    <row r="1978" spans="1:1">
      <c r="A1978" s="9" t="s">
        <v>1211</v>
      </c>
    </row>
    <row r="1979" spans="1:1">
      <c r="A1979" s="9" t="s">
        <v>1212</v>
      </c>
    </row>
    <row r="1980" spans="1:1">
      <c r="A1980" s="9" t="s">
        <v>1213</v>
      </c>
    </row>
    <row r="1982" spans="1:1">
      <c r="A1982" s="9" t="s">
        <v>233</v>
      </c>
    </row>
    <row r="1983" spans="1:1">
      <c r="A1983" s="9" t="s">
        <v>1214</v>
      </c>
    </row>
    <row r="1984" spans="1:1">
      <c r="A1984" s="9" t="s">
        <v>1199</v>
      </c>
    </row>
    <row r="1985" spans="1:1">
      <c r="A1985" s="9" t="s">
        <v>1200</v>
      </c>
    </row>
    <row r="1986" spans="1:1">
      <c r="A1986" s="9" t="s">
        <v>1215</v>
      </c>
    </row>
    <row r="1987" spans="1:1">
      <c r="A1987" s="9" t="s">
        <v>1202</v>
      </c>
    </row>
    <row r="1988" spans="1:1">
      <c r="A1988" s="9" t="s">
        <v>1216</v>
      </c>
    </row>
    <row r="1989" spans="1:1">
      <c r="A1989" s="9" t="s">
        <v>1217</v>
      </c>
    </row>
    <row r="1990" spans="1:1">
      <c r="A1990" s="9" t="s">
        <v>1205</v>
      </c>
    </row>
    <row r="1991" spans="1:1">
      <c r="A1991" s="9" t="s">
        <v>1206</v>
      </c>
    </row>
    <row r="1992" spans="1:1">
      <c r="A1992" s="9" t="s">
        <v>1218</v>
      </c>
    </row>
    <row r="1993" spans="1:1">
      <c r="A1993" s="9" t="s">
        <v>1208</v>
      </c>
    </row>
    <row r="1994" spans="1:1">
      <c r="A1994" s="9" t="s">
        <v>1219</v>
      </c>
    </row>
    <row r="1995" spans="1:1">
      <c r="A1995" s="9" t="s">
        <v>1220</v>
      </c>
    </row>
    <row r="1996" spans="1:1">
      <c r="A1996" s="9" t="s">
        <v>1221</v>
      </c>
    </row>
    <row r="1997" spans="1:1">
      <c r="A1997" s="9" t="s">
        <v>1222</v>
      </c>
    </row>
    <row r="1998" spans="1:1">
      <c r="A1998" s="9" t="s">
        <v>1223</v>
      </c>
    </row>
    <row r="1999" spans="1:1">
      <c r="A1999" s="9" t="s">
        <v>1224</v>
      </c>
    </row>
    <row r="2000" spans="1:1">
      <c r="A2000" s="9" t="s">
        <v>1225</v>
      </c>
    </row>
    <row r="2001" spans="1:1">
      <c r="A2001" s="9" t="s">
        <v>1226</v>
      </c>
    </row>
    <row r="2002" spans="1:1">
      <c r="A2002" s="9" t="s">
        <v>1227</v>
      </c>
    </row>
    <row r="2004" spans="1:1">
      <c r="A2004" s="9" t="s">
        <v>684</v>
      </c>
    </row>
    <row r="2005" spans="1:1">
      <c r="A2005" s="9" t="s">
        <v>685</v>
      </c>
    </row>
    <row r="2006" spans="1:1">
      <c r="A2006" s="9" t="s">
        <v>686</v>
      </c>
    </row>
    <row r="2008" spans="1:1">
      <c r="A2008" s="9" t="s">
        <v>687</v>
      </c>
    </row>
    <row r="2009" spans="1:1">
      <c r="A2009" s="9" t="s">
        <v>688</v>
      </c>
    </row>
    <row r="2011" spans="1:1">
      <c r="A2011" s="9" t="s">
        <v>199</v>
      </c>
    </row>
    <row r="2012" spans="1:1">
      <c r="A2012" s="9" t="s">
        <v>200</v>
      </c>
    </row>
    <row r="2013" spans="1:1">
      <c r="A2013" s="9" t="s">
        <v>201</v>
      </c>
    </row>
    <row r="2014" spans="1:1">
      <c r="A2014" s="9" t="s">
        <v>185</v>
      </c>
    </row>
    <row r="2015" spans="1:1">
      <c r="A2015" s="9" t="s">
        <v>186</v>
      </c>
    </row>
    <row r="2016" spans="1:1">
      <c r="A2016" s="9" t="s">
        <v>1228</v>
      </c>
    </row>
    <row r="2017" spans="1:1">
      <c r="A2017" s="9" t="s">
        <v>381</v>
      </c>
    </row>
    <row r="2019" spans="1:1">
      <c r="A2019" s="9" t="s">
        <v>689</v>
      </c>
    </row>
    <row r="2020" spans="1:1">
      <c r="A2020" s="9" t="s">
        <v>690</v>
      </c>
    </row>
    <row r="2021" spans="1:1">
      <c r="A2021" s="9" t="s">
        <v>691</v>
      </c>
    </row>
    <row r="2023" spans="1:1">
      <c r="A2023" s="9" t="s">
        <v>692</v>
      </c>
    </row>
    <row r="2024" spans="1:1">
      <c r="A2024" s="9" t="s">
        <v>1229</v>
      </c>
    </row>
    <row r="2025" spans="1:1">
      <c r="A2025" s="9" t="s">
        <v>694</v>
      </c>
    </row>
    <row r="2026" spans="1:1">
      <c r="A2026" s="9" t="s">
        <v>695</v>
      </c>
    </row>
    <row r="2027" spans="1:1">
      <c r="A2027" s="9" t="s">
        <v>696</v>
      </c>
    </row>
    <row r="2028" spans="1:1">
      <c r="A2028" s="9" t="s">
        <v>697</v>
      </c>
    </row>
    <row r="2029" spans="1:1">
      <c r="A2029" s="9" t="s">
        <v>698</v>
      </c>
    </row>
    <row r="2030" spans="1:1">
      <c r="A2030" s="9" t="s">
        <v>1230</v>
      </c>
    </row>
    <row r="2031" spans="1:1">
      <c r="A2031" s="9" t="s">
        <v>1231</v>
      </c>
    </row>
    <row r="2032" spans="1:1">
      <c r="A2032" s="9" t="s">
        <v>1232</v>
      </c>
    </row>
    <row r="2033" spans="1:1">
      <c r="A2033" s="9" t="s">
        <v>1233</v>
      </c>
    </row>
    <row r="2034" spans="1:1">
      <c r="A2034" s="9" t="s">
        <v>1234</v>
      </c>
    </row>
    <row r="2035" spans="1:1">
      <c r="A2035" s="9" t="s">
        <v>1235</v>
      </c>
    </row>
    <row r="2036" spans="1:1">
      <c r="A2036" s="9" t="s">
        <v>1236</v>
      </c>
    </row>
    <row r="2037" spans="1:1">
      <c r="A2037" s="9" t="s">
        <v>706</v>
      </c>
    </row>
    <row r="2039" spans="1:1">
      <c r="A2039" s="9" t="s">
        <v>707</v>
      </c>
    </row>
    <row r="2040" spans="1:1">
      <c r="A2040" s="9" t="s">
        <v>708</v>
      </c>
    </row>
    <row r="2041" spans="1:1">
      <c r="A2041" s="9" t="s">
        <v>1237</v>
      </c>
    </row>
    <row r="2042" spans="1:1">
      <c r="A2042" s="9" t="s">
        <v>1238</v>
      </c>
    </row>
    <row r="2043" spans="1:1">
      <c r="A2043" s="9" t="s">
        <v>1239</v>
      </c>
    </row>
    <row r="2044" spans="1:1">
      <c r="A2044" s="9" t="s">
        <v>1240</v>
      </c>
    </row>
    <row r="2045" spans="1:1">
      <c r="A2045" s="9" t="s">
        <v>1241</v>
      </c>
    </row>
    <row r="2046" spans="1:1">
      <c r="A2046" s="9" t="s">
        <v>1242</v>
      </c>
    </row>
    <row r="2047" spans="1:1">
      <c r="A2047" s="9" t="s">
        <v>715</v>
      </c>
    </row>
    <row r="2048" spans="1:1">
      <c r="A2048" s="9" t="s">
        <v>716</v>
      </c>
    </row>
    <row r="2049" spans="1:1">
      <c r="A2049" s="9" t="s">
        <v>717</v>
      </c>
    </row>
    <row r="2050" spans="1:1">
      <c r="A2050" s="9" t="s">
        <v>718</v>
      </c>
    </row>
    <row r="2051" spans="1:1">
      <c r="A2051" s="9" t="s">
        <v>719</v>
      </c>
    </row>
    <row r="2052" spans="1:1">
      <c r="A2052" s="9" t="s">
        <v>720</v>
      </c>
    </row>
    <row r="2053" spans="1:1">
      <c r="A2053" s="9" t="s">
        <v>721</v>
      </c>
    </row>
    <row r="2054" spans="1:1">
      <c r="A2054" s="9" t="s">
        <v>1243</v>
      </c>
    </row>
    <row r="2055" spans="1:1">
      <c r="A2055" s="9" t="s">
        <v>1244</v>
      </c>
    </row>
    <row r="2056" spans="1:1">
      <c r="A2056" s="9" t="s">
        <v>1245</v>
      </c>
    </row>
    <row r="2058" spans="1:1">
      <c r="A2058" s="9" t="s">
        <v>726</v>
      </c>
    </row>
    <row r="2059" spans="1:1">
      <c r="A2059" s="9" t="s">
        <v>727</v>
      </c>
    </row>
    <row r="2060" spans="1:1">
      <c r="A2060" s="9" t="s">
        <v>1246</v>
      </c>
    </row>
    <row r="2061" spans="1:1">
      <c r="A2061" s="9" t="s">
        <v>1247</v>
      </c>
    </row>
    <row r="2062" spans="1:1">
      <c r="A2062" s="9" t="s">
        <v>1248</v>
      </c>
    </row>
    <row r="2063" spans="1:1">
      <c r="A2063" s="9" t="s">
        <v>731</v>
      </c>
    </row>
    <row r="2065" spans="1:1">
      <c r="A2065" s="9" t="s">
        <v>199</v>
      </c>
    </row>
    <row r="2066" spans="1:1">
      <c r="A2066" s="9" t="s">
        <v>200</v>
      </c>
    </row>
    <row r="2067" spans="1:1">
      <c r="A2067" s="9" t="s">
        <v>201</v>
      </c>
    </row>
    <row r="2068" spans="1:1">
      <c r="A2068" s="9" t="s">
        <v>185</v>
      </c>
    </row>
    <row r="2069" spans="1:1">
      <c r="A2069" s="9" t="s">
        <v>186</v>
      </c>
    </row>
    <row r="2070" spans="1:1">
      <c r="A2070" s="9" t="s">
        <v>1249</v>
      </c>
    </row>
    <row r="2071" spans="1:1">
      <c r="A2071" s="9" t="s">
        <v>381</v>
      </c>
    </row>
    <row r="2073" spans="1:1">
      <c r="A2073" s="9" t="s">
        <v>732</v>
      </c>
    </row>
    <row r="2074" spans="1:1">
      <c r="A2074" s="9" t="s">
        <v>733</v>
      </c>
    </row>
    <row r="2076" spans="1:1">
      <c r="A2076" s="9" t="s">
        <v>734</v>
      </c>
    </row>
    <row r="2077" spans="1:1">
      <c r="A2077" s="9" t="s">
        <v>1250</v>
      </c>
    </row>
    <row r="2078" spans="1:1">
      <c r="A2078" s="9" t="s">
        <v>736</v>
      </c>
    </row>
    <row r="2079" spans="1:1">
      <c r="A2079" s="9" t="s">
        <v>1251</v>
      </c>
    </row>
    <row r="2080" spans="1:1">
      <c r="A2080" s="9" t="s">
        <v>1252</v>
      </c>
    </row>
    <row r="2081" spans="1:1">
      <c r="A2081" s="9" t="s">
        <v>1253</v>
      </c>
    </row>
    <row r="2082" spans="1:1">
      <c r="A2082" s="9" t="s">
        <v>1254</v>
      </c>
    </row>
    <row r="2083" spans="1:1">
      <c r="A2083" s="9" t="s">
        <v>1255</v>
      </c>
    </row>
    <row r="2084" spans="1:1">
      <c r="A2084" s="9" t="s">
        <v>1256</v>
      </c>
    </row>
    <row r="2086" spans="1:1">
      <c r="A2086" s="9" t="s">
        <v>746</v>
      </c>
    </row>
    <row r="2087" spans="1:1">
      <c r="A2087" s="9" t="s">
        <v>1257</v>
      </c>
    </row>
    <row r="2088" spans="1:1">
      <c r="A2088" s="9" t="s">
        <v>1258</v>
      </c>
    </row>
    <row r="2089" spans="1:1">
      <c r="A2089" s="9" t="s">
        <v>750</v>
      </c>
    </row>
    <row r="2090" spans="1:1">
      <c r="A2090" s="9" t="s">
        <v>1259</v>
      </c>
    </row>
    <row r="2091" spans="1:1">
      <c r="A2091" s="9" t="s">
        <v>1260</v>
      </c>
    </row>
    <row r="2092" spans="1:1">
      <c r="A2092" s="9" t="s">
        <v>1261</v>
      </c>
    </row>
    <row r="2093" spans="1:1">
      <c r="A2093" s="9" t="s">
        <v>1262</v>
      </c>
    </row>
    <row r="2094" spans="1:1">
      <c r="A2094" s="9" t="s">
        <v>1263</v>
      </c>
    </row>
    <row r="2095" spans="1:1">
      <c r="A2095" s="9" t="s">
        <v>1264</v>
      </c>
    </row>
    <row r="2097" spans="1:1">
      <c r="A2097" s="9" t="s">
        <v>1265</v>
      </c>
    </row>
    <row r="2098" spans="1:1">
      <c r="A2098" s="9" t="s">
        <v>1266</v>
      </c>
    </row>
    <row r="2099" spans="1:1">
      <c r="A2099" s="9" t="s">
        <v>1267</v>
      </c>
    </row>
    <row r="2100" spans="1:1">
      <c r="A2100" s="9" t="s">
        <v>1268</v>
      </c>
    </row>
    <row r="2102" spans="1:1">
      <c r="A2102" s="9" t="s">
        <v>780</v>
      </c>
    </row>
    <row r="2103" spans="1:1">
      <c r="A2103" s="9" t="s">
        <v>781</v>
      </c>
    </row>
    <row r="2104" spans="1:1">
      <c r="A2104" s="9" t="s">
        <v>782</v>
      </c>
    </row>
    <row r="2105" spans="1:1">
      <c r="A2105" s="9" t="s">
        <v>783</v>
      </c>
    </row>
    <row r="2106" spans="1:1">
      <c r="A2106" s="9" t="s">
        <v>784</v>
      </c>
    </row>
    <row r="2107" spans="1:1">
      <c r="A2107" s="9" t="s">
        <v>785</v>
      </c>
    </row>
    <row r="2109" spans="1:1">
      <c r="A2109" s="9" t="s">
        <v>1269</v>
      </c>
    </row>
    <row r="2110" spans="1:1">
      <c r="A2110" s="9" t="s">
        <v>1270</v>
      </c>
    </row>
    <row r="2111" spans="1:1">
      <c r="A2111" s="9" t="s">
        <v>1271</v>
      </c>
    </row>
    <row r="2112" spans="1:1">
      <c r="A2112" s="9" t="s">
        <v>789</v>
      </c>
    </row>
    <row r="2113" spans="1:1">
      <c r="A2113" s="9" t="s">
        <v>790</v>
      </c>
    </row>
    <row r="2115" spans="1:1">
      <c r="A2115" s="9" t="s">
        <v>791</v>
      </c>
    </row>
    <row r="2116" spans="1:1">
      <c r="A2116" s="9" t="s">
        <v>792</v>
      </c>
    </row>
    <row r="2117" spans="1:1">
      <c r="A2117" s="9" t="s">
        <v>793</v>
      </c>
    </row>
    <row r="2119" spans="1:1">
      <c r="A2119" s="9" t="s">
        <v>199</v>
      </c>
    </row>
    <row r="2120" spans="1:1">
      <c r="A2120" s="9" t="s">
        <v>200</v>
      </c>
    </row>
    <row r="2121" spans="1:1">
      <c r="A2121" s="9" t="s">
        <v>201</v>
      </c>
    </row>
    <row r="2122" spans="1:1">
      <c r="A2122" s="9" t="s">
        <v>185</v>
      </c>
    </row>
    <row r="2123" spans="1:1">
      <c r="A2123" s="9" t="s">
        <v>186</v>
      </c>
    </row>
    <row r="2124" spans="1:1">
      <c r="A2124" s="9" t="s">
        <v>1272</v>
      </c>
    </row>
    <row r="2125" spans="1:1">
      <c r="A2125" s="9" t="s">
        <v>381</v>
      </c>
    </row>
    <row r="2127" spans="1:1">
      <c r="A2127" s="9" t="s">
        <v>794</v>
      </c>
    </row>
    <row r="2128" spans="1:1">
      <c r="A2128" s="9" t="s">
        <v>795</v>
      </c>
    </row>
    <row r="2129" spans="1:1">
      <c r="A2129" s="9" t="s">
        <v>796</v>
      </c>
    </row>
    <row r="2131" spans="1:1">
      <c r="A2131" s="9" t="s">
        <v>1273</v>
      </c>
    </row>
    <row r="2132" spans="1:1">
      <c r="A2132" s="9" t="s">
        <v>1274</v>
      </c>
    </row>
    <row r="2133" spans="1:1">
      <c r="A2133" s="9" t="s">
        <v>1275</v>
      </c>
    </row>
    <row r="2134" spans="1:1">
      <c r="A2134" s="9" t="s">
        <v>1276</v>
      </c>
    </row>
    <row r="2135" spans="1:1">
      <c r="A2135" s="9" t="s">
        <v>1277</v>
      </c>
    </row>
    <row r="2136" spans="1:1">
      <c r="A2136" s="9" t="s">
        <v>1278</v>
      </c>
    </row>
    <row r="2137" spans="1:1">
      <c r="A2137" s="9" t="s">
        <v>1279</v>
      </c>
    </row>
    <row r="2139" spans="1:1">
      <c r="A2139" s="9" t="s">
        <v>797</v>
      </c>
    </row>
    <row r="2140" spans="1:1">
      <c r="A2140" s="9" t="s">
        <v>798</v>
      </c>
    </row>
    <row r="2142" spans="1:1">
      <c r="A2142" s="9" t="s">
        <v>799</v>
      </c>
    </row>
    <row r="2143" spans="1:1">
      <c r="A2143" s="9" t="s">
        <v>800</v>
      </c>
    </row>
    <row r="2144" spans="1:1">
      <c r="A2144" s="9" t="s">
        <v>801</v>
      </c>
    </row>
    <row r="2145" spans="1:1">
      <c r="A2145" s="9" t="s">
        <v>802</v>
      </c>
    </row>
    <row r="2146" spans="1:1">
      <c r="A2146" s="9" t="s">
        <v>803</v>
      </c>
    </row>
    <row r="2147" spans="1:1">
      <c r="A2147" s="9" t="s">
        <v>804</v>
      </c>
    </row>
    <row r="2148" spans="1:1">
      <c r="A2148" s="9" t="s">
        <v>805</v>
      </c>
    </row>
    <row r="2149" spans="1:1">
      <c r="A2149" s="9" t="s">
        <v>806</v>
      </c>
    </row>
    <row r="2150" spans="1:1">
      <c r="A2150" s="9" t="s">
        <v>807</v>
      </c>
    </row>
    <row r="2151" spans="1:1">
      <c r="A2151" s="9" t="s">
        <v>808</v>
      </c>
    </row>
    <row r="2152" spans="1:1">
      <c r="A2152" s="9" t="s">
        <v>809</v>
      </c>
    </row>
    <row r="2154" spans="1:1">
      <c r="A2154" s="9" t="s">
        <v>810</v>
      </c>
    </row>
    <row r="2155" spans="1:1">
      <c r="A2155" s="9" t="s">
        <v>811</v>
      </c>
    </row>
    <row r="2156" spans="1:1">
      <c r="A2156" s="9" t="s">
        <v>812</v>
      </c>
    </row>
    <row r="2158" spans="1:1">
      <c r="A2158" s="9" t="s">
        <v>1280</v>
      </c>
    </row>
    <row r="2159" spans="1:1">
      <c r="A2159" s="9" t="s">
        <v>1281</v>
      </c>
    </row>
    <row r="2160" spans="1:1">
      <c r="A2160" s="9" t="s">
        <v>1282</v>
      </c>
    </row>
    <row r="2162" spans="1:1">
      <c r="A2162" s="9" t="s">
        <v>817</v>
      </c>
    </row>
    <row r="2163" spans="1:1">
      <c r="A2163" s="9" t="s">
        <v>818</v>
      </c>
    </row>
    <row r="2164" spans="1:1">
      <c r="A2164" s="9" t="s">
        <v>819</v>
      </c>
    </row>
    <row r="2166" spans="1:1">
      <c r="A2166" s="9" t="s">
        <v>820</v>
      </c>
    </row>
    <row r="2167" spans="1:1">
      <c r="A2167" s="9" t="s">
        <v>821</v>
      </c>
    </row>
    <row r="2168" spans="1:1">
      <c r="A2168" s="9" t="s">
        <v>822</v>
      </c>
    </row>
    <row r="2169" spans="1:1">
      <c r="A2169" s="9" t="s">
        <v>1283</v>
      </c>
    </row>
    <row r="2170" spans="1:1">
      <c r="A2170" s="9" t="s">
        <v>824</v>
      </c>
    </row>
    <row r="2171" spans="1:1">
      <c r="A2171" s="9" t="s">
        <v>825</v>
      </c>
    </row>
    <row r="2173" spans="1:1">
      <c r="A2173" s="9" t="s">
        <v>199</v>
      </c>
    </row>
    <row r="2174" spans="1:1">
      <c r="A2174" s="9" t="s">
        <v>200</v>
      </c>
    </row>
    <row r="2175" spans="1:1">
      <c r="A2175" s="9" t="s">
        <v>201</v>
      </c>
    </row>
    <row r="2176" spans="1:1">
      <c r="A2176" s="9" t="s">
        <v>185</v>
      </c>
    </row>
    <row r="2177" spans="1:1">
      <c r="A2177" s="9" t="s">
        <v>186</v>
      </c>
    </row>
    <row r="2178" spans="1:1">
      <c r="A2178" s="9" t="s">
        <v>1284</v>
      </c>
    </row>
    <row r="2179" spans="1:1">
      <c r="A2179" s="9" t="s">
        <v>381</v>
      </c>
    </row>
    <row r="2181" spans="1:1">
      <c r="A2181" s="9" t="s">
        <v>1285</v>
      </c>
    </row>
    <row r="2182" spans="1:1">
      <c r="A2182" s="9" t="s">
        <v>1286</v>
      </c>
    </row>
    <row r="2184" spans="1:1">
      <c r="A2184" s="9" t="s">
        <v>1287</v>
      </c>
    </row>
    <row r="2185" spans="1:1">
      <c r="A2185" s="9" t="s">
        <v>1288</v>
      </c>
    </row>
    <row r="2186" spans="1:1">
      <c r="A2186" s="9" t="s">
        <v>1289</v>
      </c>
    </row>
    <row r="2187" spans="1:1">
      <c r="A2187" s="9" t="s">
        <v>1290</v>
      </c>
    </row>
    <row r="2188" spans="1:1">
      <c r="A2188" s="9" t="s">
        <v>1291</v>
      </c>
    </row>
    <row r="2189" spans="1:1">
      <c r="A2189" s="9" t="s">
        <v>1292</v>
      </c>
    </row>
    <row r="2190" spans="1:1">
      <c r="A2190" s="9" t="s">
        <v>1293</v>
      </c>
    </row>
    <row r="2191" spans="1:1">
      <c r="A2191" s="9" t="s">
        <v>1294</v>
      </c>
    </row>
    <row r="2192" spans="1:1">
      <c r="A2192" s="9" t="s">
        <v>1295</v>
      </c>
    </row>
    <row r="2193" spans="1:1">
      <c r="A2193" s="9" t="s">
        <v>1296</v>
      </c>
    </row>
    <row r="2194" spans="1:1">
      <c r="A2194" s="9" t="s">
        <v>1297</v>
      </c>
    </row>
    <row r="2195" spans="1:1">
      <c r="A2195" s="9" t="s">
        <v>1298</v>
      </c>
    </row>
    <row r="2197" spans="1:1">
      <c r="A2197" s="9" t="s">
        <v>840</v>
      </c>
    </row>
    <row r="2198" spans="1:1">
      <c r="A2198" s="9" t="s">
        <v>1299</v>
      </c>
    </row>
    <row r="2199" spans="1:1">
      <c r="A2199" s="9" t="s">
        <v>1300</v>
      </c>
    </row>
    <row r="2200" spans="1:1">
      <c r="A2200" s="9" t="s">
        <v>1301</v>
      </c>
    </row>
    <row r="2201" spans="1:1">
      <c r="A2201" s="9" t="s">
        <v>1302</v>
      </c>
    </row>
    <row r="2202" spans="1:1">
      <c r="A2202" s="9" t="s">
        <v>1303</v>
      </c>
    </row>
    <row r="2203" spans="1:1">
      <c r="A2203" s="9" t="s">
        <v>1304</v>
      </c>
    </row>
    <row r="2205" spans="1:1">
      <c r="A2205" s="9" t="s">
        <v>845</v>
      </c>
    </row>
    <row r="2206" spans="1:1">
      <c r="A2206" s="9" t="s">
        <v>846</v>
      </c>
    </row>
    <row r="2207" spans="1:1">
      <c r="A2207" s="9" t="s">
        <v>847</v>
      </c>
    </row>
    <row r="2209" spans="1:1">
      <c r="A2209" s="9" t="s">
        <v>848</v>
      </c>
    </row>
    <row r="2210" spans="1:1">
      <c r="A2210" s="9" t="s">
        <v>849</v>
      </c>
    </row>
    <row r="2212" spans="1:1">
      <c r="A2212" s="9" t="s">
        <v>1305</v>
      </c>
    </row>
    <row r="2213" spans="1:1">
      <c r="A2213" s="9" t="s">
        <v>1306</v>
      </c>
    </row>
    <row r="2214" spans="1:1">
      <c r="A2214" s="9" t="s">
        <v>1307</v>
      </c>
    </row>
    <row r="2215" spans="1:1">
      <c r="A2215" s="9" t="s">
        <v>1308</v>
      </c>
    </row>
    <row r="2216" spans="1:1">
      <c r="A2216" s="9" t="s">
        <v>1309</v>
      </c>
    </row>
    <row r="2218" spans="1:1">
      <c r="A2218" s="9" t="s">
        <v>862</v>
      </c>
    </row>
    <row r="2219" spans="1:1">
      <c r="A2219" s="9" t="s">
        <v>1310</v>
      </c>
    </row>
    <row r="2220" spans="1:1">
      <c r="A2220" s="9" t="s">
        <v>1311</v>
      </c>
    </row>
    <row r="2221" spans="1:1">
      <c r="A2221" s="9" t="s">
        <v>1312</v>
      </c>
    </row>
    <row r="2222" spans="1:1">
      <c r="A2222" s="9" t="s">
        <v>1313</v>
      </c>
    </row>
    <row r="2223" spans="1:1">
      <c r="A2223" s="9" t="s">
        <v>1314</v>
      </c>
    </row>
    <row r="2224" spans="1:1">
      <c r="A2224" s="9" t="s">
        <v>1315</v>
      </c>
    </row>
    <row r="2225" spans="1:1">
      <c r="A2225" s="9" t="s">
        <v>1316</v>
      </c>
    </row>
    <row r="2227" spans="1:1">
      <c r="A2227" s="9" t="s">
        <v>1317</v>
      </c>
    </row>
    <row r="2228" spans="1:1">
      <c r="A2228" s="9" t="s">
        <v>1318</v>
      </c>
    </row>
    <row r="2229" spans="1:1">
      <c r="A2229" s="9" t="s">
        <v>1319</v>
      </c>
    </row>
    <row r="2231" spans="1:1">
      <c r="A2231" s="9" t="s">
        <v>199</v>
      </c>
    </row>
    <row r="2232" spans="1:1">
      <c r="A2232" s="9" t="s">
        <v>200</v>
      </c>
    </row>
    <row r="2233" spans="1:1">
      <c r="A2233" s="9" t="s">
        <v>201</v>
      </c>
    </row>
    <row r="2234" spans="1:1">
      <c r="A2234" s="9" t="s">
        <v>185</v>
      </c>
    </row>
    <row r="2235" spans="1:1">
      <c r="A2235" s="9" t="s">
        <v>186</v>
      </c>
    </row>
    <row r="2236" spans="1:1">
      <c r="A2236" s="9" t="s">
        <v>1320</v>
      </c>
    </row>
    <row r="2237" spans="1:1">
      <c r="A2237" s="9" t="s">
        <v>381</v>
      </c>
    </row>
    <row r="2239" spans="1:1">
      <c r="A2239" s="9" t="s">
        <v>1321</v>
      </c>
    </row>
    <row r="2240" spans="1:1">
      <c r="A2240" s="9" t="s">
        <v>1322</v>
      </c>
    </row>
    <row r="2241" spans="1:1">
      <c r="A2241" s="9" t="s">
        <v>875</v>
      </c>
    </row>
    <row r="2242" spans="1:1">
      <c r="A2242" s="9" t="s">
        <v>876</v>
      </c>
    </row>
    <row r="2243" spans="1:1">
      <c r="A2243" s="9" t="s">
        <v>877</v>
      </c>
    </row>
    <row r="2244" spans="1:1">
      <c r="A2244" s="9" t="s">
        <v>878</v>
      </c>
    </row>
    <row r="2246" spans="1:1">
      <c r="A2246" s="9" t="s">
        <v>1323</v>
      </c>
    </row>
    <row r="2247" spans="1:1">
      <c r="A2247" s="9" t="s">
        <v>1324</v>
      </c>
    </row>
    <row r="2249" spans="1:1">
      <c r="A2249" s="9" t="s">
        <v>1325</v>
      </c>
    </row>
    <row r="2250" spans="1:1">
      <c r="A2250" s="9" t="s">
        <v>1326</v>
      </c>
    </row>
    <row r="2251" spans="1:1">
      <c r="A2251" s="9" t="s">
        <v>1327</v>
      </c>
    </row>
    <row r="2252" spans="1:1">
      <c r="A2252" s="9" t="s">
        <v>884</v>
      </c>
    </row>
    <row r="2254" spans="1:1">
      <c r="A2254" s="9" t="s">
        <v>1328</v>
      </c>
    </row>
    <row r="2255" spans="1:1">
      <c r="A2255" s="9" t="s">
        <v>1329</v>
      </c>
    </row>
    <row r="2256" spans="1:1">
      <c r="A2256" s="9" t="s">
        <v>886</v>
      </c>
    </row>
    <row r="2257" spans="1:1">
      <c r="A2257" s="9" t="s">
        <v>887</v>
      </c>
    </row>
    <row r="2258" spans="1:1">
      <c r="A2258" s="9" t="s">
        <v>888</v>
      </c>
    </row>
    <row r="2260" spans="1:1">
      <c r="A2260" s="9" t="s">
        <v>253</v>
      </c>
    </row>
    <row r="2261" spans="1:1">
      <c r="A2261" s="9" t="s">
        <v>889</v>
      </c>
    </row>
    <row r="2262" spans="1:1">
      <c r="A2262" s="9" t="s">
        <v>890</v>
      </c>
    </row>
    <row r="2263" spans="1:1">
      <c r="A2263" s="9" t="s">
        <v>1330</v>
      </c>
    </row>
    <row r="2264" spans="1:1">
      <c r="A2264" s="9" t="s">
        <v>1331</v>
      </c>
    </row>
    <row r="2265" spans="1:1">
      <c r="A2265" s="9" t="s">
        <v>1332</v>
      </c>
    </row>
    <row r="2266" spans="1:1">
      <c r="A2266" s="9" t="s">
        <v>1333</v>
      </c>
    </row>
    <row r="2268" spans="1:1">
      <c r="A2268" s="9" t="s">
        <v>895</v>
      </c>
    </row>
    <row r="2269" spans="1:1">
      <c r="A2269" s="9" t="s">
        <v>896</v>
      </c>
    </row>
    <row r="2270" spans="1:1">
      <c r="A2270" s="9" t="s">
        <v>897</v>
      </c>
    </row>
    <row r="2271" spans="1:1">
      <c r="A2271" s="9" t="s">
        <v>898</v>
      </c>
    </row>
    <row r="2272" spans="1:1">
      <c r="A2272" s="9" t="s">
        <v>899</v>
      </c>
    </row>
    <row r="2273" spans="1:1">
      <c r="A2273" s="9" t="s">
        <v>900</v>
      </c>
    </row>
    <row r="2274" spans="1:1">
      <c r="A2274" s="9" t="s">
        <v>901</v>
      </c>
    </row>
    <row r="2275" spans="1:1">
      <c r="A2275" s="9" t="s">
        <v>902</v>
      </c>
    </row>
    <row r="2276" spans="1:1">
      <c r="A2276" s="9" t="s">
        <v>903</v>
      </c>
    </row>
    <row r="2277" spans="1:1">
      <c r="A2277" s="9" t="s">
        <v>904</v>
      </c>
    </row>
    <row r="2278" spans="1:1">
      <c r="A2278" s="9" t="s">
        <v>905</v>
      </c>
    </row>
    <row r="2279" spans="1:1">
      <c r="A2279" s="9" t="s">
        <v>906</v>
      </c>
    </row>
    <row r="2281" spans="1:1">
      <c r="A2281" s="9" t="s">
        <v>907</v>
      </c>
    </row>
    <row r="2282" spans="1:1">
      <c r="A2282" s="9" t="s">
        <v>908</v>
      </c>
    </row>
    <row r="2283" spans="1:1">
      <c r="A2283" s="9" t="s">
        <v>909</v>
      </c>
    </row>
    <row r="2284" spans="1:1">
      <c r="A2284" s="9" t="s">
        <v>910</v>
      </c>
    </row>
    <row r="2285" spans="1:1">
      <c r="A2285" s="9" t="s">
        <v>847</v>
      </c>
    </row>
    <row r="2287" spans="1:1">
      <c r="A2287" s="9" t="s">
        <v>199</v>
      </c>
    </row>
    <row r="2288" spans="1:1">
      <c r="A2288" s="9" t="s">
        <v>200</v>
      </c>
    </row>
    <row r="2289" spans="1:1">
      <c r="A2289" s="9" t="s">
        <v>201</v>
      </c>
    </row>
    <row r="2290" spans="1:1">
      <c r="A2290" s="9" t="s">
        <v>185</v>
      </c>
    </row>
    <row r="2291" spans="1:1">
      <c r="A2291" s="9" t="s">
        <v>186</v>
      </c>
    </row>
    <row r="2292" spans="1:1">
      <c r="A2292" s="9" t="s">
        <v>1334</v>
      </c>
    </row>
    <row r="2293" spans="1:1">
      <c r="A2293" s="9" t="s">
        <v>381</v>
      </c>
    </row>
    <row r="2295" spans="1:1">
      <c r="A2295" s="9" t="s">
        <v>912</v>
      </c>
    </row>
    <row r="2296" spans="1:1">
      <c r="A2296" s="9" t="s">
        <v>913</v>
      </c>
    </row>
    <row r="2297" spans="1:1">
      <c r="A2297" s="9" t="s">
        <v>914</v>
      </c>
    </row>
    <row r="2298" spans="1:1">
      <c r="A2298" s="9" t="s">
        <v>915</v>
      </c>
    </row>
    <row r="2299" spans="1:1">
      <c r="A2299" s="9" t="s">
        <v>916</v>
      </c>
    </row>
    <row r="2301" spans="1:1">
      <c r="A2301" s="9" t="s">
        <v>917</v>
      </c>
    </row>
    <row r="2303" spans="1:1">
      <c r="A2303" s="9" t="s">
        <v>331</v>
      </c>
    </row>
    <row r="2304" spans="1:1">
      <c r="A2304" s="9" t="s">
        <v>1335</v>
      </c>
    </row>
    <row r="2305" spans="1:1">
      <c r="A2305" s="9" t="s">
        <v>1336</v>
      </c>
    </row>
    <row r="2307" spans="1:1">
      <c r="A2307" s="9" t="s">
        <v>1337</v>
      </c>
    </row>
    <row r="2309" spans="1:1">
      <c r="A2309" s="9" t="s">
        <v>1338</v>
      </c>
    </row>
    <row r="2311" spans="1:1">
      <c r="A2311" s="9" t="s">
        <v>1339</v>
      </c>
    </row>
    <row r="2312" spans="1:1">
      <c r="A2312" s="9" t="s">
        <v>1340</v>
      </c>
    </row>
    <row r="2313" spans="1:1">
      <c r="A2313" s="9" t="s">
        <v>1341</v>
      </c>
    </row>
    <row r="2314" spans="1:1">
      <c r="A2314" s="9" t="s">
        <v>1342</v>
      </c>
    </row>
    <row r="2316" spans="1:1">
      <c r="A2316" s="9" t="s">
        <v>1343</v>
      </c>
    </row>
    <row r="2318" spans="1:1">
      <c r="A2318" s="9" t="s">
        <v>1344</v>
      </c>
    </row>
    <row r="2319" spans="1:1">
      <c r="A2319" s="9" t="s">
        <v>1345</v>
      </c>
    </row>
    <row r="2320" spans="1:1">
      <c r="A2320" s="9" t="s">
        <v>1346</v>
      </c>
    </row>
    <row r="2321" spans="1:1">
      <c r="A2321" s="9" t="s">
        <v>1347</v>
      </c>
    </row>
    <row r="2322" spans="1:1">
      <c r="A2322" s="9" t="s">
        <v>1348</v>
      </c>
    </row>
    <row r="2324" spans="1:1">
      <c r="A2324" s="9" t="s">
        <v>929</v>
      </c>
    </row>
    <row r="2325" spans="1:1">
      <c r="A2325" s="9" t="s">
        <v>930</v>
      </c>
    </row>
    <row r="2326" spans="1:1">
      <c r="A2326" s="9" t="s">
        <v>931</v>
      </c>
    </row>
    <row r="2328" spans="1:1">
      <c r="A2328" s="9" t="s">
        <v>932</v>
      </c>
    </row>
    <row r="2329" spans="1:1">
      <c r="A2329" s="9" t="s">
        <v>933</v>
      </c>
    </row>
    <row r="2330" spans="1:1">
      <c r="A2330" s="9" t="s">
        <v>934</v>
      </c>
    </row>
    <row r="2332" spans="1:1">
      <c r="A2332" s="9" t="s">
        <v>935</v>
      </c>
    </row>
    <row r="2333" spans="1:1">
      <c r="A2333" s="9" t="s">
        <v>936</v>
      </c>
    </row>
    <row r="2334" spans="1:1">
      <c r="A2334" s="9" t="s">
        <v>937</v>
      </c>
    </row>
    <row r="2335" spans="1:1">
      <c r="A2335" s="9" t="s">
        <v>938</v>
      </c>
    </row>
    <row r="2336" spans="1:1">
      <c r="A2336" s="9" t="s">
        <v>939</v>
      </c>
    </row>
    <row r="2337" spans="1:1">
      <c r="A2337" s="9" t="s">
        <v>940</v>
      </c>
    </row>
    <row r="2338" spans="1:1">
      <c r="A2338" s="9" t="s">
        <v>941</v>
      </c>
    </row>
    <row r="2339" spans="1:1">
      <c r="A2339" s="9" t="s">
        <v>942</v>
      </c>
    </row>
    <row r="2341" spans="1:1">
      <c r="A2341" s="9" t="s">
        <v>199</v>
      </c>
    </row>
    <row r="2342" spans="1:1">
      <c r="A2342" s="9" t="s">
        <v>200</v>
      </c>
    </row>
    <row r="2343" spans="1:1">
      <c r="A2343" s="9" t="s">
        <v>201</v>
      </c>
    </row>
    <row r="2344" spans="1:1">
      <c r="A2344" s="9" t="s">
        <v>185</v>
      </c>
    </row>
    <row r="2345" spans="1:1">
      <c r="A2345" s="9" t="s">
        <v>186</v>
      </c>
    </row>
    <row r="2346" spans="1:1">
      <c r="A2346" s="9" t="s">
        <v>1349</v>
      </c>
    </row>
    <row r="2347" spans="1:1">
      <c r="A2347" s="9" t="s">
        <v>381</v>
      </c>
    </row>
    <row r="2349" spans="1:1">
      <c r="A2349" s="9" t="s">
        <v>943</v>
      </c>
    </row>
    <row r="2350" spans="1:1">
      <c r="A2350" s="9" t="s">
        <v>944</v>
      </c>
    </row>
    <row r="2351" spans="1:1">
      <c r="A2351" s="9" t="s">
        <v>945</v>
      </c>
    </row>
    <row r="2352" spans="1:1">
      <c r="A2352" s="9" t="s">
        <v>946</v>
      </c>
    </row>
    <row r="2353" spans="1:1">
      <c r="A2353" s="9" t="s">
        <v>1350</v>
      </c>
    </row>
    <row r="2354" spans="1:1">
      <c r="A2354" s="9" t="s">
        <v>1351</v>
      </c>
    </row>
    <row r="2355" spans="1:1">
      <c r="A2355" s="9" t="s">
        <v>1352</v>
      </c>
    </row>
    <row r="2356" spans="1:1">
      <c r="A2356" s="9" t="s">
        <v>1353</v>
      </c>
    </row>
    <row r="2357" spans="1:1">
      <c r="A2357" s="9" t="s">
        <v>1354</v>
      </c>
    </row>
    <row r="2358" spans="1:1">
      <c r="A2358" s="9" t="s">
        <v>1355</v>
      </c>
    </row>
    <row r="2359" spans="1:1">
      <c r="A2359" s="9" t="s">
        <v>1356</v>
      </c>
    </row>
    <row r="2361" spans="1:1">
      <c r="A2361" s="9" t="s">
        <v>953</v>
      </c>
    </row>
    <row r="2362" spans="1:1">
      <c r="A2362" s="9" t="s">
        <v>954</v>
      </c>
    </row>
    <row r="2363" spans="1:1">
      <c r="A2363" s="9" t="s">
        <v>955</v>
      </c>
    </row>
    <row r="2364" spans="1:1">
      <c r="A2364" s="9" t="s">
        <v>956</v>
      </c>
    </row>
    <row r="2365" spans="1:1">
      <c r="A2365" s="9" t="s">
        <v>1357</v>
      </c>
    </row>
    <row r="2366" spans="1:1">
      <c r="A2366" s="9" t="s">
        <v>1358</v>
      </c>
    </row>
    <row r="2367" spans="1:1">
      <c r="A2367" s="9" t="s">
        <v>1359</v>
      </c>
    </row>
    <row r="2368" spans="1:1">
      <c r="A2368" s="9" t="s">
        <v>1360</v>
      </c>
    </row>
    <row r="2370" spans="1:1">
      <c r="A2370" s="9" t="s">
        <v>962</v>
      </c>
    </row>
    <row r="2371" spans="1:1">
      <c r="A2371" s="9" t="s">
        <v>963</v>
      </c>
    </row>
    <row r="2372" spans="1:1">
      <c r="A2372" s="9" t="s">
        <v>964</v>
      </c>
    </row>
    <row r="2373" spans="1:1">
      <c r="A2373" s="9" t="s">
        <v>965</v>
      </c>
    </row>
    <row r="2375" spans="1:1">
      <c r="A2375" s="9" t="s">
        <v>966</v>
      </c>
    </row>
    <row r="2376" spans="1:1">
      <c r="A2376" s="9" t="s">
        <v>967</v>
      </c>
    </row>
    <row r="2377" spans="1:1">
      <c r="A2377" s="9" t="s">
        <v>968</v>
      </c>
    </row>
    <row r="2378" spans="1:1">
      <c r="A2378" s="9" t="s">
        <v>969</v>
      </c>
    </row>
    <row r="2379" spans="1:1">
      <c r="A2379" s="9" t="s">
        <v>970</v>
      </c>
    </row>
    <row r="2381" spans="1:1">
      <c r="A2381" s="9" t="s">
        <v>971</v>
      </c>
    </row>
    <row r="2382" spans="1:1">
      <c r="A2382" s="9" t="s">
        <v>972</v>
      </c>
    </row>
    <row r="2383" spans="1:1">
      <c r="A2383" s="9" t="s">
        <v>973</v>
      </c>
    </row>
    <row r="2385" spans="1:1">
      <c r="A2385" s="9" t="s">
        <v>974</v>
      </c>
    </row>
    <row r="2386" spans="1:1">
      <c r="A2386" s="9" t="s">
        <v>975</v>
      </c>
    </row>
    <row r="2387" spans="1:1">
      <c r="A2387" s="9" t="s">
        <v>976</v>
      </c>
    </row>
    <row r="2388" spans="1:1">
      <c r="A2388" s="9" t="s">
        <v>977</v>
      </c>
    </row>
    <row r="2389" spans="1:1">
      <c r="A2389" s="9" t="s">
        <v>978</v>
      </c>
    </row>
    <row r="2390" spans="1:1">
      <c r="A2390" s="9" t="s">
        <v>979</v>
      </c>
    </row>
    <row r="2391" spans="1:1">
      <c r="A2391" s="9" t="s">
        <v>980</v>
      </c>
    </row>
    <row r="2392" spans="1:1">
      <c r="A2392" s="9" t="s">
        <v>981</v>
      </c>
    </row>
    <row r="2393" spans="1:1">
      <c r="A2393" s="9" t="s">
        <v>982</v>
      </c>
    </row>
    <row r="2394" spans="1:1">
      <c r="A2394" s="9" t="s">
        <v>983</v>
      </c>
    </row>
    <row r="2395" spans="1:1">
      <c r="A2395" s="9" t="s">
        <v>984</v>
      </c>
    </row>
    <row r="2397" spans="1:1">
      <c r="A2397" s="9" t="s">
        <v>985</v>
      </c>
    </row>
    <row r="2398" spans="1:1">
      <c r="A2398" s="9" t="s">
        <v>986</v>
      </c>
    </row>
    <row r="2401" spans="1:1">
      <c r="A2401" s="9" t="s">
        <v>1361</v>
      </c>
    </row>
    <row r="2403" spans="1:1">
      <c r="A2403" s="9" t="s">
        <v>199</v>
      </c>
    </row>
    <row r="2404" spans="1:1">
      <c r="A2404" s="9" t="s">
        <v>200</v>
      </c>
    </row>
    <row r="2405" spans="1:1">
      <c r="A2405" s="9" t="s">
        <v>201</v>
      </c>
    </row>
    <row r="2406" spans="1:1">
      <c r="A2406" s="9" t="s">
        <v>185</v>
      </c>
    </row>
    <row r="2407" spans="1:1">
      <c r="A2407" s="9" t="s">
        <v>186</v>
      </c>
    </row>
    <row r="2408" spans="1:1">
      <c r="A2408" s="9" t="s">
        <v>1362</v>
      </c>
    </row>
    <row r="2409" spans="1:1">
      <c r="A2409" s="9" t="s">
        <v>381</v>
      </c>
    </row>
    <row r="2411" spans="1:1">
      <c r="A2411" s="9" t="s">
        <v>988</v>
      </c>
    </row>
    <row r="2412" spans="1:1">
      <c r="A2412" s="9" t="s">
        <v>989</v>
      </c>
    </row>
    <row r="2413" spans="1:1">
      <c r="A2413" s="9" t="s">
        <v>990</v>
      </c>
    </row>
    <row r="2414" spans="1:1">
      <c r="A2414" s="9" t="s">
        <v>991</v>
      </c>
    </row>
    <row r="2417" spans="1:1">
      <c r="A2417" s="9" t="s">
        <v>1363</v>
      </c>
    </row>
    <row r="2418" spans="1:1">
      <c r="A2418" s="9" t="s">
        <v>1364</v>
      </c>
    </row>
    <row r="2421" spans="1:1">
      <c r="A2421" s="9" t="s">
        <v>988</v>
      </c>
    </row>
    <row r="2422" spans="1:1">
      <c r="A2422" s="9" t="s">
        <v>989</v>
      </c>
    </row>
    <row r="2423" spans="1:1">
      <c r="A2423" s="9" t="s">
        <v>990</v>
      </c>
    </row>
    <row r="2424" spans="1:1">
      <c r="A2424" s="9" t="s">
        <v>991</v>
      </c>
    </row>
    <row r="2427" spans="1:1">
      <c r="A2427" s="9" t="s">
        <v>306</v>
      </c>
    </row>
    <row r="2428" spans="1:1">
      <c r="A2428" s="9" t="s">
        <v>307</v>
      </c>
    </row>
    <row r="2429" spans="1:1">
      <c r="A2429" s="9" t="s">
        <v>308</v>
      </c>
    </row>
    <row r="2430" spans="1:1">
      <c r="A2430" s="9" t="s">
        <v>309</v>
      </c>
    </row>
    <row r="2433" spans="1:1">
      <c r="A2433" s="9" t="s">
        <v>996</v>
      </c>
    </row>
    <row r="2434" spans="1:1">
      <c r="A2434" s="9" t="s">
        <v>312</v>
      </c>
    </row>
    <row r="2435" spans="1:1">
      <c r="A2435" s="9" t="s">
        <v>302</v>
      </c>
    </row>
    <row r="2436" spans="1:1">
      <c r="A2436" s="9" t="s">
        <v>314</v>
      </c>
    </row>
    <row r="2437" spans="1:1">
      <c r="A2437" s="9" t="s">
        <v>294</v>
      </c>
    </row>
    <row r="2438" spans="1:1">
      <c r="A2438" s="9" t="s">
        <v>997</v>
      </c>
    </row>
    <row r="2440" spans="1:1">
      <c r="A2440" s="9" t="s">
        <v>1365</v>
      </c>
    </row>
    <row r="2442" spans="1:1">
      <c r="A2442" s="9" t="s">
        <v>199</v>
      </c>
    </row>
    <row r="2443" spans="1:1">
      <c r="A2443" s="9" t="s">
        <v>200</v>
      </c>
    </row>
    <row r="2444" spans="1:1">
      <c r="A2444" s="9" t="s">
        <v>201</v>
      </c>
    </row>
    <row r="2445" spans="1:1">
      <c r="A2445" s="9" t="s">
        <v>1366</v>
      </c>
    </row>
    <row r="2446" spans="1:1">
      <c r="A2446" s="9" t="s">
        <v>1367</v>
      </c>
    </row>
    <row r="2447" spans="1:1">
      <c r="A2447" s="9" t="s">
        <v>1368</v>
      </c>
    </row>
    <row r="2448" spans="1:1">
      <c r="A2448" s="9" t="s">
        <v>1369</v>
      </c>
    </row>
    <row r="2449" spans="1:1">
      <c r="A2449" s="9" t="s">
        <v>1370</v>
      </c>
    </row>
    <row r="2450" spans="1:1">
      <c r="A2450" s="9" t="s">
        <v>1371</v>
      </c>
    </row>
    <row r="2451" spans="1:1">
      <c r="A2451" s="9" t="s">
        <v>1372</v>
      </c>
    </row>
    <row r="2453" spans="1:1">
      <c r="A2453" s="9" t="s">
        <v>185</v>
      </c>
    </row>
    <row r="2454" spans="1:1">
      <c r="A2454" s="9" t="s">
        <v>186</v>
      </c>
    </row>
    <row r="2456" spans="1:1">
      <c r="A2456" s="9" t="s">
        <v>1373</v>
      </c>
    </row>
    <row r="2459" spans="1:1">
      <c r="A2459" s="9" t="s">
        <v>1374</v>
      </c>
    </row>
    <row r="2460" spans="1:1">
      <c r="A2460" s="9" t="s">
        <v>1375</v>
      </c>
    </row>
    <row r="2461" spans="1:1">
      <c r="A2461" s="9" t="s">
        <v>1376</v>
      </c>
    </row>
    <row r="2462" spans="1:1">
      <c r="A2462" s="9" t="s">
        <v>1377</v>
      </c>
    </row>
    <row r="2463" spans="1:1">
      <c r="A2463" s="9" t="s">
        <v>1378</v>
      </c>
    </row>
    <row r="2464" spans="1:1">
      <c r="A2464" s="9" t="s">
        <v>1379</v>
      </c>
    </row>
    <row r="2465" spans="1:1">
      <c r="A2465" s="9" t="s">
        <v>1380</v>
      </c>
    </row>
    <row r="2466" spans="1:1">
      <c r="A2466" s="9" t="s">
        <v>1381</v>
      </c>
    </row>
    <row r="2467" spans="1:1">
      <c r="A2467" s="9" t="s">
        <v>1382</v>
      </c>
    </row>
    <row r="2469" spans="1:1">
      <c r="A2469" s="9" t="s">
        <v>1383</v>
      </c>
    </row>
    <row r="2470" spans="1:1">
      <c r="A2470" s="9" t="s">
        <v>1384</v>
      </c>
    </row>
    <row r="2471" spans="1:1">
      <c r="A2471" s="9" t="s">
        <v>1385</v>
      </c>
    </row>
    <row r="2473" spans="1:1">
      <c r="A2473" s="9" t="s">
        <v>1386</v>
      </c>
    </row>
    <row r="2475" spans="1:1">
      <c r="A2475" s="9" t="s">
        <v>1387</v>
      </c>
    </row>
    <row r="2476" spans="1:1">
      <c r="A2476" s="9" t="s">
        <v>1388</v>
      </c>
    </row>
    <row r="2478" spans="1:1">
      <c r="A2478" s="9" t="s">
        <v>1389</v>
      </c>
    </row>
    <row r="2479" spans="1:1">
      <c r="A2479" s="9" t="s">
        <v>1390</v>
      </c>
    </row>
    <row r="2480" spans="1:1">
      <c r="A2480" s="9" t="s">
        <v>1391</v>
      </c>
    </row>
    <row r="2481" spans="1:1">
      <c r="A2481" s="9" t="s">
        <v>1392</v>
      </c>
    </row>
    <row r="2482" spans="1:1">
      <c r="A2482" s="9" t="s">
        <v>1393</v>
      </c>
    </row>
    <row r="2483" spans="1:1">
      <c r="A2483" s="9" t="s">
        <v>1394</v>
      </c>
    </row>
    <row r="2484" spans="1:1">
      <c r="A2484" s="9" t="s">
        <v>1395</v>
      </c>
    </row>
    <row r="2485" spans="1:1">
      <c r="A2485" s="9" t="s">
        <v>1396</v>
      </c>
    </row>
    <row r="2486" spans="1:1">
      <c r="A2486" s="9" t="s">
        <v>1397</v>
      </c>
    </row>
    <row r="2487" spans="1:1">
      <c r="A2487" s="9" t="s">
        <v>1398</v>
      </c>
    </row>
    <row r="2488" spans="1:1">
      <c r="A2488" s="9" t="s">
        <v>1399</v>
      </c>
    </row>
    <row r="2489" spans="1:1">
      <c r="A2489" s="9" t="s">
        <v>1400</v>
      </c>
    </row>
    <row r="2490" spans="1:1">
      <c r="A2490" s="9" t="s">
        <v>1401</v>
      </c>
    </row>
    <row r="2491" spans="1:1">
      <c r="A2491" s="9" t="s">
        <v>1402</v>
      </c>
    </row>
    <row r="2493" spans="1:1">
      <c r="A2493" s="9" t="s">
        <v>1403</v>
      </c>
    </row>
    <row r="2494" spans="1:1">
      <c r="A2494" s="9" t="s">
        <v>1388</v>
      </c>
    </row>
    <row r="2496" spans="1:1">
      <c r="A2496" s="9" t="s">
        <v>1404</v>
      </c>
    </row>
    <row r="2497" spans="1:1">
      <c r="A2497" s="9" t="s">
        <v>1405</v>
      </c>
    </row>
    <row r="2498" spans="1:1">
      <c r="A2498" s="9" t="s">
        <v>1406</v>
      </c>
    </row>
    <row r="2499" spans="1:1">
      <c r="A2499" s="9" t="s">
        <v>1407</v>
      </c>
    </row>
    <row r="2500" spans="1:1">
      <c r="A2500" s="9" t="s">
        <v>1408</v>
      </c>
    </row>
    <row r="2501" spans="1:1">
      <c r="A2501" s="9" t="s">
        <v>1409</v>
      </c>
    </row>
    <row r="2503" spans="1:1">
      <c r="A2503" s="9" t="s">
        <v>1410</v>
      </c>
    </row>
    <row r="2504" spans="1:1">
      <c r="A2504" s="9" t="s">
        <v>1411</v>
      </c>
    </row>
    <row r="2505" spans="1:1">
      <c r="A2505" s="9" t="s">
        <v>1412</v>
      </c>
    </row>
    <row r="2507" spans="1:1">
      <c r="A2507" s="9" t="s">
        <v>286</v>
      </c>
    </row>
    <row r="2509" spans="1:1">
      <c r="A2509" s="9" t="s">
        <v>287</v>
      </c>
    </row>
    <row r="2510" spans="1:1">
      <c r="A2510" s="9" t="s">
        <v>288</v>
      </c>
    </row>
    <row r="2512" spans="1:1">
      <c r="A2512" s="9" t="s">
        <v>289</v>
      </c>
    </row>
    <row r="2513" spans="1:1">
      <c r="A2513" s="9" t="s">
        <v>1413</v>
      </c>
    </row>
    <row r="2514" spans="1:1">
      <c r="A2514" s="9" t="s">
        <v>291</v>
      </c>
    </row>
    <row r="2515" spans="1:1">
      <c r="A2515" s="9" t="s">
        <v>1414</v>
      </c>
    </row>
    <row r="2516" spans="1:1">
      <c r="A2516" s="9" t="s">
        <v>1415</v>
      </c>
    </row>
    <row r="2517" spans="1:1">
      <c r="A2517" s="9" t="s">
        <v>1416</v>
      </c>
    </row>
    <row r="2518" spans="1:1">
      <c r="A2518" s="9" t="s">
        <v>1417</v>
      </c>
    </row>
    <row r="2519" spans="1:1">
      <c r="A2519" s="9" t="s">
        <v>1414</v>
      </c>
    </row>
    <row r="2522" spans="1:1">
      <c r="A2522" s="9" t="s">
        <v>1418</v>
      </c>
    </row>
    <row r="2523" spans="1:1">
      <c r="A2523" s="9" t="s">
        <v>1419</v>
      </c>
    </row>
    <row r="2524" spans="1:1">
      <c r="A2524" s="9" t="s">
        <v>1420</v>
      </c>
    </row>
    <row r="2525" spans="1:1">
      <c r="A2525" s="9" t="s">
        <v>185</v>
      </c>
    </row>
    <row r="2526" spans="1:1">
      <c r="A2526" s="9" t="s">
        <v>186</v>
      </c>
    </row>
    <row r="2527" spans="1:1">
      <c r="A2527" s="9" t="s">
        <v>1421</v>
      </c>
    </row>
    <row r="2528" spans="1:1">
      <c r="A2528" s="9" t="s">
        <v>1422</v>
      </c>
    </row>
    <row r="2529" spans="1:1">
      <c r="A2529" s="9" t="s">
        <v>1423</v>
      </c>
    </row>
    <row r="2531" spans="1:1">
      <c r="A2531" s="9" t="s">
        <v>1424</v>
      </c>
    </row>
    <row r="2532" spans="1:1">
      <c r="A2532" s="9" t="s">
        <v>1425</v>
      </c>
    </row>
    <row r="2535" spans="1:1">
      <c r="A2535" s="9" t="s">
        <v>299</v>
      </c>
    </row>
    <row r="2536" spans="1:1">
      <c r="A2536" s="9" t="s">
        <v>1426</v>
      </c>
    </row>
    <row r="2537" spans="1:1">
      <c r="A2537" s="9" t="s">
        <v>301</v>
      </c>
    </row>
    <row r="2538" spans="1:1">
      <c r="A2538" s="9" t="s">
        <v>317</v>
      </c>
    </row>
    <row r="2539" spans="1:1">
      <c r="A2539" s="9" t="s">
        <v>303</v>
      </c>
    </row>
    <row r="2540" spans="1:1">
      <c r="A2540" s="9" t="s">
        <v>1427</v>
      </c>
    </row>
    <row r="2541" spans="1:1">
      <c r="A2541" s="9" t="s">
        <v>1417</v>
      </c>
    </row>
    <row r="2542" spans="1:1">
      <c r="A2542" s="9" t="s">
        <v>317</v>
      </c>
    </row>
    <row r="2545" spans="1:1">
      <c r="A2545" s="9" t="s">
        <v>1428</v>
      </c>
    </row>
    <row r="2547" spans="1:1">
      <c r="A2547" s="9" t="s">
        <v>307</v>
      </c>
    </row>
    <row r="2548" spans="1:1">
      <c r="A2548" s="9" t="s">
        <v>994</v>
      </c>
    </row>
    <row r="2549" spans="1:1">
      <c r="A2549" s="9" t="s">
        <v>995</v>
      </c>
    </row>
    <row r="2552" spans="1:1">
      <c r="A2552" s="9" t="s">
        <v>310</v>
      </c>
    </row>
    <row r="2553" spans="1:1">
      <c r="A2553" s="9" t="s">
        <v>1429</v>
      </c>
    </row>
    <row r="2554" spans="1:1">
      <c r="A2554" s="9" t="s">
        <v>312</v>
      </c>
    </row>
    <row r="2555" spans="1:1">
      <c r="A2555" s="9" t="s">
        <v>313</v>
      </c>
    </row>
    <row r="2556" spans="1:1">
      <c r="A2556" s="9" t="s">
        <v>314</v>
      </c>
    </row>
    <row r="2557" spans="1:1">
      <c r="A2557" s="9" t="s">
        <v>1430</v>
      </c>
    </row>
    <row r="2558" spans="1:1">
      <c r="A2558" s="9" t="s">
        <v>1431</v>
      </c>
    </row>
    <row r="2559" spans="1:1">
      <c r="A2559" s="9" t="s">
        <v>313</v>
      </c>
    </row>
    <row r="2563" spans="1:1">
      <c r="A2563" s="9" t="s">
        <v>1418</v>
      </c>
    </row>
    <row r="2564" spans="1:1">
      <c r="A2564" s="9" t="s">
        <v>1432</v>
      </c>
    </row>
    <row r="2565" spans="1:1">
      <c r="A2565" s="9" t="s">
        <v>1420</v>
      </c>
    </row>
    <row r="2566" spans="1:1">
      <c r="A2566" s="9" t="s">
        <v>1366</v>
      </c>
    </row>
    <row r="2567" spans="1:1">
      <c r="A2567" s="9" t="s">
        <v>1367</v>
      </c>
    </row>
    <row r="2568" spans="1:1">
      <c r="A2568" s="9" t="s">
        <v>1368</v>
      </c>
    </row>
    <row r="2569" spans="1:1">
      <c r="A2569" s="9" t="s">
        <v>1433</v>
      </c>
    </row>
    <row r="2570" spans="1:1">
      <c r="A2570" s="9" t="s">
        <v>1434</v>
      </c>
    </row>
    <row r="2571" spans="1:1">
      <c r="A2571" s="9" t="s">
        <v>1435</v>
      </c>
    </row>
    <row r="2572" spans="1:1">
      <c r="A2572" s="9" t="s">
        <v>1372</v>
      </c>
    </row>
    <row r="2574" spans="1:1">
      <c r="A2574" s="9" t="s">
        <v>185</v>
      </c>
    </row>
    <row r="2575" spans="1:1">
      <c r="A2575" s="9" t="s">
        <v>186</v>
      </c>
    </row>
    <row r="2576" spans="1:1">
      <c r="A2576" s="9" t="s">
        <v>343</v>
      </c>
    </row>
    <row r="2578" spans="1:1">
      <c r="A2578" s="9" t="s">
        <v>1436</v>
      </c>
    </row>
    <row r="2579" spans="1:1">
      <c r="A2579" s="9" t="s">
        <v>1437</v>
      </c>
    </row>
    <row r="2580" spans="1:1">
      <c r="A2580" s="9" t="s">
        <v>1438</v>
      </c>
    </row>
    <row r="2581" spans="1:1">
      <c r="A2581" s="9" t="s">
        <v>1439</v>
      </c>
    </row>
    <row r="2582" spans="1:1">
      <c r="A2582" s="9" t="s">
        <v>1440</v>
      </c>
    </row>
    <row r="2584" spans="1:1">
      <c r="A2584" s="9" t="s">
        <v>1441</v>
      </c>
    </row>
    <row r="2585" spans="1:1">
      <c r="A2585" s="9" t="s">
        <v>1442</v>
      </c>
    </row>
    <row r="2586" spans="1:1">
      <c r="A2586" s="9" t="s">
        <v>1443</v>
      </c>
    </row>
    <row r="2587" spans="1:1">
      <c r="A2587" s="9" t="s">
        <v>1444</v>
      </c>
    </row>
    <row r="2589" spans="1:1">
      <c r="A2589" s="9" t="s">
        <v>1445</v>
      </c>
    </row>
    <row r="2590" spans="1:1">
      <c r="A2590" s="9" t="s">
        <v>1016</v>
      </c>
    </row>
    <row r="2591" spans="1:1">
      <c r="A2591" s="9" t="s">
        <v>1017</v>
      </c>
    </row>
    <row r="2592" spans="1:1">
      <c r="A2592" s="9" t="s">
        <v>1018</v>
      </c>
    </row>
    <row r="2593" spans="1:1">
      <c r="A2593" s="9" t="s">
        <v>1019</v>
      </c>
    </row>
    <row r="2595" spans="1:1">
      <c r="A2595" s="9" t="s">
        <v>1446</v>
      </c>
    </row>
    <row r="2596" spans="1:1">
      <c r="A2596" s="9" t="s">
        <v>1447</v>
      </c>
    </row>
    <row r="2597" spans="1:1">
      <c r="A2597" s="9" t="s">
        <v>356</v>
      </c>
    </row>
    <row r="2598" spans="1:1">
      <c r="A2598" s="9" t="s">
        <v>357</v>
      </c>
    </row>
    <row r="2600" spans="1:1">
      <c r="A2600" s="9" t="s">
        <v>1448</v>
      </c>
    </row>
    <row r="2602" spans="1:1">
      <c r="A2602" s="9" t="s">
        <v>1449</v>
      </c>
    </row>
    <row r="2603" spans="1:1">
      <c r="A2603" s="9" t="s">
        <v>1450</v>
      </c>
    </row>
    <row r="2604" spans="1:1">
      <c r="A2604" s="9" t="s">
        <v>1451</v>
      </c>
    </row>
    <row r="2606" spans="1:1">
      <c r="A2606" s="9" t="s">
        <v>1452</v>
      </c>
    </row>
    <row r="2607" spans="1:1">
      <c r="A2607" s="9" t="s">
        <v>1453</v>
      </c>
    </row>
    <row r="2608" spans="1:1">
      <c r="A2608" s="9" t="s">
        <v>1454</v>
      </c>
    </row>
    <row r="2609" spans="1:1">
      <c r="A2609" s="9" t="s">
        <v>1455</v>
      </c>
    </row>
    <row r="2611" spans="1:1">
      <c r="A2611" s="9" t="s">
        <v>1456</v>
      </c>
    </row>
    <row r="2612" spans="1:1">
      <c r="A2612" s="9" t="s">
        <v>367</v>
      </c>
    </row>
    <row r="2614" spans="1:1">
      <c r="A2614" s="9" t="s">
        <v>1457</v>
      </c>
    </row>
    <row r="2615" spans="1:1">
      <c r="A2615" s="9" t="s">
        <v>186</v>
      </c>
    </row>
    <row r="2616" spans="1:1">
      <c r="A2616" s="9" t="s">
        <v>1458</v>
      </c>
    </row>
    <row r="2618" spans="1:1">
      <c r="A2618" s="9" t="s">
        <v>1459</v>
      </c>
    </row>
    <row r="2619" spans="1:1">
      <c r="A2619" s="9" t="s">
        <v>1460</v>
      </c>
    </row>
    <row r="2621" spans="1:1">
      <c r="A2621" s="9" t="s">
        <v>1461</v>
      </c>
    </row>
    <row r="2622" spans="1:1">
      <c r="A2622" s="9" t="s">
        <v>1462</v>
      </c>
    </row>
    <row r="2623" spans="1:1">
      <c r="A2623" s="9" t="s">
        <v>1463</v>
      </c>
    </row>
    <row r="2624" spans="1:1">
      <c r="A2624" s="9" t="s">
        <v>185</v>
      </c>
    </row>
    <row r="2625" spans="1:1">
      <c r="A2625" s="9" t="s">
        <v>186</v>
      </c>
    </row>
    <row r="2626" spans="1:1">
      <c r="A2626" s="9" t="s">
        <v>1024</v>
      </c>
    </row>
    <row r="2627" spans="1:1">
      <c r="A2627" s="9" t="s">
        <v>381</v>
      </c>
    </row>
    <row r="2629" spans="1:1">
      <c r="A2629" s="9" t="s">
        <v>1464</v>
      </c>
    </row>
    <row r="2630" spans="1:1">
      <c r="A2630" s="9" t="s">
        <v>1465</v>
      </c>
    </row>
    <row r="2631" spans="1:1">
      <c r="A2631" s="9" t="s">
        <v>1466</v>
      </c>
    </row>
    <row r="2632" spans="1:1">
      <c r="A2632" s="9" t="s">
        <v>1467</v>
      </c>
    </row>
    <row r="2633" spans="1:1">
      <c r="A2633" s="9" t="s">
        <v>1468</v>
      </c>
    </row>
    <row r="2634" spans="1:1">
      <c r="A2634" s="9" t="s">
        <v>1469</v>
      </c>
    </row>
    <row r="2635" spans="1:1">
      <c r="A2635" s="9" t="s">
        <v>965</v>
      </c>
    </row>
    <row r="2637" spans="1:1">
      <c r="A2637" s="9" t="s">
        <v>1470</v>
      </c>
    </row>
    <row r="2638" spans="1:1">
      <c r="A2638" s="9" t="s">
        <v>1471</v>
      </c>
    </row>
    <row r="2639" spans="1:1">
      <c r="A2639" s="9" t="s">
        <v>1472</v>
      </c>
    </row>
    <row r="2640" spans="1:1">
      <c r="A2640" s="9" t="s">
        <v>1473</v>
      </c>
    </row>
    <row r="2641" spans="1:1">
      <c r="A2641" s="9" t="s">
        <v>1474</v>
      </c>
    </row>
    <row r="2642" spans="1:1">
      <c r="A2642" s="9" t="s">
        <v>1475</v>
      </c>
    </row>
    <row r="2643" spans="1:1">
      <c r="A2643" s="9" t="s">
        <v>1476</v>
      </c>
    </row>
    <row r="2645" spans="1:1">
      <c r="A2645" s="9" t="s">
        <v>1477</v>
      </c>
    </row>
    <row r="2646" spans="1:1">
      <c r="A2646" s="9" t="s">
        <v>1478</v>
      </c>
    </row>
    <row r="2647" spans="1:1">
      <c r="A2647" s="9" t="s">
        <v>1479</v>
      </c>
    </row>
    <row r="2648" spans="1:1">
      <c r="A2648" s="9" t="s">
        <v>389</v>
      </c>
    </row>
    <row r="2649" spans="1:1">
      <c r="A2649" s="9" t="s">
        <v>390</v>
      </c>
    </row>
    <row r="2650" spans="1:1">
      <c r="A2650" s="9" t="s">
        <v>1480</v>
      </c>
    </row>
    <row r="2651" spans="1:1">
      <c r="A2651" s="9" t="s">
        <v>392</v>
      </c>
    </row>
    <row r="2652" spans="1:1">
      <c r="A2652" s="9" t="s">
        <v>1481</v>
      </c>
    </row>
    <row r="2653" spans="1:1">
      <c r="A2653" s="9" t="s">
        <v>1033</v>
      </c>
    </row>
    <row r="2654" spans="1:1">
      <c r="A2654" s="9" t="s">
        <v>395</v>
      </c>
    </row>
    <row r="2655" spans="1:1">
      <c r="A2655" s="9" t="s">
        <v>396</v>
      </c>
    </row>
    <row r="2657" spans="1:1">
      <c r="A2657" s="9" t="s">
        <v>1482</v>
      </c>
    </row>
    <row r="2658" spans="1:1">
      <c r="A2658" s="9" t="s">
        <v>178</v>
      </c>
    </row>
    <row r="2659" spans="1:1">
      <c r="A2659" s="9" t="s">
        <v>1483</v>
      </c>
    </row>
    <row r="2660" spans="1:1">
      <c r="A2660" s="9" t="s">
        <v>1035</v>
      </c>
    </row>
    <row r="2661" spans="1:1">
      <c r="A2661" s="9" t="s">
        <v>1036</v>
      </c>
    </row>
    <row r="2662" spans="1:1">
      <c r="A2662" s="9" t="s">
        <v>1037</v>
      </c>
    </row>
    <row r="2663" spans="1:1">
      <c r="A2663" s="9" t="s">
        <v>1038</v>
      </c>
    </row>
    <row r="2664" spans="1:1">
      <c r="A2664" s="9" t="s">
        <v>1039</v>
      </c>
    </row>
    <row r="2665" spans="1:1">
      <c r="A2665" s="9" t="s">
        <v>1040</v>
      </c>
    </row>
    <row r="2666" spans="1:1">
      <c r="A2666" s="9" t="s">
        <v>1041</v>
      </c>
    </row>
    <row r="2667" spans="1:1">
      <c r="A2667" s="9" t="s">
        <v>1042</v>
      </c>
    </row>
    <row r="2669" spans="1:1">
      <c r="A2669" s="9" t="s">
        <v>1484</v>
      </c>
    </row>
    <row r="2670" spans="1:1">
      <c r="A2670" s="9" t="s">
        <v>1485</v>
      </c>
    </row>
    <row r="2671" spans="1:1">
      <c r="A2671" s="9" t="s">
        <v>1486</v>
      </c>
    </row>
    <row r="2672" spans="1:1">
      <c r="A2672" s="9" t="s">
        <v>1487</v>
      </c>
    </row>
    <row r="2675" spans="1:1">
      <c r="A2675" s="9" t="s">
        <v>1461</v>
      </c>
    </row>
    <row r="2676" spans="1:1">
      <c r="A2676" s="9" t="s">
        <v>1462</v>
      </c>
    </row>
    <row r="2677" spans="1:1">
      <c r="A2677" s="9" t="s">
        <v>1463</v>
      </c>
    </row>
    <row r="2678" spans="1:1">
      <c r="A2678" s="9" t="s">
        <v>185</v>
      </c>
    </row>
    <row r="2679" spans="1:1">
      <c r="A2679" s="9" t="s">
        <v>186</v>
      </c>
    </row>
    <row r="2680" spans="1:1">
      <c r="A2680" s="9" t="s">
        <v>1048</v>
      </c>
    </row>
    <row r="2681" spans="1:1">
      <c r="A2681" s="9" t="s">
        <v>381</v>
      </c>
    </row>
    <row r="2684" spans="1:1">
      <c r="A2684" s="9" t="s">
        <v>1488</v>
      </c>
    </row>
    <row r="2685" spans="1:1">
      <c r="A2685" s="9" t="s">
        <v>1047</v>
      </c>
    </row>
    <row r="2687" spans="1:1">
      <c r="A2687" s="9" t="s">
        <v>1489</v>
      </c>
    </row>
    <row r="2688" spans="1:1">
      <c r="A2688" s="9" t="s">
        <v>405</v>
      </c>
    </row>
    <row r="2689" spans="1:1">
      <c r="A2689" s="9" t="s">
        <v>406</v>
      </c>
    </row>
    <row r="2690" spans="1:1">
      <c r="A2690" s="9" t="s">
        <v>407</v>
      </c>
    </row>
    <row r="2691" spans="1:1">
      <c r="A2691" s="9" t="s">
        <v>408</v>
      </c>
    </row>
    <row r="2692" spans="1:1">
      <c r="A2692" s="9" t="s">
        <v>409</v>
      </c>
    </row>
    <row r="2694" spans="1:1">
      <c r="A2694" s="9" t="s">
        <v>1490</v>
      </c>
    </row>
    <row r="2695" spans="1:1">
      <c r="A2695" s="9" t="s">
        <v>1050</v>
      </c>
    </row>
    <row r="2696" spans="1:1">
      <c r="A2696" s="9" t="s">
        <v>1051</v>
      </c>
    </row>
    <row r="2698" spans="1:1">
      <c r="A2698" s="9" t="s">
        <v>1491</v>
      </c>
    </row>
    <row r="2699" spans="1:1">
      <c r="A2699" s="9" t="s">
        <v>1492</v>
      </c>
    </row>
    <row r="2701" spans="1:1">
      <c r="A2701" s="9" t="s">
        <v>1493</v>
      </c>
    </row>
    <row r="2702" spans="1:1">
      <c r="A2702" s="9" t="s">
        <v>1494</v>
      </c>
    </row>
    <row r="2703" spans="1:1">
      <c r="A2703" s="9" t="s">
        <v>1495</v>
      </c>
    </row>
    <row r="2704" spans="1:1">
      <c r="A2704" s="9" t="s">
        <v>418</v>
      </c>
    </row>
    <row r="2705" spans="1:1">
      <c r="A2705" s="9" t="s">
        <v>419</v>
      </c>
    </row>
    <row r="2706" spans="1:1">
      <c r="A2706" s="9" t="s">
        <v>1496</v>
      </c>
    </row>
    <row r="2707" spans="1:1">
      <c r="A2707" s="9" t="s">
        <v>1497</v>
      </c>
    </row>
    <row r="2708" spans="1:1">
      <c r="A2708" s="9" t="s">
        <v>1498</v>
      </c>
    </row>
    <row r="2709" spans="1:1">
      <c r="A2709" s="9" t="s">
        <v>1499</v>
      </c>
    </row>
    <row r="2710" spans="1:1">
      <c r="A2710" s="9" t="s">
        <v>1500</v>
      </c>
    </row>
    <row r="2712" spans="1:1">
      <c r="A2712" s="9" t="s">
        <v>1501</v>
      </c>
    </row>
    <row r="2713" spans="1:1">
      <c r="A2713" s="9" t="s">
        <v>426</v>
      </c>
    </row>
    <row r="2714" spans="1:1">
      <c r="A2714" s="9" t="s">
        <v>1056</v>
      </c>
    </row>
    <row r="2715" spans="1:1">
      <c r="A2715" s="9" t="s">
        <v>1502</v>
      </c>
    </row>
    <row r="2716" spans="1:1">
      <c r="A2716" s="9" t="s">
        <v>429</v>
      </c>
    </row>
    <row r="2717" spans="1:1">
      <c r="A2717" s="9" t="s">
        <v>430</v>
      </c>
    </row>
    <row r="2718" spans="1:1">
      <c r="A2718" s="9" t="s">
        <v>1503</v>
      </c>
    </row>
    <row r="2719" spans="1:1">
      <c r="A2719" s="9" t="s">
        <v>432</v>
      </c>
    </row>
    <row r="2720" spans="1:1">
      <c r="A2720" s="9" t="s">
        <v>433</v>
      </c>
    </row>
    <row r="2721" spans="1:1">
      <c r="A2721" s="9" t="s">
        <v>1057</v>
      </c>
    </row>
    <row r="2722" spans="1:1">
      <c r="A2722" s="9" t="s">
        <v>1504</v>
      </c>
    </row>
    <row r="2723" spans="1:1">
      <c r="A2723" s="9" t="s">
        <v>1505</v>
      </c>
    </row>
    <row r="2724" spans="1:1">
      <c r="A2724" s="9" t="s">
        <v>1506</v>
      </c>
    </row>
    <row r="2725" spans="1:1">
      <c r="A2725" s="9" t="s">
        <v>1507</v>
      </c>
    </row>
    <row r="2726" spans="1:1">
      <c r="A2726" s="9" t="s">
        <v>1508</v>
      </c>
    </row>
    <row r="2727" spans="1:1">
      <c r="A2727" s="9" t="s">
        <v>1509</v>
      </c>
    </row>
    <row r="2728" spans="1:1">
      <c r="A2728" s="9" t="s">
        <v>1510</v>
      </c>
    </row>
    <row r="2729" spans="1:1">
      <c r="A2729" s="9" t="s">
        <v>1511</v>
      </c>
    </row>
    <row r="2733" spans="1:1">
      <c r="A2733" s="9" t="s">
        <v>1461</v>
      </c>
    </row>
    <row r="2734" spans="1:1">
      <c r="A2734" s="9" t="s">
        <v>1462</v>
      </c>
    </row>
    <row r="2735" spans="1:1">
      <c r="A2735" s="9" t="s">
        <v>1463</v>
      </c>
    </row>
    <row r="2736" spans="1:1">
      <c r="A2736" s="9" t="s">
        <v>185</v>
      </c>
    </row>
    <row r="2737" spans="1:1">
      <c r="A2737" s="9" t="s">
        <v>186</v>
      </c>
    </row>
    <row r="2738" spans="1:1">
      <c r="A2738" s="9" t="s">
        <v>1069</v>
      </c>
    </row>
    <row r="2739" spans="1:1">
      <c r="A2739" s="9" t="s">
        <v>381</v>
      </c>
    </row>
    <row r="2743" spans="1:1">
      <c r="A2743" s="9" t="s">
        <v>1512</v>
      </c>
    </row>
    <row r="2744" spans="1:1">
      <c r="A2744" s="9" t="s">
        <v>1513</v>
      </c>
    </row>
    <row r="2745" spans="1:1">
      <c r="A2745" s="9" t="s">
        <v>1514</v>
      </c>
    </row>
    <row r="2746" spans="1:1">
      <c r="A2746" s="9" t="s">
        <v>445</v>
      </c>
    </row>
    <row r="2747" spans="1:1">
      <c r="A2747" s="9" t="s">
        <v>446</v>
      </c>
    </row>
    <row r="2749" spans="1:1">
      <c r="A2749" s="9" t="s">
        <v>1515</v>
      </c>
    </row>
    <row r="2750" spans="1:1">
      <c r="A2750" s="9" t="s">
        <v>1516</v>
      </c>
    </row>
    <row r="2752" spans="1:1">
      <c r="A2752" s="9" t="s">
        <v>1517</v>
      </c>
    </row>
    <row r="2753" spans="1:1">
      <c r="A2753" s="9" t="s">
        <v>1067</v>
      </c>
    </row>
    <row r="2754" spans="1:1">
      <c r="A2754" s="9" t="s">
        <v>1518</v>
      </c>
    </row>
    <row r="2755" spans="1:1">
      <c r="A2755" s="9" t="s">
        <v>1519</v>
      </c>
    </row>
    <row r="2756" spans="1:1">
      <c r="A2756" s="9" t="s">
        <v>1520</v>
      </c>
    </row>
    <row r="2757" spans="1:1">
      <c r="A2757" s="9" t="s">
        <v>1076</v>
      </c>
    </row>
    <row r="2758" spans="1:1">
      <c r="A2758" s="9" t="s">
        <v>1074</v>
      </c>
    </row>
    <row r="2759" spans="1:1">
      <c r="A2759" s="9" t="s">
        <v>1521</v>
      </c>
    </row>
    <row r="2760" spans="1:1">
      <c r="A2760" s="9" t="s">
        <v>1076</v>
      </c>
    </row>
    <row r="2761" spans="1:1">
      <c r="A2761" s="9" t="s">
        <v>1077</v>
      </c>
    </row>
    <row r="2762" spans="1:1">
      <c r="A2762" s="9" t="s">
        <v>1078</v>
      </c>
    </row>
    <row r="2763" spans="1:1">
      <c r="A2763" s="9" t="s">
        <v>1079</v>
      </c>
    </row>
    <row r="2764" spans="1:1">
      <c r="A2764" s="9" t="s">
        <v>1080</v>
      </c>
    </row>
    <row r="2765" spans="1:1">
      <c r="A2765" s="9" t="s">
        <v>1081</v>
      </c>
    </row>
    <row r="2766" spans="1:1">
      <c r="A2766" s="9" t="s">
        <v>1082</v>
      </c>
    </row>
    <row r="2767" spans="1:1">
      <c r="A2767" s="9" t="s">
        <v>1083</v>
      </c>
    </row>
    <row r="2768" spans="1:1">
      <c r="A2768" s="9" t="s">
        <v>1084</v>
      </c>
    </row>
    <row r="2770" spans="1:1">
      <c r="A2770" s="9" t="s">
        <v>1522</v>
      </c>
    </row>
    <row r="2771" spans="1:1">
      <c r="A2771" s="9" t="s">
        <v>1086</v>
      </c>
    </row>
    <row r="2772" spans="1:1">
      <c r="A2772" s="9" t="s">
        <v>1087</v>
      </c>
    </row>
    <row r="2773" spans="1:1">
      <c r="A2773" s="9" t="s">
        <v>1523</v>
      </c>
    </row>
    <row r="2774" spans="1:1">
      <c r="A2774" s="9" t="s">
        <v>1524</v>
      </c>
    </row>
    <row r="2775" spans="1:1">
      <c r="A2775" s="9" t="s">
        <v>1525</v>
      </c>
    </row>
    <row r="2776" spans="1:1">
      <c r="A2776" s="9" t="s">
        <v>1526</v>
      </c>
    </row>
    <row r="2777" spans="1:1">
      <c r="A2777" s="9" t="s">
        <v>1527</v>
      </c>
    </row>
    <row r="2778" spans="1:1">
      <c r="A2778" s="9" t="s">
        <v>1528</v>
      </c>
    </row>
    <row r="2779" spans="1:1">
      <c r="A2779" s="9" t="s">
        <v>1529</v>
      </c>
    </row>
    <row r="2780" spans="1:1">
      <c r="A2780" s="9" t="s">
        <v>1530</v>
      </c>
    </row>
    <row r="2781" spans="1:1">
      <c r="A2781" s="9" t="s">
        <v>1531</v>
      </c>
    </row>
    <row r="2782" spans="1:1">
      <c r="A2782" s="9" t="s">
        <v>1532</v>
      </c>
    </row>
    <row r="2783" spans="1:1">
      <c r="A2783" s="9" t="s">
        <v>1533</v>
      </c>
    </row>
    <row r="2784" spans="1:1">
      <c r="A2784" s="9" t="s">
        <v>1534</v>
      </c>
    </row>
    <row r="2785" spans="1:1">
      <c r="A2785" s="9" t="s">
        <v>1535</v>
      </c>
    </row>
    <row r="2786" spans="1:1">
      <c r="A2786" s="9" t="s">
        <v>1536</v>
      </c>
    </row>
    <row r="2788" spans="1:1">
      <c r="A2788" s="9" t="s">
        <v>1461</v>
      </c>
    </row>
    <row r="2789" spans="1:1">
      <c r="A2789" s="9" t="s">
        <v>1462</v>
      </c>
    </row>
    <row r="2790" spans="1:1">
      <c r="A2790" s="9" t="s">
        <v>1463</v>
      </c>
    </row>
    <row r="2791" spans="1:1">
      <c r="A2791" s="9" t="s">
        <v>185</v>
      </c>
    </row>
    <row r="2792" spans="1:1">
      <c r="A2792" s="9" t="s">
        <v>186</v>
      </c>
    </row>
    <row r="2793" spans="1:1">
      <c r="A2793" s="9" t="s">
        <v>1537</v>
      </c>
    </row>
    <row r="2794" spans="1:1">
      <c r="A2794" s="9" t="s">
        <v>381</v>
      </c>
    </row>
    <row r="2797" spans="1:1">
      <c r="A2797" s="9" t="s">
        <v>1538</v>
      </c>
    </row>
    <row r="2798" spans="1:1">
      <c r="A2798" s="9" t="s">
        <v>1539</v>
      </c>
    </row>
    <row r="2799" spans="1:1">
      <c r="A2799" s="9" t="s">
        <v>1540</v>
      </c>
    </row>
    <row r="2800" spans="1:1">
      <c r="A2800" s="9" t="s">
        <v>1541</v>
      </c>
    </row>
    <row r="2801" spans="1:1">
      <c r="A2801" s="9" t="s">
        <v>472</v>
      </c>
    </row>
    <row r="2802" spans="1:1">
      <c r="A2802" s="9" t="s">
        <v>473</v>
      </c>
    </row>
    <row r="2804" spans="1:1">
      <c r="A2804" s="9" t="s">
        <v>474</v>
      </c>
    </row>
    <row r="2805" spans="1:1">
      <c r="A2805" s="9" t="s">
        <v>1107</v>
      </c>
    </row>
    <row r="2806" spans="1:1">
      <c r="A2806" s="9" t="s">
        <v>476</v>
      </c>
    </row>
    <row r="2807" spans="1:1">
      <c r="A2807" s="9" t="s">
        <v>477</v>
      </c>
    </row>
    <row r="2808" spans="1:1">
      <c r="A2808" s="9" t="s">
        <v>478</v>
      </c>
    </row>
    <row r="2809" spans="1:1">
      <c r="A2809" s="9" t="s">
        <v>479</v>
      </c>
    </row>
    <row r="2810" spans="1:1">
      <c r="A2810" s="9" t="s">
        <v>480</v>
      </c>
    </row>
    <row r="2812" spans="1:1">
      <c r="A2812" s="9" t="s">
        <v>481</v>
      </c>
    </row>
    <row r="2813" spans="1:1">
      <c r="A2813" s="9" t="s">
        <v>482</v>
      </c>
    </row>
    <row r="2814" spans="1:1">
      <c r="A2814" s="9" t="s">
        <v>1109</v>
      </c>
    </row>
    <row r="2815" spans="1:1">
      <c r="A2815" s="9" t="s">
        <v>1110</v>
      </c>
    </row>
    <row r="2816" spans="1:1">
      <c r="A2816" s="9" t="s">
        <v>485</v>
      </c>
    </row>
    <row r="2818" spans="1:1">
      <c r="A2818" s="9" t="s">
        <v>1542</v>
      </c>
    </row>
    <row r="2819" spans="1:1">
      <c r="A2819" s="9" t="s">
        <v>1543</v>
      </c>
    </row>
    <row r="2821" spans="1:1">
      <c r="A2821" s="9" t="s">
        <v>1544</v>
      </c>
    </row>
    <row r="2822" spans="1:1">
      <c r="A2822" s="9" t="s">
        <v>1545</v>
      </c>
    </row>
    <row r="2823" spans="1:1">
      <c r="A2823" s="9" t="s">
        <v>1546</v>
      </c>
    </row>
    <row r="2825" spans="1:1">
      <c r="A2825" s="9" t="s">
        <v>1547</v>
      </c>
    </row>
    <row r="2826" spans="1:1">
      <c r="A2826" s="9" t="s">
        <v>1115</v>
      </c>
    </row>
    <row r="2827" spans="1:1">
      <c r="A2827" s="9" t="s">
        <v>1116</v>
      </c>
    </row>
    <row r="2828" spans="1:1">
      <c r="A2828" s="9" t="s">
        <v>1117</v>
      </c>
    </row>
    <row r="2829" spans="1:1">
      <c r="A2829" s="9" t="s">
        <v>1118</v>
      </c>
    </row>
    <row r="2830" spans="1:1">
      <c r="A2830" s="9" t="s">
        <v>1119</v>
      </c>
    </row>
    <row r="2831" spans="1:1">
      <c r="A2831" s="9" t="s">
        <v>1548</v>
      </c>
    </row>
    <row r="2832" spans="1:1">
      <c r="A2832" s="9" t="s">
        <v>1549</v>
      </c>
    </row>
    <row r="2833" spans="1:1">
      <c r="A2833" s="9" t="s">
        <v>1122</v>
      </c>
    </row>
    <row r="2834" spans="1:1">
      <c r="A2834" s="9" t="s">
        <v>1123</v>
      </c>
    </row>
    <row r="2835" spans="1:1">
      <c r="A2835" s="9" t="s">
        <v>499</v>
      </c>
    </row>
    <row r="2836" spans="1:1">
      <c r="A2836" s="9" t="s">
        <v>1124</v>
      </c>
    </row>
    <row r="2837" spans="1:1">
      <c r="A2837" s="9" t="s">
        <v>1125</v>
      </c>
    </row>
    <row r="2838" spans="1:1">
      <c r="A2838" s="9" t="s">
        <v>1126</v>
      </c>
    </row>
    <row r="2839" spans="1:1">
      <c r="A2839" s="9" t="s">
        <v>1127</v>
      </c>
    </row>
    <row r="2840" spans="1:1">
      <c r="A2840" s="9" t="s">
        <v>1550</v>
      </c>
    </row>
    <row r="2843" spans="1:1">
      <c r="A2843" s="9" t="s">
        <v>1461</v>
      </c>
    </row>
    <row r="2844" spans="1:1">
      <c r="A2844" s="9" t="s">
        <v>1462</v>
      </c>
    </row>
    <row r="2845" spans="1:1">
      <c r="A2845" s="9" t="s">
        <v>1463</v>
      </c>
    </row>
    <row r="2846" spans="1:1">
      <c r="A2846" s="9" t="s">
        <v>185</v>
      </c>
    </row>
    <row r="2847" spans="1:1">
      <c r="A2847" s="9" t="s">
        <v>186</v>
      </c>
    </row>
    <row r="2848" spans="1:1">
      <c r="A2848" s="9" t="s">
        <v>1132</v>
      </c>
    </row>
    <row r="2849" spans="1:1">
      <c r="A2849" s="9" t="s">
        <v>381</v>
      </c>
    </row>
    <row r="2853" spans="1:1">
      <c r="A2853" s="9" t="s">
        <v>1551</v>
      </c>
    </row>
    <row r="2854" spans="1:1">
      <c r="A2854" s="9" t="s">
        <v>1552</v>
      </c>
    </row>
    <row r="2855" spans="1:1">
      <c r="A2855" s="9" t="s">
        <v>1553</v>
      </c>
    </row>
    <row r="2856" spans="1:1">
      <c r="A2856" s="9" t="s">
        <v>1554</v>
      </c>
    </row>
    <row r="2857" spans="1:1">
      <c r="A2857" s="9" t="s">
        <v>1555</v>
      </c>
    </row>
    <row r="2858" spans="1:1">
      <c r="A2858" s="9" t="s">
        <v>1556</v>
      </c>
    </row>
    <row r="2859" spans="1:1">
      <c r="A2859" s="9" t="s">
        <v>1557</v>
      </c>
    </row>
    <row r="2860" spans="1:1">
      <c r="A2860" s="9" t="s">
        <v>1558</v>
      </c>
    </row>
    <row r="2861" spans="1:1">
      <c r="A2861" s="9" t="s">
        <v>1559</v>
      </c>
    </row>
    <row r="2862" spans="1:1">
      <c r="A2862" s="9" t="s">
        <v>1560</v>
      </c>
    </row>
    <row r="2863" spans="1:1">
      <c r="A2863" s="9" t="s">
        <v>1561</v>
      </c>
    </row>
    <row r="2864" spans="1:1">
      <c r="A2864" s="9" t="s">
        <v>1562</v>
      </c>
    </row>
    <row r="2865" spans="1:1">
      <c r="A2865" s="9" t="s">
        <v>1563</v>
      </c>
    </row>
    <row r="2866" spans="1:1">
      <c r="A2866" s="9" t="s">
        <v>1564</v>
      </c>
    </row>
    <row r="2868" spans="1:1">
      <c r="A2868" s="9" t="s">
        <v>1565</v>
      </c>
    </row>
    <row r="2869" spans="1:1">
      <c r="A2869" s="9" t="s">
        <v>1566</v>
      </c>
    </row>
    <row r="2871" spans="1:1">
      <c r="A2871" s="9" t="s">
        <v>1567</v>
      </c>
    </row>
    <row r="2872" spans="1:1">
      <c r="A2872" s="9" t="s">
        <v>530</v>
      </c>
    </row>
    <row r="2873" spans="1:1">
      <c r="A2873" s="9" t="s">
        <v>531</v>
      </c>
    </row>
    <row r="2874" spans="1:1">
      <c r="A2874" s="9" t="s">
        <v>532</v>
      </c>
    </row>
    <row r="2875" spans="1:1">
      <c r="A2875" s="9" t="s">
        <v>533</v>
      </c>
    </row>
    <row r="2876" spans="1:1">
      <c r="A2876" s="9" t="s">
        <v>534</v>
      </c>
    </row>
    <row r="2877" spans="1:1">
      <c r="A2877" s="9" t="s">
        <v>535</v>
      </c>
    </row>
    <row r="2878" spans="1:1">
      <c r="A2878" s="9" t="s">
        <v>536</v>
      </c>
    </row>
    <row r="2879" spans="1:1">
      <c r="A2879" s="9" t="s">
        <v>1133</v>
      </c>
    </row>
    <row r="2880" spans="1:1">
      <c r="A2880" s="9" t="s">
        <v>538</v>
      </c>
    </row>
    <row r="2882" spans="1:1">
      <c r="A2882" s="9" t="s">
        <v>1568</v>
      </c>
    </row>
    <row r="2883" spans="1:1">
      <c r="A2883" s="9" t="s">
        <v>539</v>
      </c>
    </row>
    <row r="2884" spans="1:1">
      <c r="A2884" s="9" t="s">
        <v>540</v>
      </c>
    </row>
    <row r="2885" spans="1:1">
      <c r="A2885" s="9" t="s">
        <v>1569</v>
      </c>
    </row>
    <row r="2886" spans="1:1">
      <c r="A2886" s="9" t="s">
        <v>542</v>
      </c>
    </row>
    <row r="2888" spans="1:1">
      <c r="A2888" s="9" t="s">
        <v>1570</v>
      </c>
    </row>
    <row r="2889" spans="1:1">
      <c r="A2889" s="9" t="s">
        <v>543</v>
      </c>
    </row>
    <row r="2890" spans="1:1">
      <c r="A2890" s="9" t="s">
        <v>544</v>
      </c>
    </row>
    <row r="2892" spans="1:1">
      <c r="A2892" s="9" t="s">
        <v>1571</v>
      </c>
    </row>
    <row r="2893" spans="1:1">
      <c r="A2893" s="9" t="s">
        <v>1572</v>
      </c>
    </row>
    <row r="2894" spans="1:1">
      <c r="A2894" s="9" t="s">
        <v>554</v>
      </c>
    </row>
    <row r="2895" spans="1:1">
      <c r="A2895" s="9" t="s">
        <v>555</v>
      </c>
    </row>
    <row r="2897" spans="1:1">
      <c r="A2897" s="9" t="s">
        <v>1461</v>
      </c>
    </row>
    <row r="2898" spans="1:1">
      <c r="A2898" s="9" t="s">
        <v>1462</v>
      </c>
    </row>
    <row r="2899" spans="1:1">
      <c r="A2899" s="9" t="s">
        <v>1463</v>
      </c>
    </row>
    <row r="2900" spans="1:1">
      <c r="A2900" s="9" t="s">
        <v>185</v>
      </c>
    </row>
    <row r="2901" spans="1:1">
      <c r="A2901" s="9" t="s">
        <v>186</v>
      </c>
    </row>
    <row r="2902" spans="1:1">
      <c r="A2902" s="9" t="s">
        <v>1160</v>
      </c>
    </row>
    <row r="2903" spans="1:1">
      <c r="A2903" s="9" t="s">
        <v>381</v>
      </c>
    </row>
    <row r="2906" spans="1:1">
      <c r="A2906" s="9" t="s">
        <v>1573</v>
      </c>
    </row>
    <row r="2907" spans="1:1">
      <c r="A2907" s="9" t="s">
        <v>1574</v>
      </c>
    </row>
    <row r="2908" spans="1:1">
      <c r="A2908" s="9" t="s">
        <v>1575</v>
      </c>
    </row>
    <row r="2909" spans="1:1">
      <c r="A2909" s="9" t="s">
        <v>1576</v>
      </c>
    </row>
    <row r="2910" spans="1:1">
      <c r="A2910" s="9" t="s">
        <v>1577</v>
      </c>
    </row>
    <row r="2911" spans="1:1">
      <c r="A2911" s="9" t="s">
        <v>1578</v>
      </c>
    </row>
    <row r="2912" spans="1:1">
      <c r="A2912" s="9" t="s">
        <v>1579</v>
      </c>
    </row>
    <row r="2913" spans="1:1">
      <c r="A2913" s="9" t="s">
        <v>1580</v>
      </c>
    </row>
    <row r="2914" spans="1:1">
      <c r="A2914" s="9" t="s">
        <v>1581</v>
      </c>
    </row>
    <row r="2916" spans="1:1">
      <c r="A2916" s="9" t="s">
        <v>1582</v>
      </c>
    </row>
    <row r="2917" spans="1:1">
      <c r="A2917" s="9" t="s">
        <v>1583</v>
      </c>
    </row>
    <row r="2918" spans="1:1">
      <c r="A2918" s="9" t="s">
        <v>1584</v>
      </c>
    </row>
    <row r="2919" spans="1:1">
      <c r="A2919" s="9" t="s">
        <v>1585</v>
      </c>
    </row>
    <row r="2920" spans="1:1">
      <c r="A2920" s="9" t="s">
        <v>1586</v>
      </c>
    </row>
    <row r="2921" spans="1:1">
      <c r="A2921" s="9" t="s">
        <v>1587</v>
      </c>
    </row>
    <row r="2923" spans="1:1">
      <c r="A2923" s="9" t="s">
        <v>1588</v>
      </c>
    </row>
    <row r="2924" spans="1:1">
      <c r="A2924" s="9" t="s">
        <v>571</v>
      </c>
    </row>
    <row r="2925" spans="1:1">
      <c r="A2925" s="9" t="s">
        <v>1589</v>
      </c>
    </row>
    <row r="2926" spans="1:1">
      <c r="A2926" s="9" t="s">
        <v>1590</v>
      </c>
    </row>
    <row r="2927" spans="1:1">
      <c r="A2927" s="9" t="s">
        <v>1591</v>
      </c>
    </row>
    <row r="2928" spans="1:1">
      <c r="A2928" s="9" t="s">
        <v>1592</v>
      </c>
    </row>
    <row r="2929" spans="1:1">
      <c r="A2929" s="9" t="s">
        <v>1593</v>
      </c>
    </row>
    <row r="2930" spans="1:1">
      <c r="A2930" s="9" t="s">
        <v>1594</v>
      </c>
    </row>
    <row r="2932" spans="1:1">
      <c r="A2932" s="9" t="s">
        <v>1595</v>
      </c>
    </row>
    <row r="2933" spans="1:1">
      <c r="A2933" s="9" t="s">
        <v>1596</v>
      </c>
    </row>
    <row r="2934" spans="1:1">
      <c r="A2934" s="9" t="s">
        <v>579</v>
      </c>
    </row>
    <row r="2935" spans="1:1">
      <c r="A2935" s="9" t="s">
        <v>580</v>
      </c>
    </row>
    <row r="2937" spans="1:1">
      <c r="A2937" s="9" t="s">
        <v>1597</v>
      </c>
    </row>
    <row r="2938" spans="1:1">
      <c r="A2938" s="9" t="s">
        <v>1598</v>
      </c>
    </row>
    <row r="2939" spans="1:1">
      <c r="A2939" s="9" t="s">
        <v>1599</v>
      </c>
    </row>
    <row r="2940" spans="1:1">
      <c r="A2940" s="9" t="s">
        <v>1600</v>
      </c>
    </row>
    <row r="2941" spans="1:1">
      <c r="A2941" s="9" t="s">
        <v>1601</v>
      </c>
    </row>
    <row r="2943" spans="1:1">
      <c r="A2943" s="9" t="s">
        <v>1602</v>
      </c>
    </row>
    <row r="2944" spans="1:1">
      <c r="A2944" s="9" t="s">
        <v>1603</v>
      </c>
    </row>
    <row r="2945" spans="1:1">
      <c r="A2945" s="9" t="s">
        <v>1604</v>
      </c>
    </row>
    <row r="2946" spans="1:1">
      <c r="A2946" s="9" t="s">
        <v>847</v>
      </c>
    </row>
    <row r="2948" spans="1:1">
      <c r="A2948" s="9" t="s">
        <v>1605</v>
      </c>
    </row>
    <row r="2949" spans="1:1">
      <c r="A2949" s="9" t="s">
        <v>1606</v>
      </c>
    </row>
    <row r="2950" spans="1:1">
      <c r="A2950" s="9" t="s">
        <v>1607</v>
      </c>
    </row>
    <row r="2951" spans="1:1">
      <c r="A2951" s="9" t="s">
        <v>1608</v>
      </c>
    </row>
    <row r="2954" spans="1:1">
      <c r="A2954" s="9" t="s">
        <v>1461</v>
      </c>
    </row>
    <row r="2955" spans="1:1">
      <c r="A2955" s="9" t="s">
        <v>1462</v>
      </c>
    </row>
    <row r="2956" spans="1:1">
      <c r="A2956" s="9" t="s">
        <v>1463</v>
      </c>
    </row>
    <row r="2957" spans="1:1">
      <c r="A2957" s="9" t="s">
        <v>185</v>
      </c>
    </row>
    <row r="2958" spans="1:1">
      <c r="A2958" s="9" t="s">
        <v>186</v>
      </c>
    </row>
    <row r="2959" spans="1:1">
      <c r="A2959" s="9" t="s">
        <v>1167</v>
      </c>
    </row>
    <row r="2960" spans="1:1">
      <c r="A2960" s="9" t="s">
        <v>381</v>
      </c>
    </row>
    <row r="2963" spans="1:1">
      <c r="A2963" s="9" t="s">
        <v>1609</v>
      </c>
    </row>
    <row r="2964" spans="1:1">
      <c r="A2964" s="9" t="s">
        <v>1610</v>
      </c>
    </row>
    <row r="2965" spans="1:1">
      <c r="A2965" s="9" t="s">
        <v>1611</v>
      </c>
    </row>
    <row r="2966" spans="1:1">
      <c r="A2966" s="9" t="s">
        <v>1612</v>
      </c>
    </row>
    <row r="2967" spans="1:1">
      <c r="A2967" s="9" t="s">
        <v>1613</v>
      </c>
    </row>
    <row r="2968" spans="1:1">
      <c r="A2968" s="9" t="s">
        <v>1614</v>
      </c>
    </row>
    <row r="2969" spans="1:1">
      <c r="A2969" s="9" t="s">
        <v>1615</v>
      </c>
    </row>
    <row r="2971" spans="1:1">
      <c r="A2971" s="9" t="s">
        <v>1616</v>
      </c>
    </row>
    <row r="2972" spans="1:1">
      <c r="A2972" s="9" t="s">
        <v>1606</v>
      </c>
    </row>
    <row r="2973" spans="1:1">
      <c r="A2973" s="9" t="s">
        <v>1607</v>
      </c>
    </row>
    <row r="2974" spans="1:1">
      <c r="A2974" s="9" t="s">
        <v>598</v>
      </c>
    </row>
    <row r="2975" spans="1:1">
      <c r="A2975" s="9" t="s">
        <v>605</v>
      </c>
    </row>
    <row r="2976" spans="1:1">
      <c r="A2976" s="9" t="s">
        <v>600</v>
      </c>
    </row>
    <row r="2977" spans="1:1">
      <c r="A2977" s="9" t="s">
        <v>606</v>
      </c>
    </row>
    <row r="2978" spans="1:1">
      <c r="A2978" s="9" t="s">
        <v>607</v>
      </c>
    </row>
    <row r="2980" spans="1:1">
      <c r="A2980" s="9" t="s">
        <v>1617</v>
      </c>
    </row>
    <row r="2981" spans="1:1">
      <c r="A2981" s="9" t="s">
        <v>609</v>
      </c>
    </row>
    <row r="2982" spans="1:1">
      <c r="A2982" s="9" t="s">
        <v>610</v>
      </c>
    </row>
    <row r="2984" spans="1:1">
      <c r="A2984" s="9" t="s">
        <v>1618</v>
      </c>
    </row>
    <row r="2985" spans="1:1">
      <c r="A2985" s="9" t="s">
        <v>1619</v>
      </c>
    </row>
    <row r="2987" spans="1:1">
      <c r="A2987" s="9" t="s">
        <v>1620</v>
      </c>
    </row>
    <row r="2988" spans="1:1">
      <c r="A2988" s="9" t="s">
        <v>1621</v>
      </c>
    </row>
    <row r="2989" spans="1:1">
      <c r="A2989" s="9" t="s">
        <v>1622</v>
      </c>
    </row>
    <row r="2990" spans="1:1">
      <c r="A2990" s="9" t="s">
        <v>1170</v>
      </c>
    </row>
    <row r="2991" spans="1:1">
      <c r="A2991" s="9" t="s">
        <v>1171</v>
      </c>
    </row>
    <row r="2992" spans="1:1">
      <c r="A2992" s="9" t="s">
        <v>1172</v>
      </c>
    </row>
    <row r="2993" spans="1:1">
      <c r="A2993" s="9" t="s">
        <v>1173</v>
      </c>
    </row>
    <row r="2995" spans="1:1">
      <c r="A2995" s="9" t="s">
        <v>1623</v>
      </c>
    </row>
    <row r="2996" spans="1:1">
      <c r="A2996" s="9" t="s">
        <v>1624</v>
      </c>
    </row>
    <row r="2997" spans="1:1">
      <c r="A2997" s="9" t="s">
        <v>1625</v>
      </c>
    </row>
    <row r="2998" spans="1:1">
      <c r="A2998" s="9" t="s">
        <v>1626</v>
      </c>
    </row>
    <row r="2999" spans="1:1">
      <c r="A2999" s="9" t="s">
        <v>1627</v>
      </c>
    </row>
    <row r="3001" spans="1:1">
      <c r="A3001" s="9" t="s">
        <v>1628</v>
      </c>
    </row>
    <row r="3002" spans="1:1">
      <c r="A3002" s="9" t="s">
        <v>1629</v>
      </c>
    </row>
    <row r="3003" spans="1:1">
      <c r="A3003" s="9" t="s">
        <v>1630</v>
      </c>
    </row>
    <row r="3004" spans="1:1">
      <c r="A3004" s="9" t="s">
        <v>1631</v>
      </c>
    </row>
    <row r="3005" spans="1:1">
      <c r="A3005" s="9" t="s">
        <v>1632</v>
      </c>
    </row>
    <row r="3006" spans="1:1">
      <c r="A3006" s="9" t="s">
        <v>1633</v>
      </c>
    </row>
    <row r="3007" spans="1:1">
      <c r="A3007" s="9" t="s">
        <v>1634</v>
      </c>
    </row>
    <row r="3008" spans="1:1">
      <c r="A3008" s="9" t="s">
        <v>1635</v>
      </c>
    </row>
    <row r="3009" spans="1:1">
      <c r="A3009" s="9" t="s">
        <v>1636</v>
      </c>
    </row>
    <row r="3010" spans="1:1">
      <c r="A3010" s="9" t="s">
        <v>1637</v>
      </c>
    </row>
    <row r="3011" spans="1:1">
      <c r="A3011" s="9" t="s">
        <v>1638</v>
      </c>
    </row>
    <row r="3014" spans="1:1">
      <c r="A3014" s="9" t="s">
        <v>1461</v>
      </c>
    </row>
    <row r="3015" spans="1:1">
      <c r="A3015" s="9" t="s">
        <v>1462</v>
      </c>
    </row>
    <row r="3016" spans="1:1">
      <c r="A3016" s="9" t="s">
        <v>1463</v>
      </c>
    </row>
    <row r="3017" spans="1:1">
      <c r="A3017" s="9" t="s">
        <v>185</v>
      </c>
    </row>
    <row r="3018" spans="1:1">
      <c r="A3018" s="9" t="s">
        <v>186</v>
      </c>
    </row>
    <row r="3019" spans="1:1">
      <c r="A3019" s="9" t="s">
        <v>1198</v>
      </c>
    </row>
    <row r="3020" spans="1:1">
      <c r="A3020" s="9" t="s">
        <v>381</v>
      </c>
    </row>
    <row r="3023" spans="1:1">
      <c r="A3023" s="9" t="s">
        <v>1639</v>
      </c>
    </row>
    <row r="3024" spans="1:1">
      <c r="A3024" s="9" t="s">
        <v>1640</v>
      </c>
    </row>
    <row r="3025" spans="1:1">
      <c r="A3025" s="9" t="s">
        <v>1641</v>
      </c>
    </row>
    <row r="3026" spans="1:1">
      <c r="A3026" s="9" t="s">
        <v>636</v>
      </c>
    </row>
    <row r="3027" spans="1:1">
      <c r="A3027" s="9" t="s">
        <v>1642</v>
      </c>
    </row>
    <row r="3028" spans="1:1">
      <c r="A3028" s="9" t="s">
        <v>1643</v>
      </c>
    </row>
    <row r="3029" spans="1:1">
      <c r="A3029" s="9" t="s">
        <v>639</v>
      </c>
    </row>
    <row r="3031" spans="1:1">
      <c r="A3031" s="9" t="s">
        <v>1644</v>
      </c>
    </row>
    <row r="3032" spans="1:1">
      <c r="A3032" s="9" t="s">
        <v>1645</v>
      </c>
    </row>
    <row r="3034" spans="1:1">
      <c r="A3034" s="9" t="s">
        <v>1646</v>
      </c>
    </row>
    <row r="3035" spans="1:1">
      <c r="A3035" s="9" t="s">
        <v>1214</v>
      </c>
    </row>
    <row r="3036" spans="1:1">
      <c r="A3036" s="9" t="s">
        <v>1189</v>
      </c>
    </row>
    <row r="3037" spans="1:1">
      <c r="A3037" s="9" t="s">
        <v>1190</v>
      </c>
    </row>
    <row r="3038" spans="1:1">
      <c r="A3038" s="9" t="s">
        <v>1191</v>
      </c>
    </row>
    <row r="3039" spans="1:1">
      <c r="A3039" s="9" t="s">
        <v>1192</v>
      </c>
    </row>
    <row r="3040" spans="1:1">
      <c r="A3040" s="9" t="s">
        <v>1193</v>
      </c>
    </row>
    <row r="3041" spans="1:1">
      <c r="A3041" s="9" t="s">
        <v>1194</v>
      </c>
    </row>
    <row r="3042" spans="1:1">
      <c r="A3042" s="9" t="s">
        <v>1195</v>
      </c>
    </row>
    <row r="3043" spans="1:1">
      <c r="A3043" s="9" t="s">
        <v>1196</v>
      </c>
    </row>
    <row r="3044" spans="1:1">
      <c r="A3044" s="9" t="s">
        <v>1197</v>
      </c>
    </row>
    <row r="3045" spans="1:1">
      <c r="A3045" s="9" t="s">
        <v>639</v>
      </c>
    </row>
    <row r="3047" spans="1:1">
      <c r="A3047" s="9" t="s">
        <v>1647</v>
      </c>
    </row>
    <row r="3048" spans="1:1">
      <c r="A3048" s="9" t="s">
        <v>1214</v>
      </c>
    </row>
    <row r="3049" spans="1:1">
      <c r="A3049" s="9" t="s">
        <v>1199</v>
      </c>
    </row>
    <row r="3050" spans="1:1">
      <c r="A3050" s="9" t="s">
        <v>1200</v>
      </c>
    </row>
    <row r="3051" spans="1:1">
      <c r="A3051" s="9" t="s">
        <v>1201</v>
      </c>
    </row>
    <row r="3052" spans="1:1">
      <c r="A3052" s="9" t="s">
        <v>1202</v>
      </c>
    </row>
    <row r="3053" spans="1:1">
      <c r="A3053" s="9" t="s">
        <v>1203</v>
      </c>
    </row>
    <row r="3054" spans="1:1">
      <c r="A3054" s="9" t="s">
        <v>1204</v>
      </c>
    </row>
    <row r="3055" spans="1:1">
      <c r="A3055" s="9" t="s">
        <v>1205</v>
      </c>
    </row>
    <row r="3056" spans="1:1">
      <c r="A3056" s="9" t="s">
        <v>1206</v>
      </c>
    </row>
    <row r="3057" spans="1:1">
      <c r="A3057" s="9" t="s">
        <v>1207</v>
      </c>
    </row>
    <row r="3058" spans="1:1">
      <c r="A3058" s="9" t="s">
        <v>1208</v>
      </c>
    </row>
    <row r="3059" spans="1:1">
      <c r="A3059" s="9" t="s">
        <v>1209</v>
      </c>
    </row>
    <row r="3060" spans="1:1">
      <c r="A3060" s="9" t="s">
        <v>1210</v>
      </c>
    </row>
    <row r="3061" spans="1:1">
      <c r="A3061" s="9" t="s">
        <v>1211</v>
      </c>
    </row>
    <row r="3062" spans="1:1">
      <c r="A3062" s="9" t="s">
        <v>1212</v>
      </c>
    </row>
    <row r="3063" spans="1:1">
      <c r="A3063" s="9" t="s">
        <v>1213</v>
      </c>
    </row>
    <row r="3065" spans="1:1">
      <c r="A3065" s="9" t="s">
        <v>1648</v>
      </c>
    </row>
    <row r="3066" spans="1:1">
      <c r="A3066" s="9" t="s">
        <v>1649</v>
      </c>
    </row>
    <row r="3067" spans="1:1">
      <c r="A3067" s="9" t="s">
        <v>1650</v>
      </c>
    </row>
    <row r="3068" spans="1:1">
      <c r="A3068" s="9" t="s">
        <v>1651</v>
      </c>
    </row>
    <row r="3071" spans="1:1">
      <c r="A3071" s="9" t="s">
        <v>1461</v>
      </c>
    </row>
    <row r="3072" spans="1:1">
      <c r="A3072" s="9" t="s">
        <v>1462</v>
      </c>
    </row>
    <row r="3073" spans="1:1">
      <c r="A3073" s="9" t="s">
        <v>1463</v>
      </c>
    </row>
    <row r="3074" spans="1:1">
      <c r="A3074" s="9" t="s">
        <v>185</v>
      </c>
    </row>
    <row r="3075" spans="1:1">
      <c r="A3075" s="9" t="s">
        <v>186</v>
      </c>
    </row>
    <row r="3076" spans="1:1">
      <c r="A3076" s="9" t="s">
        <v>1228</v>
      </c>
    </row>
    <row r="3077" spans="1:1">
      <c r="A3077" s="9" t="s">
        <v>381</v>
      </c>
    </row>
    <row r="3080" spans="1:1">
      <c r="A3080" s="9" t="s">
        <v>1652</v>
      </c>
    </row>
    <row r="3081" spans="1:1">
      <c r="A3081" s="9" t="s">
        <v>1653</v>
      </c>
    </row>
    <row r="3082" spans="1:1">
      <c r="A3082" s="9" t="s">
        <v>1654</v>
      </c>
    </row>
    <row r="3083" spans="1:1">
      <c r="A3083" s="9" t="s">
        <v>1655</v>
      </c>
    </row>
    <row r="3084" spans="1:1">
      <c r="A3084" s="9" t="s">
        <v>625</v>
      </c>
    </row>
    <row r="3085" spans="1:1">
      <c r="A3085" s="9" t="s">
        <v>626</v>
      </c>
    </row>
    <row r="3086" spans="1:1">
      <c r="A3086" s="9" t="s">
        <v>627</v>
      </c>
    </row>
    <row r="3087" spans="1:1">
      <c r="A3087" s="9" t="s">
        <v>1174</v>
      </c>
    </row>
    <row r="3088" spans="1:1">
      <c r="A3088" s="9" t="s">
        <v>1656</v>
      </c>
    </row>
    <row r="3089" spans="1:1">
      <c r="A3089" s="9" t="s">
        <v>1657</v>
      </c>
    </row>
    <row r="3090" spans="1:1">
      <c r="A3090" s="9" t="s">
        <v>1658</v>
      </c>
    </row>
    <row r="3091" spans="1:1">
      <c r="A3091" s="9" t="s">
        <v>1659</v>
      </c>
    </row>
    <row r="3092" spans="1:1">
      <c r="A3092" s="9" t="s">
        <v>1660</v>
      </c>
    </row>
    <row r="3093" spans="1:1">
      <c r="A3093" s="9" t="s">
        <v>1661</v>
      </c>
    </row>
    <row r="3094" spans="1:1">
      <c r="A3094" s="9" t="s">
        <v>1662</v>
      </c>
    </row>
    <row r="3095" spans="1:1">
      <c r="A3095" s="9" t="s">
        <v>1663</v>
      </c>
    </row>
    <row r="3096" spans="1:1">
      <c r="A3096" s="9" t="s">
        <v>1664</v>
      </c>
    </row>
    <row r="3097" spans="1:1">
      <c r="A3097" s="9" t="s">
        <v>1665</v>
      </c>
    </row>
    <row r="3099" spans="1:1">
      <c r="A3099" s="9" t="s">
        <v>1666</v>
      </c>
    </row>
    <row r="3100" spans="1:1">
      <c r="A3100" s="9" t="s">
        <v>1667</v>
      </c>
    </row>
    <row r="3101" spans="1:1">
      <c r="A3101" s="9" t="s">
        <v>686</v>
      </c>
    </row>
    <row r="3103" spans="1:1">
      <c r="A3103" s="9" t="s">
        <v>1668</v>
      </c>
    </row>
    <row r="3104" spans="1:1">
      <c r="A3104" s="9" t="s">
        <v>1669</v>
      </c>
    </row>
    <row r="3106" spans="1:1">
      <c r="A3106" s="9" t="s">
        <v>1670</v>
      </c>
    </row>
    <row r="3107" spans="1:1">
      <c r="A3107" s="9" t="s">
        <v>1671</v>
      </c>
    </row>
    <row r="3108" spans="1:1">
      <c r="A3108" s="9" t="s">
        <v>691</v>
      </c>
    </row>
    <row r="3110" spans="1:1">
      <c r="A3110" s="9" t="s">
        <v>1672</v>
      </c>
    </row>
    <row r="3111" spans="1:1">
      <c r="A3111" s="9" t="s">
        <v>1229</v>
      </c>
    </row>
    <row r="3112" spans="1:1">
      <c r="A3112" s="9" t="s">
        <v>694</v>
      </c>
    </row>
    <row r="3113" spans="1:1">
      <c r="A3113" s="9" t="s">
        <v>695</v>
      </c>
    </row>
    <row r="3114" spans="1:1">
      <c r="A3114" s="9" t="s">
        <v>696</v>
      </c>
    </row>
    <row r="3115" spans="1:1">
      <c r="A3115" s="9" t="s">
        <v>1673</v>
      </c>
    </row>
    <row r="3116" spans="1:1">
      <c r="A3116" s="9" t="s">
        <v>698</v>
      </c>
    </row>
    <row r="3117" spans="1:1">
      <c r="A3117" s="9" t="s">
        <v>1230</v>
      </c>
    </row>
    <row r="3118" spans="1:1">
      <c r="A3118" s="9" t="s">
        <v>1674</v>
      </c>
    </row>
    <row r="3119" spans="1:1">
      <c r="A3119" s="9" t="s">
        <v>1232</v>
      </c>
    </row>
    <row r="3120" spans="1:1">
      <c r="A3120" s="9" t="s">
        <v>1233</v>
      </c>
    </row>
    <row r="3121" spans="1:1">
      <c r="A3121" s="9" t="s">
        <v>1675</v>
      </c>
    </row>
    <row r="3122" spans="1:1">
      <c r="A3122" s="9" t="s">
        <v>1235</v>
      </c>
    </row>
    <row r="3123" spans="1:1">
      <c r="A3123" s="9" t="s">
        <v>1236</v>
      </c>
    </row>
    <row r="3124" spans="1:1">
      <c r="A3124" s="9" t="s">
        <v>706</v>
      </c>
    </row>
    <row r="3127" spans="1:1">
      <c r="A3127" s="9" t="s">
        <v>1461</v>
      </c>
    </row>
    <row r="3128" spans="1:1">
      <c r="A3128" s="9" t="s">
        <v>1462</v>
      </c>
    </row>
    <row r="3129" spans="1:1">
      <c r="A3129" s="9" t="s">
        <v>1463</v>
      </c>
    </row>
    <row r="3130" spans="1:1">
      <c r="A3130" s="9" t="s">
        <v>185</v>
      </c>
    </row>
    <row r="3131" spans="1:1">
      <c r="A3131" s="9" t="s">
        <v>186</v>
      </c>
    </row>
    <row r="3132" spans="1:1">
      <c r="A3132" s="9" t="s">
        <v>1249</v>
      </c>
    </row>
    <row r="3133" spans="1:1">
      <c r="A3133" s="9" t="s">
        <v>381</v>
      </c>
    </row>
    <row r="3136" spans="1:1">
      <c r="A3136" s="9" t="s">
        <v>1676</v>
      </c>
    </row>
    <row r="3137" spans="1:1">
      <c r="A3137" s="9" t="s">
        <v>708</v>
      </c>
    </row>
    <row r="3138" spans="1:1">
      <c r="A3138" s="9" t="s">
        <v>1237</v>
      </c>
    </row>
    <row r="3139" spans="1:1">
      <c r="A3139" s="9" t="s">
        <v>1238</v>
      </c>
    </row>
    <row r="3140" spans="1:1">
      <c r="A3140" s="9" t="s">
        <v>1239</v>
      </c>
    </row>
    <row r="3141" spans="1:1">
      <c r="A3141" s="9" t="s">
        <v>1240</v>
      </c>
    </row>
    <row r="3142" spans="1:1">
      <c r="A3142" s="9" t="s">
        <v>1241</v>
      </c>
    </row>
    <row r="3143" spans="1:1">
      <c r="A3143" s="9" t="s">
        <v>1242</v>
      </c>
    </row>
    <row r="3144" spans="1:1">
      <c r="A3144" s="9" t="s">
        <v>715</v>
      </c>
    </row>
    <row r="3145" spans="1:1">
      <c r="A3145" s="9" t="s">
        <v>716</v>
      </c>
    </row>
    <row r="3146" spans="1:1">
      <c r="A3146" s="9" t="s">
        <v>1677</v>
      </c>
    </row>
    <row r="3147" spans="1:1">
      <c r="A3147" s="9" t="s">
        <v>1678</v>
      </c>
    </row>
    <row r="3148" spans="1:1">
      <c r="A3148" s="9" t="s">
        <v>1679</v>
      </c>
    </row>
    <row r="3149" spans="1:1">
      <c r="A3149" s="9" t="s">
        <v>1680</v>
      </c>
    </row>
    <row r="3150" spans="1:1">
      <c r="A3150" s="9" t="s">
        <v>1681</v>
      </c>
    </row>
    <row r="3151" spans="1:1">
      <c r="A3151" s="9" t="s">
        <v>1682</v>
      </c>
    </row>
    <row r="3152" spans="1:1">
      <c r="A3152" s="9" t="s">
        <v>1683</v>
      </c>
    </row>
    <row r="3153" spans="1:1">
      <c r="A3153" s="9" t="s">
        <v>1684</v>
      </c>
    </row>
    <row r="3155" spans="1:1">
      <c r="A3155" s="9" t="s">
        <v>1685</v>
      </c>
    </row>
    <row r="3156" spans="1:1">
      <c r="A3156" s="9" t="s">
        <v>727</v>
      </c>
    </row>
    <row r="3157" spans="1:1">
      <c r="A3157" s="9" t="s">
        <v>1246</v>
      </c>
    </row>
    <row r="3158" spans="1:1">
      <c r="A3158" s="9" t="s">
        <v>1247</v>
      </c>
    </row>
    <row r="3159" spans="1:1">
      <c r="A3159" s="9" t="s">
        <v>1686</v>
      </c>
    </row>
    <row r="3160" spans="1:1">
      <c r="A3160" s="9" t="s">
        <v>1687</v>
      </c>
    </row>
    <row r="3161" spans="1:1">
      <c r="A3161" s="9" t="s">
        <v>1688</v>
      </c>
    </row>
    <row r="3163" spans="1:1">
      <c r="A3163" s="9" t="s">
        <v>1689</v>
      </c>
    </row>
    <row r="3164" spans="1:1">
      <c r="A3164" s="9" t="s">
        <v>1690</v>
      </c>
    </row>
    <row r="3166" spans="1:1">
      <c r="A3166" s="9" t="s">
        <v>1691</v>
      </c>
    </row>
    <row r="3167" spans="1:1">
      <c r="A3167" s="9" t="s">
        <v>1692</v>
      </c>
    </row>
    <row r="3168" spans="1:1">
      <c r="A3168" s="9" t="s">
        <v>1693</v>
      </c>
    </row>
    <row r="3169" spans="1:1">
      <c r="A3169" s="9" t="s">
        <v>1694</v>
      </c>
    </row>
    <row r="3170" spans="1:1">
      <c r="A3170" s="9" t="s">
        <v>1252</v>
      </c>
    </row>
    <row r="3171" spans="1:1">
      <c r="A3171" s="9" t="s">
        <v>1253</v>
      </c>
    </row>
    <row r="3172" spans="1:1">
      <c r="A3172" s="9" t="s">
        <v>1254</v>
      </c>
    </row>
    <row r="3173" spans="1:1">
      <c r="A3173" s="9" t="s">
        <v>1255</v>
      </c>
    </row>
    <row r="3174" spans="1:1">
      <c r="A3174" s="9" t="s">
        <v>1256</v>
      </c>
    </row>
    <row r="3176" spans="1:1">
      <c r="A3176" s="9" t="s">
        <v>1695</v>
      </c>
    </row>
    <row r="3177" spans="1:1">
      <c r="A3177" s="9" t="s">
        <v>1257</v>
      </c>
    </row>
    <row r="3178" spans="1:1">
      <c r="A3178" s="9" t="s">
        <v>1696</v>
      </c>
    </row>
    <row r="3179" spans="1:1">
      <c r="A3179" s="9" t="s">
        <v>750</v>
      </c>
    </row>
    <row r="3180" spans="1:1">
      <c r="A3180" s="9" t="s">
        <v>1259</v>
      </c>
    </row>
    <row r="3181" spans="1:1">
      <c r="A3181" s="9" t="s">
        <v>1260</v>
      </c>
    </row>
    <row r="3182" spans="1:1">
      <c r="A3182" s="9" t="s">
        <v>1697</v>
      </c>
    </row>
    <row r="3185" spans="1:1">
      <c r="A3185" s="9" t="s">
        <v>1461</v>
      </c>
    </row>
    <row r="3186" spans="1:1">
      <c r="A3186" s="9" t="s">
        <v>1462</v>
      </c>
    </row>
    <row r="3187" spans="1:1">
      <c r="A3187" s="9" t="s">
        <v>1463</v>
      </c>
    </row>
    <row r="3188" spans="1:1">
      <c r="A3188" s="9" t="s">
        <v>185</v>
      </c>
    </row>
    <row r="3189" spans="1:1">
      <c r="A3189" s="9" t="s">
        <v>186</v>
      </c>
    </row>
    <row r="3190" spans="1:1">
      <c r="A3190" s="9" t="s">
        <v>1272</v>
      </c>
    </row>
    <row r="3191" spans="1:1">
      <c r="A3191" s="9" t="s">
        <v>381</v>
      </c>
    </row>
    <row r="3194" spans="1:1">
      <c r="A3194" s="9" t="s">
        <v>1698</v>
      </c>
    </row>
    <row r="3195" spans="1:1">
      <c r="A3195" s="9" t="s">
        <v>1699</v>
      </c>
    </row>
    <row r="3196" spans="1:1">
      <c r="A3196" s="9" t="s">
        <v>1700</v>
      </c>
    </row>
    <row r="3197" spans="1:1">
      <c r="A3197" s="9" t="s">
        <v>1701</v>
      </c>
    </row>
    <row r="3199" spans="1:1">
      <c r="A3199" s="9" t="s">
        <v>1265</v>
      </c>
    </row>
    <row r="3200" spans="1:1">
      <c r="A3200" s="9" t="s">
        <v>1266</v>
      </c>
    </row>
    <row r="3201" spans="1:1">
      <c r="A3201" s="9" t="s">
        <v>1267</v>
      </c>
    </row>
    <row r="3202" spans="1:1">
      <c r="A3202" s="9" t="s">
        <v>1268</v>
      </c>
    </row>
    <row r="3204" spans="1:1">
      <c r="A3204" s="9" t="s">
        <v>1702</v>
      </c>
    </row>
    <row r="3205" spans="1:1">
      <c r="A3205" s="9" t="s">
        <v>781</v>
      </c>
    </row>
    <row r="3206" spans="1:1">
      <c r="A3206" s="9" t="s">
        <v>782</v>
      </c>
    </row>
    <row r="3207" spans="1:1">
      <c r="A3207" s="9" t="s">
        <v>783</v>
      </c>
    </row>
    <row r="3208" spans="1:1">
      <c r="A3208" s="9" t="s">
        <v>784</v>
      </c>
    </row>
    <row r="3209" spans="1:1">
      <c r="A3209" s="9" t="s">
        <v>785</v>
      </c>
    </row>
    <row r="3211" spans="1:1">
      <c r="A3211" s="9" t="s">
        <v>1703</v>
      </c>
    </row>
    <row r="3212" spans="1:1">
      <c r="A3212" s="9" t="s">
        <v>1704</v>
      </c>
    </row>
    <row r="3213" spans="1:1">
      <c r="A3213" s="9" t="s">
        <v>788</v>
      </c>
    </row>
    <row r="3214" spans="1:1">
      <c r="A3214" s="9" t="s">
        <v>789</v>
      </c>
    </row>
    <row r="3215" spans="1:1">
      <c r="A3215" s="9" t="s">
        <v>790</v>
      </c>
    </row>
    <row r="3217" spans="1:1">
      <c r="A3217" s="9" t="s">
        <v>1705</v>
      </c>
    </row>
    <row r="3218" spans="1:1">
      <c r="A3218" s="9" t="s">
        <v>1706</v>
      </c>
    </row>
    <row r="3219" spans="1:1">
      <c r="A3219" s="9" t="s">
        <v>1707</v>
      </c>
    </row>
    <row r="3221" spans="1:1">
      <c r="A3221" s="9" t="s">
        <v>1708</v>
      </c>
    </row>
    <row r="3222" spans="1:1">
      <c r="A3222" s="9" t="s">
        <v>1709</v>
      </c>
    </row>
    <row r="3223" spans="1:1">
      <c r="A3223" s="9" t="s">
        <v>1710</v>
      </c>
    </row>
    <row r="3225" spans="1:1">
      <c r="A3225" s="9" t="s">
        <v>1711</v>
      </c>
    </row>
    <row r="3226" spans="1:1">
      <c r="A3226" s="9" t="s">
        <v>1274</v>
      </c>
    </row>
    <row r="3227" spans="1:1">
      <c r="A3227" s="9" t="s">
        <v>1275</v>
      </c>
    </row>
    <row r="3228" spans="1:1">
      <c r="A3228" s="9" t="s">
        <v>1276</v>
      </c>
    </row>
    <row r="3229" spans="1:1">
      <c r="A3229" s="9" t="s">
        <v>1712</v>
      </c>
    </row>
    <row r="3230" spans="1:1">
      <c r="A3230" s="9" t="s">
        <v>1278</v>
      </c>
    </row>
    <row r="3231" spans="1:1">
      <c r="A3231" s="9" t="s">
        <v>1279</v>
      </c>
    </row>
    <row r="3233" spans="1:1">
      <c r="A3233" s="9" t="s">
        <v>1713</v>
      </c>
    </row>
    <row r="3234" spans="1:1">
      <c r="A3234" s="9" t="s">
        <v>1714</v>
      </c>
    </row>
    <row r="3236" spans="1:1">
      <c r="A3236" s="9" t="s">
        <v>1715</v>
      </c>
    </row>
    <row r="3237" spans="1:1">
      <c r="A3237" s="9" t="s">
        <v>800</v>
      </c>
    </row>
    <row r="3238" spans="1:1">
      <c r="A3238" s="9" t="s">
        <v>801</v>
      </c>
    </row>
    <row r="3239" spans="1:1">
      <c r="A3239" s="9" t="s">
        <v>802</v>
      </c>
    </row>
    <row r="3240" spans="1:1">
      <c r="A3240" s="9" t="s">
        <v>1716</v>
      </c>
    </row>
    <row r="3242" spans="1:1">
      <c r="A3242" s="9" t="s">
        <v>1461</v>
      </c>
    </row>
    <row r="3243" spans="1:1">
      <c r="A3243" s="9" t="s">
        <v>1462</v>
      </c>
    </row>
    <row r="3244" spans="1:1">
      <c r="A3244" s="9" t="s">
        <v>1463</v>
      </c>
    </row>
    <row r="3245" spans="1:1">
      <c r="A3245" s="9" t="s">
        <v>185</v>
      </c>
    </row>
    <row r="3246" spans="1:1">
      <c r="A3246" s="9" t="s">
        <v>186</v>
      </c>
    </row>
    <row r="3247" spans="1:1">
      <c r="A3247" s="9" t="s">
        <v>1284</v>
      </c>
    </row>
    <row r="3248" spans="1:1">
      <c r="A3248" s="9" t="s">
        <v>381</v>
      </c>
    </row>
    <row r="3251" spans="1:1">
      <c r="A3251" s="9" t="s">
        <v>1717</v>
      </c>
    </row>
    <row r="3252" spans="1:1">
      <c r="A3252" s="9" t="s">
        <v>1718</v>
      </c>
    </row>
    <row r="3253" spans="1:1">
      <c r="A3253" s="9" t="s">
        <v>1719</v>
      </c>
    </row>
    <row r="3254" spans="1:1">
      <c r="A3254" s="9" t="s">
        <v>1720</v>
      </c>
    </row>
    <row r="3255" spans="1:1">
      <c r="A3255" s="9" t="s">
        <v>1721</v>
      </c>
    </row>
    <row r="3256" spans="1:1">
      <c r="A3256" s="9" t="s">
        <v>1722</v>
      </c>
    </row>
    <row r="3257" spans="1:1">
      <c r="A3257" s="9" t="s">
        <v>1723</v>
      </c>
    </row>
    <row r="3259" spans="1:1">
      <c r="A3259" s="9" t="s">
        <v>1724</v>
      </c>
    </row>
    <row r="3260" spans="1:1">
      <c r="A3260" s="9" t="s">
        <v>1725</v>
      </c>
    </row>
    <row r="3261" spans="1:1">
      <c r="A3261" s="9" t="s">
        <v>1726</v>
      </c>
    </row>
    <row r="3263" spans="1:1">
      <c r="A3263" s="9" t="s">
        <v>1727</v>
      </c>
    </row>
    <row r="3264" spans="1:1">
      <c r="A3264" s="9" t="s">
        <v>1728</v>
      </c>
    </row>
    <row r="3265" spans="1:1">
      <c r="A3265" s="9" t="s">
        <v>815</v>
      </c>
    </row>
    <row r="3267" spans="1:1">
      <c r="A3267" s="9" t="s">
        <v>1729</v>
      </c>
    </row>
    <row r="3268" spans="1:1">
      <c r="A3268" s="9" t="s">
        <v>818</v>
      </c>
    </row>
    <row r="3269" spans="1:1">
      <c r="A3269" s="9" t="s">
        <v>819</v>
      </c>
    </row>
    <row r="3271" spans="1:1">
      <c r="A3271" s="9" t="s">
        <v>1730</v>
      </c>
    </row>
    <row r="3272" spans="1:1">
      <c r="A3272" s="9" t="s">
        <v>1731</v>
      </c>
    </row>
    <row r="3273" spans="1:1">
      <c r="A3273" s="9" t="s">
        <v>822</v>
      </c>
    </row>
    <row r="3274" spans="1:1">
      <c r="A3274" s="9" t="s">
        <v>1283</v>
      </c>
    </row>
    <row r="3275" spans="1:1">
      <c r="A3275" s="9" t="s">
        <v>824</v>
      </c>
    </row>
    <row r="3276" spans="1:1">
      <c r="A3276" s="9" t="s">
        <v>825</v>
      </c>
    </row>
    <row r="3279" spans="1:1">
      <c r="A3279" s="9" t="s">
        <v>1732</v>
      </c>
    </row>
    <row r="3280" spans="1:1">
      <c r="A3280" s="9" t="s">
        <v>1733</v>
      </c>
    </row>
    <row r="3282" spans="1:1">
      <c r="A3282" s="9" t="s">
        <v>1734</v>
      </c>
    </row>
    <row r="3283" spans="1:1">
      <c r="A3283" s="9" t="s">
        <v>829</v>
      </c>
    </row>
    <row r="3284" spans="1:1">
      <c r="A3284" s="9" t="s">
        <v>830</v>
      </c>
    </row>
    <row r="3285" spans="1:1">
      <c r="A3285" s="9" t="s">
        <v>831</v>
      </c>
    </row>
    <row r="3286" spans="1:1">
      <c r="A3286" s="9" t="s">
        <v>1735</v>
      </c>
    </row>
    <row r="3287" spans="1:1">
      <c r="A3287" s="9" t="s">
        <v>1736</v>
      </c>
    </row>
    <row r="3288" spans="1:1">
      <c r="A3288" s="9" t="s">
        <v>1737</v>
      </c>
    </row>
    <row r="3289" spans="1:1">
      <c r="A3289" s="9" t="s">
        <v>1738</v>
      </c>
    </row>
    <row r="3290" spans="1:1">
      <c r="A3290" s="9" t="s">
        <v>1739</v>
      </c>
    </row>
    <row r="3291" spans="1:1">
      <c r="A3291" s="9" t="s">
        <v>1740</v>
      </c>
    </row>
    <row r="3292" spans="1:1">
      <c r="A3292" s="9" t="s">
        <v>1741</v>
      </c>
    </row>
    <row r="3293" spans="1:1">
      <c r="A3293" s="9" t="s">
        <v>1742</v>
      </c>
    </row>
    <row r="3297" spans="1:1">
      <c r="A3297" s="9" t="s">
        <v>1461</v>
      </c>
    </row>
    <row r="3298" spans="1:1">
      <c r="A3298" s="9" t="s">
        <v>1462</v>
      </c>
    </row>
    <row r="3299" spans="1:1">
      <c r="A3299" s="9" t="s">
        <v>1463</v>
      </c>
    </row>
    <row r="3300" spans="1:1">
      <c r="A3300" s="9" t="s">
        <v>185</v>
      </c>
    </row>
    <row r="3301" spans="1:1">
      <c r="A3301" s="9" t="s">
        <v>186</v>
      </c>
    </row>
    <row r="3302" spans="1:1">
      <c r="A3302" s="9" t="s">
        <v>1320</v>
      </c>
    </row>
    <row r="3303" spans="1:1">
      <c r="A3303" s="9" t="s">
        <v>381</v>
      </c>
    </row>
    <row r="3306" spans="1:1">
      <c r="A3306" s="9" t="s">
        <v>1743</v>
      </c>
    </row>
    <row r="3307" spans="1:1">
      <c r="A3307" s="9" t="s">
        <v>829</v>
      </c>
    </row>
    <row r="3308" spans="1:1">
      <c r="A3308" s="9" t="s">
        <v>1744</v>
      </c>
    </row>
    <row r="3309" spans="1:1">
      <c r="A3309" s="9" t="s">
        <v>1745</v>
      </c>
    </row>
    <row r="3310" spans="1:1">
      <c r="A3310" s="9" t="s">
        <v>1746</v>
      </c>
    </row>
    <row r="3311" spans="1:1">
      <c r="A3311" s="9" t="s">
        <v>1747</v>
      </c>
    </row>
    <row r="3312" spans="1:1">
      <c r="A3312" s="9" t="s">
        <v>1748</v>
      </c>
    </row>
    <row r="3314" spans="1:1">
      <c r="A3314" s="9" t="s">
        <v>1749</v>
      </c>
    </row>
    <row r="3315" spans="1:1">
      <c r="A3315" s="9" t="s">
        <v>1750</v>
      </c>
    </row>
    <row r="3316" spans="1:1">
      <c r="A3316" s="9" t="s">
        <v>1751</v>
      </c>
    </row>
    <row r="3318" spans="1:1">
      <c r="A3318" s="9" t="s">
        <v>1752</v>
      </c>
    </row>
    <row r="3319" spans="1:1">
      <c r="A3319" s="9" t="s">
        <v>1753</v>
      </c>
    </row>
    <row r="3321" spans="1:1">
      <c r="A3321" s="9" t="s">
        <v>1754</v>
      </c>
    </row>
    <row r="3322" spans="1:1">
      <c r="A3322" s="9" t="s">
        <v>1755</v>
      </c>
    </row>
    <row r="3323" spans="1:1">
      <c r="A3323" s="9" t="s">
        <v>852</v>
      </c>
    </row>
    <row r="3324" spans="1:1">
      <c r="A3324" s="9" t="s">
        <v>1756</v>
      </c>
    </row>
    <row r="3325" spans="1:1">
      <c r="A3325" s="9" t="s">
        <v>1757</v>
      </c>
    </row>
    <row r="3327" spans="1:1">
      <c r="A3327" s="9" t="s">
        <v>1758</v>
      </c>
    </row>
    <row r="3328" spans="1:1">
      <c r="A3328" s="9" t="s">
        <v>1759</v>
      </c>
    </row>
    <row r="3329" spans="1:1">
      <c r="A3329" s="9" t="s">
        <v>1760</v>
      </c>
    </row>
    <row r="3330" spans="1:1">
      <c r="A3330" s="9" t="s">
        <v>1312</v>
      </c>
    </row>
    <row r="3331" spans="1:1">
      <c r="A3331" s="9" t="s">
        <v>1313</v>
      </c>
    </row>
    <row r="3332" spans="1:1">
      <c r="A3332" s="9" t="s">
        <v>1314</v>
      </c>
    </row>
    <row r="3333" spans="1:1">
      <c r="A3333" s="9" t="s">
        <v>1315</v>
      </c>
    </row>
    <row r="3334" spans="1:1">
      <c r="A3334" s="9" t="s">
        <v>1316</v>
      </c>
    </row>
    <row r="3336" spans="1:1">
      <c r="A3336" s="9" t="s">
        <v>1761</v>
      </c>
    </row>
    <row r="3337" spans="1:1">
      <c r="A3337" s="9" t="s">
        <v>872</v>
      </c>
    </row>
    <row r="3338" spans="1:1">
      <c r="A3338" s="9" t="s">
        <v>873</v>
      </c>
    </row>
    <row r="3339" spans="1:1">
      <c r="A3339" s="9" t="s">
        <v>874</v>
      </c>
    </row>
    <row r="3340" spans="1:1">
      <c r="A3340" s="9" t="s">
        <v>875</v>
      </c>
    </row>
    <row r="3341" spans="1:1">
      <c r="A3341" s="9" t="s">
        <v>876</v>
      </c>
    </row>
    <row r="3342" spans="1:1">
      <c r="A3342" s="9" t="s">
        <v>877</v>
      </c>
    </row>
    <row r="3343" spans="1:1">
      <c r="A3343" s="9" t="s">
        <v>878</v>
      </c>
    </row>
    <row r="3345" spans="1:1">
      <c r="A3345" s="9" t="s">
        <v>1762</v>
      </c>
    </row>
    <row r="3346" spans="1:1">
      <c r="A3346" s="9" t="s">
        <v>1763</v>
      </c>
    </row>
    <row r="3348" spans="1:1">
      <c r="A3348" s="9" t="s">
        <v>1764</v>
      </c>
    </row>
    <row r="3349" spans="1:1">
      <c r="A3349" s="9" t="s">
        <v>882</v>
      </c>
    </row>
    <row r="3350" spans="1:1">
      <c r="A3350" s="9" t="s">
        <v>883</v>
      </c>
    </row>
    <row r="3351" spans="1:1">
      <c r="A3351" s="9" t="s">
        <v>884</v>
      </c>
    </row>
    <row r="3354" spans="1:1">
      <c r="A3354" s="9" t="s">
        <v>1461</v>
      </c>
    </row>
    <row r="3355" spans="1:1">
      <c r="A3355" s="9" t="s">
        <v>1462</v>
      </c>
    </row>
    <row r="3356" spans="1:1">
      <c r="A3356" s="9" t="s">
        <v>1463</v>
      </c>
    </row>
    <row r="3357" spans="1:1">
      <c r="A3357" s="9" t="s">
        <v>185</v>
      </c>
    </row>
    <row r="3358" spans="1:1">
      <c r="A3358" s="9" t="s">
        <v>186</v>
      </c>
    </row>
    <row r="3359" spans="1:1">
      <c r="A3359" s="9" t="s">
        <v>1334</v>
      </c>
    </row>
    <row r="3360" spans="1:1">
      <c r="A3360" s="9" t="s">
        <v>381</v>
      </c>
    </row>
    <row r="3363" spans="1:1">
      <c r="A3363" s="9" t="s">
        <v>1765</v>
      </c>
    </row>
    <row r="3364" spans="1:1">
      <c r="A3364" s="9" t="s">
        <v>1329</v>
      </c>
    </row>
    <row r="3365" spans="1:1">
      <c r="A3365" s="9" t="s">
        <v>886</v>
      </c>
    </row>
    <row r="3366" spans="1:1">
      <c r="A3366" s="9" t="s">
        <v>887</v>
      </c>
    </row>
    <row r="3367" spans="1:1">
      <c r="A3367" s="9" t="s">
        <v>888</v>
      </c>
    </row>
    <row r="3369" spans="1:1">
      <c r="A3369" s="9" t="s">
        <v>1766</v>
      </c>
    </row>
    <row r="3370" spans="1:1">
      <c r="A3370" s="9" t="s">
        <v>1767</v>
      </c>
    </row>
    <row r="3371" spans="1:1">
      <c r="A3371" s="9" t="s">
        <v>1768</v>
      </c>
    </row>
    <row r="3372" spans="1:1">
      <c r="A3372" s="9" t="s">
        <v>1769</v>
      </c>
    </row>
    <row r="3373" spans="1:1">
      <c r="A3373" s="9" t="s">
        <v>1770</v>
      </c>
    </row>
    <row r="3374" spans="1:1">
      <c r="A3374" s="9" t="s">
        <v>1771</v>
      </c>
    </row>
    <row r="3375" spans="1:1">
      <c r="A3375" s="9" t="s">
        <v>1772</v>
      </c>
    </row>
    <row r="3377" spans="1:1">
      <c r="A3377" s="9" t="s">
        <v>1773</v>
      </c>
    </row>
    <row r="3378" spans="1:1">
      <c r="A3378" s="9" t="s">
        <v>1774</v>
      </c>
    </row>
    <row r="3379" spans="1:1">
      <c r="A3379" s="9" t="s">
        <v>897</v>
      </c>
    </row>
    <row r="3380" spans="1:1">
      <c r="A3380" s="9" t="s">
        <v>898</v>
      </c>
    </row>
    <row r="3381" spans="1:1">
      <c r="A3381" s="9" t="s">
        <v>899</v>
      </c>
    </row>
    <row r="3382" spans="1:1">
      <c r="A3382" s="9" t="s">
        <v>900</v>
      </c>
    </row>
    <row r="3383" spans="1:1">
      <c r="A3383" s="9" t="s">
        <v>901</v>
      </c>
    </row>
    <row r="3384" spans="1:1">
      <c r="A3384" s="9" t="s">
        <v>902</v>
      </c>
    </row>
    <row r="3385" spans="1:1">
      <c r="A3385" s="9" t="s">
        <v>903</v>
      </c>
    </row>
    <row r="3386" spans="1:1">
      <c r="A3386" s="9" t="s">
        <v>904</v>
      </c>
    </row>
    <row r="3387" spans="1:1">
      <c r="A3387" s="9" t="s">
        <v>905</v>
      </c>
    </row>
    <row r="3388" spans="1:1">
      <c r="A3388" s="9" t="s">
        <v>906</v>
      </c>
    </row>
    <row r="3390" spans="1:1">
      <c r="A3390" s="9" t="s">
        <v>1775</v>
      </c>
    </row>
    <row r="3391" spans="1:1">
      <c r="A3391" s="9" t="s">
        <v>1776</v>
      </c>
    </row>
    <row r="3392" spans="1:1">
      <c r="A3392" s="9" t="s">
        <v>1777</v>
      </c>
    </row>
    <row r="3393" spans="1:1">
      <c r="A3393" s="9" t="s">
        <v>1778</v>
      </c>
    </row>
    <row r="3395" spans="1:1">
      <c r="A3395" s="9" t="s">
        <v>1779</v>
      </c>
    </row>
    <row r="3396" spans="1:1">
      <c r="A3396" s="9" t="s">
        <v>1780</v>
      </c>
    </row>
    <row r="3397" spans="1:1">
      <c r="A3397" s="9" t="s">
        <v>1781</v>
      </c>
    </row>
    <row r="3398" spans="1:1">
      <c r="A3398" s="9" t="s">
        <v>1782</v>
      </c>
    </row>
    <row r="3399" spans="1:1">
      <c r="A3399" s="9" t="s">
        <v>1783</v>
      </c>
    </row>
    <row r="3401" spans="1:1">
      <c r="A3401" s="9" t="s">
        <v>1784</v>
      </c>
    </row>
    <row r="3403" spans="1:1">
      <c r="A3403" s="9" t="s">
        <v>918</v>
      </c>
    </row>
    <row r="3404" spans="1:1">
      <c r="A3404" s="9" t="s">
        <v>919</v>
      </c>
    </row>
    <row r="3405" spans="1:1">
      <c r="A3405" s="9" t="s">
        <v>920</v>
      </c>
    </row>
    <row r="3407" spans="1:1">
      <c r="A3407" s="9" t="s">
        <v>922</v>
      </c>
    </row>
    <row r="3409" spans="1:1">
      <c r="A3409" s="9" t="s">
        <v>1785</v>
      </c>
    </row>
    <row r="3412" spans="1:1">
      <c r="A3412" s="9" t="s">
        <v>1461</v>
      </c>
    </row>
    <row r="3413" spans="1:1">
      <c r="A3413" s="9" t="s">
        <v>1462</v>
      </c>
    </row>
    <row r="3414" spans="1:1">
      <c r="A3414" s="9" t="s">
        <v>1463</v>
      </c>
    </row>
    <row r="3415" spans="1:1">
      <c r="A3415" s="9" t="s">
        <v>185</v>
      </c>
    </row>
    <row r="3416" spans="1:1">
      <c r="A3416" s="9" t="s">
        <v>186</v>
      </c>
    </row>
    <row r="3417" spans="1:1">
      <c r="A3417" s="9" t="s">
        <v>1349</v>
      </c>
    </row>
    <row r="3418" spans="1:1">
      <c r="A3418" s="9" t="s">
        <v>381</v>
      </c>
    </row>
    <row r="3422" spans="1:1">
      <c r="A3422" s="9" t="s">
        <v>1786</v>
      </c>
    </row>
    <row r="3423" spans="1:1">
      <c r="A3423" s="9" t="s">
        <v>1787</v>
      </c>
    </row>
    <row r="3424" spans="1:1">
      <c r="A3424" s="9" t="s">
        <v>1788</v>
      </c>
    </row>
    <row r="3425" spans="1:1">
      <c r="A3425" s="9" t="s">
        <v>1789</v>
      </c>
    </row>
    <row r="3427" spans="1:1">
      <c r="A3427" s="9" t="s">
        <v>1790</v>
      </c>
    </row>
    <row r="3429" spans="1:1">
      <c r="A3429" s="9" t="s">
        <v>1791</v>
      </c>
    </row>
    <row r="3430" spans="1:1">
      <c r="A3430" s="9" t="s">
        <v>1792</v>
      </c>
    </row>
    <row r="3431" spans="1:1">
      <c r="A3431" s="9" t="s">
        <v>1793</v>
      </c>
    </row>
    <row r="3432" spans="1:1">
      <c r="A3432" s="9" t="s">
        <v>1794</v>
      </c>
    </row>
    <row r="3433" spans="1:1">
      <c r="A3433" s="9" t="s">
        <v>1795</v>
      </c>
    </row>
    <row r="3435" spans="1:1">
      <c r="A3435" s="9" t="s">
        <v>929</v>
      </c>
    </row>
    <row r="3436" spans="1:1">
      <c r="A3436" s="9" t="s">
        <v>930</v>
      </c>
    </row>
    <row r="3437" spans="1:1">
      <c r="A3437" s="9" t="s">
        <v>931</v>
      </c>
    </row>
    <row r="3439" spans="1:1">
      <c r="A3439" s="9" t="s">
        <v>932</v>
      </c>
    </row>
    <row r="3440" spans="1:1">
      <c r="A3440" s="9" t="s">
        <v>933</v>
      </c>
    </row>
    <row r="3441" spans="1:1">
      <c r="A3441" s="9" t="s">
        <v>934</v>
      </c>
    </row>
    <row r="3443" spans="1:1">
      <c r="A3443" s="9" t="s">
        <v>935</v>
      </c>
    </row>
    <row r="3444" spans="1:1">
      <c r="A3444" s="9" t="s">
        <v>936</v>
      </c>
    </row>
    <row r="3445" spans="1:1">
      <c r="A3445" s="9" t="s">
        <v>937</v>
      </c>
    </row>
    <row r="3446" spans="1:1">
      <c r="A3446" s="9" t="s">
        <v>938</v>
      </c>
    </row>
    <row r="3447" spans="1:1">
      <c r="A3447" s="9" t="s">
        <v>939</v>
      </c>
    </row>
    <row r="3448" spans="1:1">
      <c r="A3448" s="9" t="s">
        <v>940</v>
      </c>
    </row>
    <row r="3449" spans="1:1">
      <c r="A3449" s="9" t="s">
        <v>941</v>
      </c>
    </row>
    <row r="3450" spans="1:1">
      <c r="A3450" s="9" t="s">
        <v>942</v>
      </c>
    </row>
    <row r="3452" spans="1:1">
      <c r="A3452" s="9" t="s">
        <v>943</v>
      </c>
    </row>
    <row r="3453" spans="1:1">
      <c r="A3453" s="9" t="s">
        <v>944</v>
      </c>
    </row>
    <row r="3454" spans="1:1">
      <c r="A3454" s="9" t="s">
        <v>945</v>
      </c>
    </row>
    <row r="3455" spans="1:1">
      <c r="A3455" s="9" t="s">
        <v>946</v>
      </c>
    </row>
    <row r="3456" spans="1:1">
      <c r="A3456" s="9" t="s">
        <v>1350</v>
      </c>
    </row>
    <row r="3457" spans="1:1">
      <c r="A3457" s="9" t="s">
        <v>1351</v>
      </c>
    </row>
    <row r="3458" spans="1:1">
      <c r="A3458" s="9" t="s">
        <v>1352</v>
      </c>
    </row>
    <row r="3459" spans="1:1">
      <c r="A3459" s="9" t="s">
        <v>1353</v>
      </c>
    </row>
    <row r="3460" spans="1:1">
      <c r="A3460" s="9" t="s">
        <v>1354</v>
      </c>
    </row>
    <row r="3461" spans="1:1">
      <c r="A3461" s="9" t="s">
        <v>1355</v>
      </c>
    </row>
    <row r="3462" spans="1:1">
      <c r="A3462" s="9" t="s">
        <v>1356</v>
      </c>
    </row>
    <row r="3464" spans="1:1">
      <c r="A3464" s="9" t="s">
        <v>953</v>
      </c>
    </row>
    <row r="3465" spans="1:1">
      <c r="A3465" s="9" t="s">
        <v>954</v>
      </c>
    </row>
    <row r="3466" spans="1:1">
      <c r="A3466" s="9" t="s">
        <v>955</v>
      </c>
    </row>
    <row r="3467" spans="1:1">
      <c r="A3467" s="9" t="s">
        <v>956</v>
      </c>
    </row>
    <row r="3468" spans="1:1">
      <c r="A3468" s="9" t="s">
        <v>1357</v>
      </c>
    </row>
    <row r="3469" spans="1:1">
      <c r="A3469" s="9" t="s">
        <v>1796</v>
      </c>
    </row>
    <row r="3472" spans="1:1">
      <c r="A3472" s="9" t="s">
        <v>1461</v>
      </c>
    </row>
    <row r="3473" spans="1:1">
      <c r="A3473" s="9" t="s">
        <v>1462</v>
      </c>
    </row>
    <row r="3474" spans="1:1">
      <c r="A3474" s="9" t="s">
        <v>1463</v>
      </c>
    </row>
    <row r="3475" spans="1:1">
      <c r="A3475" s="9" t="s">
        <v>185</v>
      </c>
    </row>
    <row r="3476" spans="1:1">
      <c r="A3476" s="9" t="s">
        <v>186</v>
      </c>
    </row>
    <row r="3477" spans="1:1">
      <c r="A3477" s="9" t="s">
        <v>1362</v>
      </c>
    </row>
    <row r="3478" spans="1:1">
      <c r="A3478" s="9" t="s">
        <v>381</v>
      </c>
    </row>
    <row r="3481" spans="1:1">
      <c r="A3481" s="9" t="s">
        <v>960</v>
      </c>
    </row>
    <row r="3482" spans="1:1">
      <c r="A3482" s="9" t="s">
        <v>961</v>
      </c>
    </row>
    <row r="3484" spans="1:1">
      <c r="A3484" s="9" t="s">
        <v>962</v>
      </c>
    </row>
    <row r="3485" spans="1:1">
      <c r="A3485" s="9" t="s">
        <v>963</v>
      </c>
    </row>
    <row r="3486" spans="1:1">
      <c r="A3486" s="9" t="s">
        <v>964</v>
      </c>
    </row>
    <row r="3487" spans="1:1">
      <c r="A3487" s="9" t="s">
        <v>965</v>
      </c>
    </row>
    <row r="3489" spans="1:1">
      <c r="A3489" s="9" t="s">
        <v>966</v>
      </c>
    </row>
    <row r="3490" spans="1:1">
      <c r="A3490" s="9" t="s">
        <v>967</v>
      </c>
    </row>
    <row r="3491" spans="1:1">
      <c r="A3491" s="9" t="s">
        <v>968</v>
      </c>
    </row>
    <row r="3492" spans="1:1">
      <c r="A3492" s="9" t="s">
        <v>969</v>
      </c>
    </row>
    <row r="3493" spans="1:1">
      <c r="A3493" s="9" t="s">
        <v>970</v>
      </c>
    </row>
    <row r="3495" spans="1:1">
      <c r="A3495" s="9" t="s">
        <v>971</v>
      </c>
    </row>
    <row r="3496" spans="1:1">
      <c r="A3496" s="9" t="s">
        <v>972</v>
      </c>
    </row>
    <row r="3497" spans="1:1">
      <c r="A3497" s="9" t="s">
        <v>973</v>
      </c>
    </row>
    <row r="3499" spans="1:1">
      <c r="A3499" s="9" t="s">
        <v>974</v>
      </c>
    </row>
    <row r="3500" spans="1:1">
      <c r="A3500" s="9" t="s">
        <v>975</v>
      </c>
    </row>
    <row r="3501" spans="1:1">
      <c r="A3501" s="9" t="s">
        <v>976</v>
      </c>
    </row>
    <row r="3502" spans="1:1">
      <c r="A3502" s="9" t="s">
        <v>977</v>
      </c>
    </row>
    <row r="3503" spans="1:1">
      <c r="A3503" s="9" t="s">
        <v>978</v>
      </c>
    </row>
    <row r="3504" spans="1:1">
      <c r="A3504" s="9" t="s">
        <v>979</v>
      </c>
    </row>
    <row r="3505" spans="1:1">
      <c r="A3505" s="9" t="s">
        <v>980</v>
      </c>
    </row>
    <row r="3506" spans="1:1">
      <c r="A3506" s="9" t="s">
        <v>981</v>
      </c>
    </row>
    <row r="3507" spans="1:1">
      <c r="A3507" s="9" t="s">
        <v>982</v>
      </c>
    </row>
    <row r="3508" spans="1:1">
      <c r="A3508" s="9" t="s">
        <v>983</v>
      </c>
    </row>
    <row r="3509" spans="1:1">
      <c r="A3509" s="9" t="s">
        <v>984</v>
      </c>
    </row>
    <row r="3511" spans="1:1">
      <c r="A3511" s="9" t="s">
        <v>985</v>
      </c>
    </row>
    <row r="3512" spans="1:1">
      <c r="A3512" s="9" t="s">
        <v>986</v>
      </c>
    </row>
    <row r="3515" spans="1:1">
      <c r="A3515" s="9" t="s">
        <v>1361</v>
      </c>
    </row>
    <row r="3517" spans="1:1">
      <c r="A3517" s="9" t="s">
        <v>1797</v>
      </c>
    </row>
    <row r="3518" spans="1:1">
      <c r="A3518" s="9" t="s">
        <v>1798</v>
      </c>
    </row>
    <row r="3519" spans="1:1">
      <c r="A3519" s="9" t="s">
        <v>1799</v>
      </c>
    </row>
    <row r="3520" spans="1:1">
      <c r="A3520" s="9" t="s">
        <v>1800</v>
      </c>
    </row>
    <row r="3521" spans="1:1">
      <c r="A3521" s="9" t="s">
        <v>314</v>
      </c>
    </row>
    <row r="3522" spans="1:1">
      <c r="A3522" s="9" t="s">
        <v>1801</v>
      </c>
    </row>
    <row r="3523" spans="1:1">
      <c r="A3523" s="9" t="s">
        <v>1802</v>
      </c>
    </row>
    <row r="3524" spans="1:1">
      <c r="A3524" s="9" t="s">
        <v>1800</v>
      </c>
    </row>
    <row r="3527" spans="1:1">
      <c r="A3527" s="9" t="s">
        <v>1803</v>
      </c>
    </row>
    <row r="3528" spans="1:1">
      <c r="A3528" s="9" t="s">
        <v>1364</v>
      </c>
    </row>
    <row r="3531" spans="1:1">
      <c r="A3531" s="9" t="s">
        <v>1804</v>
      </c>
    </row>
    <row r="3532" spans="1:1">
      <c r="A3532" s="9" t="s">
        <v>1798</v>
      </c>
    </row>
    <row r="3533" spans="1:1">
      <c r="A3533" s="9" t="s">
        <v>1805</v>
      </c>
    </row>
    <row r="3534" spans="1:1">
      <c r="A3534" s="9" t="s">
        <v>1800</v>
      </c>
    </row>
    <row r="3535" spans="1:1">
      <c r="A3535" s="9" t="s">
        <v>1806</v>
      </c>
    </row>
    <row r="3536" spans="1:1">
      <c r="A3536" s="9" t="s">
        <v>1801</v>
      </c>
    </row>
    <row r="3539" spans="1:1">
      <c r="A3539" s="9" t="s">
        <v>1461</v>
      </c>
    </row>
    <row r="3540" spans="1:1">
      <c r="A3540" s="9" t="s">
        <v>1462</v>
      </c>
    </row>
    <row r="3541" spans="1:1">
      <c r="A3541" s="9" t="s">
        <v>1463</v>
      </c>
    </row>
    <row r="3542" spans="1:1">
      <c r="A3542" s="9" t="s">
        <v>185</v>
      </c>
    </row>
    <row r="3543" spans="1:1">
      <c r="A3543" s="9" t="s">
        <v>186</v>
      </c>
    </row>
    <row r="3544" spans="1:1">
      <c r="A3544" s="9" t="s">
        <v>1807</v>
      </c>
    </row>
    <row r="3545" spans="1:1">
      <c r="A3545" s="9" t="s">
        <v>381</v>
      </c>
    </row>
    <row r="3549" spans="1:1">
      <c r="A3549" s="9" t="s">
        <v>1808</v>
      </c>
    </row>
    <row r="3550" spans="1:1">
      <c r="A3550" s="9" t="s">
        <v>1800</v>
      </c>
    </row>
    <row r="3553" spans="1:1">
      <c r="A3553" s="9" t="s">
        <v>306</v>
      </c>
    </row>
    <row r="3554" spans="1:1">
      <c r="A3554" s="9" t="s">
        <v>307</v>
      </c>
    </row>
    <row r="3555" spans="1:1">
      <c r="A3555" s="9" t="s">
        <v>994</v>
      </c>
    </row>
    <row r="3556" spans="1:1">
      <c r="A3556" s="9" t="s">
        <v>995</v>
      </c>
    </row>
    <row r="3559" spans="1:1">
      <c r="A3559" s="9" t="s">
        <v>310</v>
      </c>
    </row>
    <row r="3560" spans="1:1">
      <c r="A3560" s="9" t="s">
        <v>1798</v>
      </c>
    </row>
    <row r="3561" spans="1:1">
      <c r="A3561" s="9" t="s">
        <v>312</v>
      </c>
    </row>
    <row r="3562" spans="1:1">
      <c r="A3562" s="9" t="s">
        <v>1800</v>
      </c>
    </row>
    <row r="3563" spans="1:1">
      <c r="A3563" s="9" t="s">
        <v>1809</v>
      </c>
    </row>
    <row r="3564" spans="1:1">
      <c r="A3564" s="9" t="s">
        <v>1801</v>
      </c>
    </row>
    <row r="3565" spans="1:1">
      <c r="A3565" s="9" t="s">
        <v>1810</v>
      </c>
    </row>
    <row r="3566" spans="1:1">
      <c r="A3566" s="9" t="s">
        <v>1800</v>
      </c>
    </row>
    <row r="3578" spans="1:1">
      <c r="A3578" s="9" t="s">
        <v>1461</v>
      </c>
    </row>
    <row r="3579" spans="1:1">
      <c r="A3579" s="9" t="s">
        <v>1462</v>
      </c>
    </row>
    <row r="3580" spans="1:1">
      <c r="A3580" s="9" t="s">
        <v>1463</v>
      </c>
    </row>
    <row r="3581" spans="1:1">
      <c r="A3581" s="9" t="s">
        <v>1366</v>
      </c>
    </row>
    <row r="3582" spans="1:1">
      <c r="A3582" s="9" t="s">
        <v>1367</v>
      </c>
    </row>
    <row r="3583" spans="1:1">
      <c r="A3583" s="9" t="s">
        <v>1368</v>
      </c>
    </row>
    <row r="3584" spans="1:1">
      <c r="A3584" s="9" t="s">
        <v>1811</v>
      </c>
    </row>
    <row r="3585" spans="1:1">
      <c r="A3585" s="9" t="s">
        <v>1812</v>
      </c>
    </row>
    <row r="3586" spans="1:1">
      <c r="A3586" s="9" t="s">
        <v>1813</v>
      </c>
    </row>
    <row r="3587" spans="1:1">
      <c r="A3587" s="9" t="s">
        <v>1372</v>
      </c>
    </row>
    <row r="3589" spans="1:1">
      <c r="A3589" s="9" t="s">
        <v>185</v>
      </c>
    </row>
    <row r="3590" spans="1:1">
      <c r="A3590" s="9" t="s">
        <v>186</v>
      </c>
    </row>
    <row r="3591" spans="1:1">
      <c r="A3591" s="9" t="s">
        <v>343</v>
      </c>
    </row>
    <row r="3594" spans="1:1">
      <c r="A3594" s="9" t="s">
        <v>1814</v>
      </c>
    </row>
    <row r="3595" spans="1:1">
      <c r="A3595" s="9" t="s">
        <v>1815</v>
      </c>
    </row>
    <row r="3596" spans="1:1">
      <c r="A3596" s="9" t="s">
        <v>345</v>
      </c>
    </row>
    <row r="3597" spans="1:1">
      <c r="A3597" s="9" t="s">
        <v>346</v>
      </c>
    </row>
    <row r="3598" spans="1:1">
      <c r="A3598" s="9" t="s">
        <v>347</v>
      </c>
    </row>
    <row r="3600" spans="1:1">
      <c r="A3600" s="9" t="s">
        <v>348</v>
      </c>
    </row>
    <row r="3601" spans="1:1">
      <c r="A3601" s="9" t="s">
        <v>349</v>
      </c>
    </row>
    <row r="3602" spans="1:1">
      <c r="A3602" s="9" t="s">
        <v>350</v>
      </c>
    </row>
    <row r="3604" spans="1:1">
      <c r="A3604" s="9" t="s">
        <v>351</v>
      </c>
    </row>
    <row r="3605" spans="1:1">
      <c r="A3605" s="9" t="s">
        <v>352</v>
      </c>
    </row>
    <row r="3606" spans="1:1">
      <c r="A3606" s="9" t="s">
        <v>353</v>
      </c>
    </row>
    <row r="3608" spans="1:1">
      <c r="A3608" s="9" t="s">
        <v>354</v>
      </c>
    </row>
    <row r="3609" spans="1:1">
      <c r="A3609" s="9" t="s">
        <v>355</v>
      </c>
    </row>
    <row r="3610" spans="1:1">
      <c r="A3610" s="9" t="s">
        <v>356</v>
      </c>
    </row>
    <row r="3611" spans="1:1">
      <c r="A3611" s="9" t="s">
        <v>357</v>
      </c>
    </row>
    <row r="3613" spans="1:1">
      <c r="A3613" s="9" t="s">
        <v>358</v>
      </c>
    </row>
    <row r="3615" spans="1:1">
      <c r="A3615" s="9" t="s">
        <v>359</v>
      </c>
    </row>
    <row r="3616" spans="1:1">
      <c r="A3616" s="9" t="s">
        <v>360</v>
      </c>
    </row>
    <row r="3617" spans="1:1">
      <c r="A3617" s="9" t="s">
        <v>361</v>
      </c>
    </row>
    <row r="3619" spans="1:1">
      <c r="A3619" s="9" t="s">
        <v>362</v>
      </c>
    </row>
    <row r="3620" spans="1:1">
      <c r="A3620" s="9" t="s">
        <v>363</v>
      </c>
    </row>
    <row r="3621" spans="1:1">
      <c r="A3621" s="9" t="s">
        <v>364</v>
      </c>
    </row>
    <row r="3622" spans="1:1">
      <c r="A3622" s="9" t="s">
        <v>365</v>
      </c>
    </row>
    <row r="3624" spans="1:1">
      <c r="A3624" s="9" t="s">
        <v>366</v>
      </c>
    </row>
    <row r="3625" spans="1:1">
      <c r="A3625" s="9" t="s">
        <v>367</v>
      </c>
    </row>
    <row r="3627" spans="1:1">
      <c r="A3627" s="9" t="s">
        <v>368</v>
      </c>
    </row>
    <row r="3628" spans="1:1">
      <c r="A3628" s="9" t="s">
        <v>186</v>
      </c>
    </row>
    <row r="3629" spans="1:1">
      <c r="A3629" s="9" t="s">
        <v>186</v>
      </c>
    </row>
    <row r="3630" spans="1:1">
      <c r="A3630" s="9" t="s">
        <v>1816</v>
      </c>
    </row>
    <row r="3632" spans="1:1">
      <c r="A3632" s="9" t="s">
        <v>369</v>
      </c>
    </row>
    <row r="3633" spans="1:1">
      <c r="A3633" s="9" t="s">
        <v>370</v>
      </c>
    </row>
    <row r="3634" spans="1:1">
      <c r="A3634" s="9" t="s">
        <v>1817</v>
      </c>
    </row>
    <row r="3637" spans="1:1">
      <c r="A3637" s="9" t="s">
        <v>1818</v>
      </c>
    </row>
    <row r="3638" spans="1:1">
      <c r="A3638" s="9" t="s">
        <v>1819</v>
      </c>
    </row>
    <row r="3639" spans="1:1">
      <c r="A3639" s="9" t="s">
        <v>1820</v>
      </c>
    </row>
    <row r="3640" spans="1:1">
      <c r="A3640" s="9" t="s">
        <v>185</v>
      </c>
    </row>
    <row r="3641" spans="1:1">
      <c r="A3641" s="9" t="s">
        <v>186</v>
      </c>
    </row>
    <row r="3642" spans="1:1">
      <c r="A3642" s="9" t="s">
        <v>1821</v>
      </c>
    </row>
    <row r="3643" spans="1:1">
      <c r="A3643" s="9" t="s">
        <v>381</v>
      </c>
    </row>
    <row r="3644" spans="1:1">
      <c r="A3644" s="9" t="s">
        <v>1822</v>
      </c>
    </row>
    <row r="3648" spans="1:1">
      <c r="A3648" s="9" t="s">
        <v>1464</v>
      </c>
    </row>
    <row r="3649" spans="1:1">
      <c r="A3649" s="9" t="s">
        <v>1465</v>
      </c>
    </row>
    <row r="3650" spans="1:1">
      <c r="A3650" s="9" t="s">
        <v>1466</v>
      </c>
    </row>
    <row r="3652" spans="1:1">
      <c r="A3652" s="9" t="s">
        <v>374</v>
      </c>
    </row>
    <row r="3653" spans="1:1">
      <c r="A3653" s="9" t="s">
        <v>375</v>
      </c>
    </row>
    <row r="3654" spans="1:1">
      <c r="A3654" s="9" t="s">
        <v>376</v>
      </c>
    </row>
    <row r="3655" spans="1:1">
      <c r="A3655" s="9" t="s">
        <v>377</v>
      </c>
    </row>
    <row r="3656" spans="1:1">
      <c r="A3656" s="9" t="s">
        <v>378</v>
      </c>
    </row>
    <row r="3657" spans="1:1">
      <c r="A3657" s="9" t="s">
        <v>379</v>
      </c>
    </row>
    <row r="3659" spans="1:1">
      <c r="A3659" s="9" t="s">
        <v>382</v>
      </c>
    </row>
    <row r="3660" spans="1:1">
      <c r="A3660" s="9" t="s">
        <v>383</v>
      </c>
    </row>
    <row r="3661" spans="1:1">
      <c r="A3661" s="9" t="s">
        <v>384</v>
      </c>
    </row>
    <row r="3662" spans="1:1">
      <c r="A3662" s="9" t="s">
        <v>385</v>
      </c>
    </row>
    <row r="3664" spans="1:1">
      <c r="A3664" s="9" t="s">
        <v>386</v>
      </c>
    </row>
    <row r="3665" spans="1:1">
      <c r="A3665" s="9" t="s">
        <v>387</v>
      </c>
    </row>
    <row r="3666" spans="1:1">
      <c r="A3666" s="9" t="s">
        <v>388</v>
      </c>
    </row>
    <row r="3667" spans="1:1">
      <c r="A3667" s="9" t="s">
        <v>389</v>
      </c>
    </row>
    <row r="3668" spans="1:1">
      <c r="A3668" s="9" t="s">
        <v>390</v>
      </c>
    </row>
    <row r="3669" spans="1:1">
      <c r="A3669" s="9" t="s">
        <v>391</v>
      </c>
    </row>
    <row r="3670" spans="1:1">
      <c r="A3670" s="9" t="s">
        <v>392</v>
      </c>
    </row>
    <row r="3671" spans="1:1">
      <c r="A3671" s="9" t="s">
        <v>393</v>
      </c>
    </row>
    <row r="3672" spans="1:1">
      <c r="A3672" s="9" t="s">
        <v>394</v>
      </c>
    </row>
    <row r="3673" spans="1:1">
      <c r="A3673" s="9" t="s">
        <v>395</v>
      </c>
    </row>
    <row r="3674" spans="1:1">
      <c r="A3674" s="9" t="s">
        <v>396</v>
      </c>
    </row>
    <row r="3676" spans="1:1">
      <c r="A3676" s="9" t="s">
        <v>397</v>
      </c>
    </row>
    <row r="3677" spans="1:1">
      <c r="A3677" s="9" t="s">
        <v>398</v>
      </c>
    </row>
    <row r="3678" spans="1:1">
      <c r="A3678" s="9" t="s">
        <v>1823</v>
      </c>
    </row>
    <row r="3679" spans="1:1">
      <c r="A3679" s="9" t="s">
        <v>1824</v>
      </c>
    </row>
    <row r="3680" spans="1:1">
      <c r="A3680" s="9" t="s">
        <v>1825</v>
      </c>
    </row>
    <row r="3681" spans="1:1">
      <c r="A3681" s="9" t="s">
        <v>179</v>
      </c>
    </row>
    <row r="3682" spans="1:1">
      <c r="A3682" s="9" t="s">
        <v>180</v>
      </c>
    </row>
    <row r="3683" spans="1:1">
      <c r="A3683" s="9" t="s">
        <v>181</v>
      </c>
    </row>
    <row r="3684" spans="1:1">
      <c r="A3684" s="9" t="s">
        <v>182</v>
      </c>
    </row>
    <row r="3685" spans="1:1">
      <c r="A3685" s="9" t="s">
        <v>183</v>
      </c>
    </row>
    <row r="3686" spans="1:1">
      <c r="A3686" s="9" t="s">
        <v>184</v>
      </c>
    </row>
    <row r="3688" spans="1:1">
      <c r="A3688" s="9" t="s">
        <v>400</v>
      </c>
    </row>
    <row r="3689" spans="1:1">
      <c r="A3689" s="9" t="s">
        <v>1826</v>
      </c>
    </row>
    <row r="3690" spans="1:1">
      <c r="A3690" s="9" t="s">
        <v>1827</v>
      </c>
    </row>
    <row r="3691" spans="1:1">
      <c r="A3691" s="9" t="s">
        <v>1828</v>
      </c>
    </row>
    <row r="3695" spans="1:1">
      <c r="A3695" s="9" t="s">
        <v>1818</v>
      </c>
    </row>
    <row r="3696" spans="1:1">
      <c r="A3696" s="9" t="s">
        <v>1819</v>
      </c>
    </row>
    <row r="3697" spans="1:1">
      <c r="A3697" s="9" t="s">
        <v>1820</v>
      </c>
    </row>
    <row r="3698" spans="1:1">
      <c r="A3698" s="9" t="s">
        <v>185</v>
      </c>
    </row>
    <row r="3699" spans="1:1">
      <c r="A3699" s="9" t="s">
        <v>186</v>
      </c>
    </row>
    <row r="3700" spans="1:1">
      <c r="A3700" s="9" t="s">
        <v>1821</v>
      </c>
    </row>
    <row r="3701" spans="1:1">
      <c r="A3701" s="9" t="s">
        <v>381</v>
      </c>
    </row>
    <row r="3703" spans="1:1">
      <c r="A3703" s="9" t="s">
        <v>1829</v>
      </c>
    </row>
    <row r="3706" spans="1:1">
      <c r="A3706" s="9" t="s">
        <v>402</v>
      </c>
    </row>
    <row r="3707" spans="1:1">
      <c r="A3707" s="9" t="s">
        <v>403</v>
      </c>
    </row>
    <row r="3709" spans="1:1">
      <c r="A3709" s="9" t="s">
        <v>404</v>
      </c>
    </row>
    <row r="3710" spans="1:1">
      <c r="A3710" s="9" t="s">
        <v>405</v>
      </c>
    </row>
    <row r="3711" spans="1:1">
      <c r="A3711" s="9" t="s">
        <v>406</v>
      </c>
    </row>
    <row r="3712" spans="1:1">
      <c r="A3712" s="9" t="s">
        <v>407</v>
      </c>
    </row>
    <row r="3713" spans="1:1">
      <c r="A3713" s="9" t="s">
        <v>408</v>
      </c>
    </row>
    <row r="3714" spans="1:1">
      <c r="A3714" s="9" t="s">
        <v>409</v>
      </c>
    </row>
    <row r="3716" spans="1:1">
      <c r="A3716" s="9" t="s">
        <v>1830</v>
      </c>
    </row>
    <row r="3717" spans="1:1">
      <c r="A3717" s="9" t="s">
        <v>410</v>
      </c>
    </row>
    <row r="3718" spans="1:1">
      <c r="A3718" s="9" t="s">
        <v>411</v>
      </c>
    </row>
    <row r="3720" spans="1:1">
      <c r="A3720" s="9" t="s">
        <v>1831</v>
      </c>
    </row>
    <row r="3721" spans="1:1">
      <c r="A3721" s="9" t="s">
        <v>1832</v>
      </c>
    </row>
    <row r="3723" spans="1:1">
      <c r="A3723" s="9" t="s">
        <v>415</v>
      </c>
    </row>
    <row r="3724" spans="1:1">
      <c r="A3724" s="9" t="s">
        <v>416</v>
      </c>
    </row>
    <row r="3725" spans="1:1">
      <c r="A3725" s="9" t="s">
        <v>417</v>
      </c>
    </row>
    <row r="3726" spans="1:1">
      <c r="A3726" s="9" t="s">
        <v>418</v>
      </c>
    </row>
    <row r="3727" spans="1:1">
      <c r="A3727" s="9" t="s">
        <v>419</v>
      </c>
    </row>
    <row r="3728" spans="1:1">
      <c r="A3728" s="9" t="s">
        <v>420</v>
      </c>
    </row>
    <row r="3729" spans="1:1">
      <c r="A3729" s="9" t="s">
        <v>421</v>
      </c>
    </row>
    <row r="3730" spans="1:1">
      <c r="A3730" s="9" t="s">
        <v>422</v>
      </c>
    </row>
    <row r="3731" spans="1:1">
      <c r="A3731" s="9" t="s">
        <v>423</v>
      </c>
    </row>
    <row r="3732" spans="1:1">
      <c r="A3732" s="9" t="s">
        <v>424</v>
      </c>
    </row>
    <row r="3734" spans="1:1">
      <c r="A3734" s="9" t="s">
        <v>425</v>
      </c>
    </row>
    <row r="3735" spans="1:1">
      <c r="A3735" s="9" t="s">
        <v>426</v>
      </c>
    </row>
    <row r="3736" spans="1:1">
      <c r="A3736" s="9" t="s">
        <v>427</v>
      </c>
    </row>
    <row r="3737" spans="1:1">
      <c r="A3737" s="9" t="s">
        <v>428</v>
      </c>
    </row>
    <row r="3738" spans="1:1">
      <c r="A3738" s="9" t="s">
        <v>429</v>
      </c>
    </row>
    <row r="3739" spans="1:1">
      <c r="A3739" s="9" t="s">
        <v>430</v>
      </c>
    </row>
    <row r="3740" spans="1:1">
      <c r="A3740" s="9" t="s">
        <v>431</v>
      </c>
    </row>
    <row r="3741" spans="1:1">
      <c r="A3741" s="9" t="s">
        <v>432</v>
      </c>
    </row>
    <row r="3742" spans="1:1">
      <c r="A3742" s="9" t="s">
        <v>433</v>
      </c>
    </row>
    <row r="3743" spans="1:1">
      <c r="A3743" s="9" t="s">
        <v>434</v>
      </c>
    </row>
    <row r="3744" spans="1:1">
      <c r="A3744" s="9" t="s">
        <v>1833</v>
      </c>
    </row>
    <row r="3745" spans="1:1">
      <c r="A3745" s="9" t="s">
        <v>435</v>
      </c>
    </row>
    <row r="3746" spans="1:1">
      <c r="A3746" s="9" t="s">
        <v>436</v>
      </c>
    </row>
    <row r="3747" spans="1:1">
      <c r="A3747" s="9" t="s">
        <v>1834</v>
      </c>
    </row>
    <row r="3748" spans="1:1">
      <c r="A3748" s="9" t="s">
        <v>438</v>
      </c>
    </row>
    <row r="3749" spans="1:1">
      <c r="A3749" s="9" t="s">
        <v>1835</v>
      </c>
    </row>
    <row r="3750" spans="1:1">
      <c r="A3750" s="9" t="s">
        <v>440</v>
      </c>
    </row>
    <row r="3751" spans="1:1">
      <c r="A3751" s="9" t="s">
        <v>441</v>
      </c>
    </row>
    <row r="3754" spans="1:1">
      <c r="A3754" s="9" t="s">
        <v>1818</v>
      </c>
    </row>
    <row r="3755" spans="1:1">
      <c r="A3755" s="9" t="s">
        <v>1819</v>
      </c>
    </row>
    <row r="3756" spans="1:1">
      <c r="A3756" s="9" t="s">
        <v>1820</v>
      </c>
    </row>
    <row r="3757" spans="1:1">
      <c r="A3757" s="9" t="s">
        <v>185</v>
      </c>
    </row>
    <row r="3758" spans="1:1">
      <c r="A3758" s="9" t="s">
        <v>186</v>
      </c>
    </row>
    <row r="3759" spans="1:1">
      <c r="A3759" s="9" t="s">
        <v>1821</v>
      </c>
    </row>
    <row r="3760" spans="1:1">
      <c r="A3760" s="9" t="s">
        <v>381</v>
      </c>
    </row>
    <row r="3763" spans="1:1">
      <c r="A3763" s="9" t="s">
        <v>1836</v>
      </c>
    </row>
    <row r="3767" spans="1:1">
      <c r="A3767" s="9" t="s">
        <v>442</v>
      </c>
    </row>
    <row r="3768" spans="1:1">
      <c r="A3768" s="9" t="s">
        <v>443</v>
      </c>
    </row>
    <row r="3769" spans="1:1">
      <c r="A3769" s="9" t="s">
        <v>444</v>
      </c>
    </row>
    <row r="3770" spans="1:1">
      <c r="A3770" s="9" t="s">
        <v>445</v>
      </c>
    </row>
    <row r="3771" spans="1:1">
      <c r="A3771" s="9" t="s">
        <v>446</v>
      </c>
    </row>
    <row r="3773" spans="1:1">
      <c r="A3773" s="9" t="s">
        <v>447</v>
      </c>
    </row>
    <row r="3774" spans="1:1">
      <c r="A3774" s="9" t="s">
        <v>448</v>
      </c>
    </row>
    <row r="3776" spans="1:1">
      <c r="A3776" s="9" t="s">
        <v>449</v>
      </c>
    </row>
    <row r="3777" spans="1:1">
      <c r="A3777" s="9" t="s">
        <v>450</v>
      </c>
    </row>
    <row r="3778" spans="1:1">
      <c r="A3778" s="9" t="s">
        <v>451</v>
      </c>
    </row>
    <row r="3779" spans="1:1">
      <c r="A3779" s="9" t="s">
        <v>452</v>
      </c>
    </row>
    <row r="3780" spans="1:1">
      <c r="A3780" s="9" t="s">
        <v>453</v>
      </c>
    </row>
    <row r="3781" spans="1:1">
      <c r="A3781" s="9" t="s">
        <v>454</v>
      </c>
    </row>
    <row r="3782" spans="1:1">
      <c r="A3782" s="9" t="s">
        <v>455</v>
      </c>
    </row>
    <row r="3783" spans="1:1">
      <c r="A3783" s="9" t="s">
        <v>456</v>
      </c>
    </row>
    <row r="3784" spans="1:1">
      <c r="A3784" s="9" t="s">
        <v>457</v>
      </c>
    </row>
    <row r="3785" spans="1:1">
      <c r="A3785" s="9" t="s">
        <v>458</v>
      </c>
    </row>
    <row r="3786" spans="1:1">
      <c r="A3786" s="9" t="s">
        <v>459</v>
      </c>
    </row>
    <row r="3787" spans="1:1">
      <c r="A3787" s="9" t="s">
        <v>460</v>
      </c>
    </row>
    <row r="3788" spans="1:1">
      <c r="A3788" s="9" t="s">
        <v>461</v>
      </c>
    </row>
    <row r="3789" spans="1:1">
      <c r="A3789" s="9" t="s">
        <v>462</v>
      </c>
    </row>
    <row r="3790" spans="1:1">
      <c r="A3790" s="9" t="s">
        <v>463</v>
      </c>
    </row>
    <row r="3791" spans="1:1">
      <c r="A3791" s="9" t="s">
        <v>464</v>
      </c>
    </row>
    <row r="3792" spans="1:1">
      <c r="A3792" s="9" t="s">
        <v>465</v>
      </c>
    </row>
    <row r="3794" spans="1:1">
      <c r="A3794" s="9" t="s">
        <v>467</v>
      </c>
    </row>
    <row r="3795" spans="1:1">
      <c r="A3795" s="9" t="s">
        <v>1837</v>
      </c>
    </row>
    <row r="3796" spans="1:1">
      <c r="A3796" s="9" t="s">
        <v>1838</v>
      </c>
    </row>
    <row r="3797" spans="1:1">
      <c r="A3797" s="9" t="s">
        <v>1839</v>
      </c>
    </row>
    <row r="3798" spans="1:1">
      <c r="A3798" s="9" t="s">
        <v>1840</v>
      </c>
    </row>
    <row r="3799" spans="1:1">
      <c r="A3799" s="9" t="s">
        <v>1841</v>
      </c>
    </row>
    <row r="3800" spans="1:1">
      <c r="A3800" s="9" t="s">
        <v>1091</v>
      </c>
    </row>
    <row r="3801" spans="1:1">
      <c r="A3801" s="9" t="s">
        <v>1092</v>
      </c>
    </row>
    <row r="3802" spans="1:1">
      <c r="A3802" s="9" t="s">
        <v>1842</v>
      </c>
    </row>
    <row r="3803" spans="1:1">
      <c r="A3803" s="9" t="s">
        <v>1843</v>
      </c>
    </row>
    <row r="3804" spans="1:1">
      <c r="A3804" s="9" t="s">
        <v>1844</v>
      </c>
    </row>
    <row r="3805" spans="1:1">
      <c r="A3805" s="9" t="s">
        <v>1845</v>
      </c>
    </row>
    <row r="3806" spans="1:1">
      <c r="A3806" s="9" t="s">
        <v>1846</v>
      </c>
    </row>
    <row r="3807" spans="1:1">
      <c r="A3807" s="9" t="s">
        <v>1847</v>
      </c>
    </row>
    <row r="3808" spans="1:1">
      <c r="A3808" s="9" t="s">
        <v>1848</v>
      </c>
    </row>
    <row r="3809" spans="1:1">
      <c r="A3809" s="9" t="s">
        <v>1849</v>
      </c>
    </row>
    <row r="3812" spans="1:1">
      <c r="A3812" s="9" t="s">
        <v>1818</v>
      </c>
    </row>
    <row r="3813" spans="1:1">
      <c r="A3813" s="9" t="s">
        <v>1819</v>
      </c>
    </row>
    <row r="3814" spans="1:1">
      <c r="A3814" s="9" t="s">
        <v>1820</v>
      </c>
    </row>
    <row r="3815" spans="1:1">
      <c r="A3815" s="9" t="s">
        <v>185</v>
      </c>
    </row>
    <row r="3816" spans="1:1">
      <c r="A3816" s="9" t="s">
        <v>186</v>
      </c>
    </row>
    <row r="3817" spans="1:1">
      <c r="A3817" s="9" t="s">
        <v>1821</v>
      </c>
    </row>
    <row r="3818" spans="1:1">
      <c r="A3818" s="9" t="s">
        <v>381</v>
      </c>
    </row>
    <row r="3820" spans="1:1">
      <c r="A3820" s="9" t="s">
        <v>1850</v>
      </c>
    </row>
    <row r="3823" spans="1:1">
      <c r="A3823" s="9" t="s">
        <v>468</v>
      </c>
    </row>
    <row r="3824" spans="1:1">
      <c r="A3824" s="9" t="s">
        <v>469</v>
      </c>
    </row>
    <row r="3825" spans="1:1">
      <c r="A3825" s="9" t="s">
        <v>470</v>
      </c>
    </row>
    <row r="3826" spans="1:1">
      <c r="A3826" s="9" t="s">
        <v>471</v>
      </c>
    </row>
    <row r="3827" spans="1:1">
      <c r="A3827" s="9" t="s">
        <v>472</v>
      </c>
    </row>
    <row r="3828" spans="1:1">
      <c r="A3828" s="9" t="s">
        <v>473</v>
      </c>
    </row>
    <row r="3830" spans="1:1">
      <c r="A3830" s="9" t="s">
        <v>474</v>
      </c>
    </row>
    <row r="3831" spans="1:1">
      <c r="A3831" s="9" t="s">
        <v>475</v>
      </c>
    </row>
    <row r="3832" spans="1:1">
      <c r="A3832" s="9" t="s">
        <v>476</v>
      </c>
    </row>
    <row r="3833" spans="1:1">
      <c r="A3833" s="9" t="s">
        <v>477</v>
      </c>
    </row>
    <row r="3834" spans="1:1">
      <c r="A3834" s="9" t="s">
        <v>478</v>
      </c>
    </row>
    <row r="3835" spans="1:1">
      <c r="A3835" s="9" t="s">
        <v>479</v>
      </c>
    </row>
    <row r="3836" spans="1:1">
      <c r="A3836" s="9" t="s">
        <v>480</v>
      </c>
    </row>
    <row r="3838" spans="1:1">
      <c r="A3838" s="9" t="s">
        <v>481</v>
      </c>
    </row>
    <row r="3839" spans="1:1">
      <c r="A3839" s="9" t="s">
        <v>482</v>
      </c>
    </row>
    <row r="3840" spans="1:1">
      <c r="A3840" s="9" t="s">
        <v>483</v>
      </c>
    </row>
    <row r="3841" spans="1:1">
      <c r="A3841" s="9" t="s">
        <v>484</v>
      </c>
    </row>
    <row r="3842" spans="1:1">
      <c r="A3842" s="9" t="s">
        <v>485</v>
      </c>
    </row>
    <row r="3844" spans="1:1">
      <c r="A3844" s="9" t="s">
        <v>486</v>
      </c>
    </row>
    <row r="3845" spans="1:1">
      <c r="A3845" s="9" t="s">
        <v>487</v>
      </c>
    </row>
    <row r="3847" spans="1:1">
      <c r="A3847" s="9" t="s">
        <v>488</v>
      </c>
    </row>
    <row r="3848" spans="1:1">
      <c r="A3848" s="9" t="s">
        <v>489</v>
      </c>
    </row>
    <row r="3850" spans="1:1">
      <c r="A3850" s="9" t="s">
        <v>490</v>
      </c>
    </row>
    <row r="3851" spans="1:1">
      <c r="A3851" s="9" t="s">
        <v>491</v>
      </c>
    </row>
    <row r="3852" spans="1:1">
      <c r="A3852" s="9" t="s">
        <v>492</v>
      </c>
    </row>
    <row r="3853" spans="1:1">
      <c r="A3853" s="9" t="s">
        <v>493</v>
      </c>
    </row>
    <row r="3854" spans="1:1">
      <c r="A3854" s="9" t="s">
        <v>494</v>
      </c>
    </row>
    <row r="3855" spans="1:1">
      <c r="A3855" s="9" t="s">
        <v>495</v>
      </c>
    </row>
    <row r="3856" spans="1:1">
      <c r="A3856" s="9" t="s">
        <v>496</v>
      </c>
    </row>
    <row r="3857" spans="1:1">
      <c r="A3857" s="9" t="s">
        <v>497</v>
      </c>
    </row>
    <row r="3858" spans="1:1">
      <c r="A3858" s="9" t="s">
        <v>498</v>
      </c>
    </row>
    <row r="3859" spans="1:1">
      <c r="A3859" s="9" t="s">
        <v>499</v>
      </c>
    </row>
    <row r="3860" spans="1:1">
      <c r="A3860" s="9" t="s">
        <v>501</v>
      </c>
    </row>
    <row r="3861" spans="1:1">
      <c r="A3861" s="9" t="s">
        <v>502</v>
      </c>
    </row>
    <row r="3862" spans="1:1">
      <c r="A3862" s="9" t="s">
        <v>503</v>
      </c>
    </row>
    <row r="3863" spans="1:1">
      <c r="A3863" s="9" t="s">
        <v>504</v>
      </c>
    </row>
    <row r="3864" spans="1:1">
      <c r="A3864" s="9" t="s">
        <v>505</v>
      </c>
    </row>
    <row r="3865" spans="1:1">
      <c r="A3865" s="9" t="s">
        <v>1129</v>
      </c>
    </row>
    <row r="3866" spans="1:1">
      <c r="A3866" s="9" t="s">
        <v>506</v>
      </c>
    </row>
    <row r="3867" spans="1:1">
      <c r="A3867" s="9" t="s">
        <v>1851</v>
      </c>
    </row>
    <row r="3870" spans="1:1">
      <c r="A3870" s="9" t="s">
        <v>1818</v>
      </c>
    </row>
    <row r="3871" spans="1:1">
      <c r="A3871" s="9" t="s">
        <v>1819</v>
      </c>
    </row>
    <row r="3872" spans="1:1">
      <c r="A3872" s="9" t="s">
        <v>1820</v>
      </c>
    </row>
    <row r="3873" spans="1:1">
      <c r="A3873" s="9" t="s">
        <v>185</v>
      </c>
    </row>
    <row r="3874" spans="1:1">
      <c r="A3874" s="9" t="s">
        <v>186</v>
      </c>
    </row>
    <row r="3875" spans="1:1">
      <c r="A3875" s="9" t="s">
        <v>1821</v>
      </c>
    </row>
    <row r="3876" spans="1:1">
      <c r="A3876" s="9" t="s">
        <v>381</v>
      </c>
    </row>
    <row r="3878" spans="1:1">
      <c r="A3878" s="9" t="s">
        <v>1852</v>
      </c>
    </row>
    <row r="3882" spans="1:1">
      <c r="A3882" s="9" t="s">
        <v>1853</v>
      </c>
    </row>
    <row r="3883" spans="1:1">
      <c r="A3883" s="9" t="s">
        <v>1854</v>
      </c>
    </row>
    <row r="3884" spans="1:1">
      <c r="A3884" s="9" t="s">
        <v>1855</v>
      </c>
    </row>
    <row r="3885" spans="1:1">
      <c r="A3885" s="9" t="s">
        <v>1856</v>
      </c>
    </row>
    <row r="3886" spans="1:1">
      <c r="A3886" s="9" t="s">
        <v>1857</v>
      </c>
    </row>
    <row r="3887" spans="1:1">
      <c r="A3887" s="9" t="s">
        <v>1858</v>
      </c>
    </row>
    <row r="3888" spans="1:1">
      <c r="A3888" s="9" t="s">
        <v>1859</v>
      </c>
    </row>
    <row r="3889" spans="1:1">
      <c r="A3889" s="9" t="s">
        <v>1860</v>
      </c>
    </row>
    <row r="3890" spans="1:1">
      <c r="A3890" s="9" t="s">
        <v>1861</v>
      </c>
    </row>
    <row r="3891" spans="1:1">
      <c r="A3891" s="9" t="s">
        <v>1862</v>
      </c>
    </row>
    <row r="3892" spans="1:1">
      <c r="A3892" s="9" t="s">
        <v>1863</v>
      </c>
    </row>
    <row r="3894" spans="1:1">
      <c r="A3894" s="9" t="s">
        <v>517</v>
      </c>
    </row>
    <row r="3895" spans="1:1">
      <c r="A3895" s="9" t="s">
        <v>518</v>
      </c>
    </row>
    <row r="3896" spans="1:1">
      <c r="A3896" s="9" t="s">
        <v>519</v>
      </c>
    </row>
    <row r="3897" spans="1:1">
      <c r="A3897" s="9" t="s">
        <v>520</v>
      </c>
    </row>
    <row r="3898" spans="1:1">
      <c r="A3898" s="9" t="s">
        <v>521</v>
      </c>
    </row>
    <row r="3899" spans="1:1">
      <c r="A3899" s="9" t="s">
        <v>522</v>
      </c>
    </row>
    <row r="3900" spans="1:1">
      <c r="A3900" s="9" t="s">
        <v>523</v>
      </c>
    </row>
    <row r="3901" spans="1:1">
      <c r="A3901" s="9" t="s">
        <v>524</v>
      </c>
    </row>
    <row r="3902" spans="1:1">
      <c r="A3902" s="9" t="s">
        <v>525</v>
      </c>
    </row>
    <row r="3903" spans="1:1">
      <c r="A3903" s="9" t="s">
        <v>526</v>
      </c>
    </row>
    <row r="3905" spans="1:1">
      <c r="A3905" s="9" t="s">
        <v>1864</v>
      </c>
    </row>
    <row r="3906" spans="1:1">
      <c r="A3906" s="9" t="s">
        <v>1865</v>
      </c>
    </row>
    <row r="3908" spans="1:1">
      <c r="A3908" s="9" t="s">
        <v>529</v>
      </c>
    </row>
    <row r="3909" spans="1:1">
      <c r="A3909" s="9" t="s">
        <v>530</v>
      </c>
    </row>
    <row r="3910" spans="1:1">
      <c r="A3910" s="9" t="s">
        <v>531</v>
      </c>
    </row>
    <row r="3911" spans="1:1">
      <c r="A3911" s="9" t="s">
        <v>532</v>
      </c>
    </row>
    <row r="3912" spans="1:1">
      <c r="A3912" s="9" t="s">
        <v>533</v>
      </c>
    </row>
    <row r="3913" spans="1:1">
      <c r="A3913" s="9" t="s">
        <v>534</v>
      </c>
    </row>
    <row r="3914" spans="1:1">
      <c r="A3914" s="9" t="s">
        <v>535</v>
      </c>
    </row>
    <row r="3915" spans="1:1">
      <c r="A3915" s="9" t="s">
        <v>536</v>
      </c>
    </row>
    <row r="3916" spans="1:1">
      <c r="A3916" s="9" t="s">
        <v>537</v>
      </c>
    </row>
    <row r="3917" spans="1:1">
      <c r="A3917" s="9" t="s">
        <v>538</v>
      </c>
    </row>
    <row r="3919" spans="1:1">
      <c r="A3919" s="9" t="s">
        <v>206</v>
      </c>
    </row>
    <row r="3920" spans="1:1">
      <c r="A3920" s="9" t="s">
        <v>539</v>
      </c>
    </row>
    <row r="3921" spans="1:1">
      <c r="A3921" s="9" t="s">
        <v>540</v>
      </c>
    </row>
    <row r="3922" spans="1:1">
      <c r="A3922" s="9" t="s">
        <v>541</v>
      </c>
    </row>
    <row r="3923" spans="1:1">
      <c r="A3923" s="9" t="s">
        <v>542</v>
      </c>
    </row>
    <row r="3926" spans="1:1">
      <c r="A3926" s="9" t="s">
        <v>1818</v>
      </c>
    </row>
    <row r="3927" spans="1:1">
      <c r="A3927" s="9" t="s">
        <v>1819</v>
      </c>
    </row>
    <row r="3928" spans="1:1">
      <c r="A3928" s="9" t="s">
        <v>1820</v>
      </c>
    </row>
    <row r="3929" spans="1:1">
      <c r="A3929" s="9" t="s">
        <v>185</v>
      </c>
    </row>
    <row r="3930" spans="1:1">
      <c r="A3930" s="9" t="s">
        <v>186</v>
      </c>
    </row>
    <row r="3931" spans="1:1">
      <c r="A3931" s="9" t="s">
        <v>1821</v>
      </c>
    </row>
    <row r="3932" spans="1:1">
      <c r="A3932" s="9" t="s">
        <v>381</v>
      </c>
    </row>
    <row r="3934" spans="1:1">
      <c r="A3934" s="9" t="s">
        <v>1866</v>
      </c>
    </row>
    <row r="3937" spans="1:1">
      <c r="A3937" s="9" t="s">
        <v>209</v>
      </c>
    </row>
    <row r="3938" spans="1:1">
      <c r="A3938" s="9" t="s">
        <v>543</v>
      </c>
    </row>
    <row r="3939" spans="1:1">
      <c r="A3939" s="9" t="s">
        <v>544</v>
      </c>
    </row>
    <row r="3941" spans="1:1">
      <c r="A3941" s="9" t="s">
        <v>211</v>
      </c>
    </row>
    <row r="3942" spans="1:1">
      <c r="A3942" s="9" t="s">
        <v>546</v>
      </c>
    </row>
    <row r="3943" spans="1:1">
      <c r="A3943" s="9" t="s">
        <v>547</v>
      </c>
    </row>
    <row r="3944" spans="1:1">
      <c r="A3944" s="9" t="s">
        <v>548</v>
      </c>
    </row>
    <row r="3945" spans="1:1">
      <c r="A3945" s="9" t="s">
        <v>549</v>
      </c>
    </row>
    <row r="3946" spans="1:1">
      <c r="A3946" s="9" t="s">
        <v>550</v>
      </c>
    </row>
    <row r="3947" spans="1:1">
      <c r="A3947" s="9" t="s">
        <v>551</v>
      </c>
    </row>
    <row r="3948" spans="1:1">
      <c r="A3948" s="9" t="s">
        <v>552</v>
      </c>
    </row>
    <row r="3950" spans="1:1">
      <c r="A3950" s="9" t="s">
        <v>213</v>
      </c>
    </row>
    <row r="3951" spans="1:1">
      <c r="A3951" s="9" t="s">
        <v>553</v>
      </c>
    </row>
    <row r="3952" spans="1:1">
      <c r="A3952" s="9" t="s">
        <v>554</v>
      </c>
    </row>
    <row r="3953" spans="1:1">
      <c r="A3953" s="9" t="s">
        <v>555</v>
      </c>
    </row>
    <row r="3955" spans="1:1">
      <c r="A3955" s="9" t="s">
        <v>1867</v>
      </c>
    </row>
    <row r="3956" spans="1:1">
      <c r="A3956" s="9" t="s">
        <v>1868</v>
      </c>
    </row>
    <row r="3957" spans="1:1">
      <c r="A3957" s="9" t="s">
        <v>1869</v>
      </c>
    </row>
    <row r="3958" spans="1:1">
      <c r="A3958" s="9" t="s">
        <v>1870</v>
      </c>
    </row>
    <row r="3959" spans="1:1">
      <c r="A3959" s="9" t="s">
        <v>1871</v>
      </c>
    </row>
    <row r="3960" spans="1:1">
      <c r="A3960" s="9" t="s">
        <v>1872</v>
      </c>
    </row>
    <row r="3961" spans="1:1">
      <c r="A3961" s="9" t="s">
        <v>1873</v>
      </c>
    </row>
    <row r="3962" spans="1:1">
      <c r="A3962" s="9" t="s">
        <v>1874</v>
      </c>
    </row>
    <row r="3963" spans="1:1">
      <c r="A3963" s="9" t="s">
        <v>1875</v>
      </c>
    </row>
    <row r="3964" spans="1:1">
      <c r="A3964" s="9" t="s">
        <v>538</v>
      </c>
    </row>
    <row r="3966" spans="1:1">
      <c r="A3966" s="9" t="s">
        <v>565</v>
      </c>
    </row>
    <row r="3967" spans="1:1">
      <c r="A3967" s="9" t="s">
        <v>566</v>
      </c>
    </row>
    <row r="3968" spans="1:1">
      <c r="A3968" s="9" t="s">
        <v>567</v>
      </c>
    </row>
    <row r="3969" spans="1:1">
      <c r="A3969" s="9" t="s">
        <v>568</v>
      </c>
    </row>
    <row r="3970" spans="1:1">
      <c r="A3970" s="9" t="s">
        <v>569</v>
      </c>
    </row>
    <row r="3971" spans="1:1">
      <c r="A3971" s="9" t="s">
        <v>570</v>
      </c>
    </row>
    <row r="3973" spans="1:1">
      <c r="A3973" s="9" t="s">
        <v>215</v>
      </c>
    </row>
    <row r="3974" spans="1:1">
      <c r="A3974" s="9" t="s">
        <v>571</v>
      </c>
    </row>
    <row r="3975" spans="1:1">
      <c r="A3975" s="9" t="s">
        <v>572</v>
      </c>
    </row>
    <row r="3976" spans="1:1">
      <c r="A3976" s="9" t="s">
        <v>573</v>
      </c>
    </row>
    <row r="3977" spans="1:1">
      <c r="A3977" s="9" t="s">
        <v>574</v>
      </c>
    </row>
    <row r="3978" spans="1:1">
      <c r="A3978" s="9" t="s">
        <v>575</v>
      </c>
    </row>
    <row r="3979" spans="1:1">
      <c r="A3979" s="9" t="s">
        <v>576</v>
      </c>
    </row>
    <row r="3980" spans="1:1">
      <c r="A3980" s="9" t="s">
        <v>577</v>
      </c>
    </row>
    <row r="3982" spans="1:1">
      <c r="A3982" s="9" t="s">
        <v>1818</v>
      </c>
    </row>
    <row r="3983" spans="1:1">
      <c r="A3983" s="9" t="s">
        <v>1819</v>
      </c>
    </row>
    <row r="3984" spans="1:1">
      <c r="A3984" s="9" t="s">
        <v>1820</v>
      </c>
    </row>
    <row r="3985" spans="1:1">
      <c r="A3985" s="9" t="s">
        <v>185</v>
      </c>
    </row>
    <row r="3986" spans="1:1">
      <c r="A3986" s="9" t="s">
        <v>186</v>
      </c>
    </row>
    <row r="3987" spans="1:1">
      <c r="A3987" s="9" t="s">
        <v>1821</v>
      </c>
    </row>
    <row r="3988" spans="1:1">
      <c r="A3988" s="9" t="s">
        <v>381</v>
      </c>
    </row>
    <row r="3991" spans="1:1">
      <c r="A3991" s="9" t="s">
        <v>1876</v>
      </c>
    </row>
    <row r="3994" spans="1:1">
      <c r="A3994" s="9" t="s">
        <v>217</v>
      </c>
    </row>
    <row r="3995" spans="1:1">
      <c r="A3995" s="9" t="s">
        <v>578</v>
      </c>
    </row>
    <row r="3996" spans="1:1">
      <c r="A3996" s="9" t="s">
        <v>579</v>
      </c>
    </row>
    <row r="3997" spans="1:1">
      <c r="A3997" s="9" t="s">
        <v>580</v>
      </c>
    </row>
    <row r="3999" spans="1:1">
      <c r="A3999" s="9" t="s">
        <v>218</v>
      </c>
    </row>
    <row r="4000" spans="1:1">
      <c r="A4000" s="9" t="s">
        <v>581</v>
      </c>
    </row>
    <row r="4001" spans="1:1">
      <c r="A4001" s="9" t="s">
        <v>582</v>
      </c>
    </row>
    <row r="4002" spans="1:1">
      <c r="A4002" s="9" t="s">
        <v>583</v>
      </c>
    </row>
    <row r="4003" spans="1:1">
      <c r="A4003" s="9" t="s">
        <v>584</v>
      </c>
    </row>
    <row r="4004" spans="1:1">
      <c r="A4004" s="9" t="s">
        <v>585</v>
      </c>
    </row>
    <row r="4005" spans="1:1">
      <c r="A4005" s="9" t="s">
        <v>586</v>
      </c>
    </row>
    <row r="4006" spans="1:1">
      <c r="A4006" s="9" t="s">
        <v>587</v>
      </c>
    </row>
    <row r="4007" spans="1:1">
      <c r="A4007" s="9" t="s">
        <v>588</v>
      </c>
    </row>
    <row r="4009" spans="1:1">
      <c r="A4009" s="9" t="s">
        <v>221</v>
      </c>
    </row>
    <row r="4010" spans="1:1">
      <c r="A4010" s="9" t="s">
        <v>590</v>
      </c>
    </row>
    <row r="4011" spans="1:1">
      <c r="A4011" s="9" t="s">
        <v>591</v>
      </c>
    </row>
    <row r="4012" spans="1:1">
      <c r="A4012" s="9" t="s">
        <v>592</v>
      </c>
    </row>
    <row r="4013" spans="1:1">
      <c r="A4013" s="9" t="s">
        <v>593</v>
      </c>
    </row>
    <row r="4015" spans="1:1">
      <c r="A4015" s="9" t="s">
        <v>223</v>
      </c>
    </row>
    <row r="4016" spans="1:1">
      <c r="A4016" s="9" t="s">
        <v>594</v>
      </c>
    </row>
    <row r="4017" spans="1:1">
      <c r="A4017" s="9" t="s">
        <v>595</v>
      </c>
    </row>
    <row r="4019" spans="1:1">
      <c r="A4019" s="9" t="s">
        <v>224</v>
      </c>
    </row>
    <row r="4020" spans="1:1">
      <c r="A4020" s="9" t="s">
        <v>596</v>
      </c>
    </row>
    <row r="4021" spans="1:1">
      <c r="A4021" s="9" t="s">
        <v>597</v>
      </c>
    </row>
    <row r="4022" spans="1:1">
      <c r="A4022" s="9" t="s">
        <v>598</v>
      </c>
    </row>
    <row r="4023" spans="1:1">
      <c r="A4023" s="9" t="s">
        <v>599</v>
      </c>
    </row>
    <row r="4024" spans="1:1">
      <c r="A4024" s="9" t="s">
        <v>600</v>
      </c>
    </row>
    <row r="4025" spans="1:1">
      <c r="A4025" s="9" t="s">
        <v>1877</v>
      </c>
    </row>
    <row r="4026" spans="1:1">
      <c r="A4026" s="9" t="s">
        <v>1878</v>
      </c>
    </row>
    <row r="4027" spans="1:1">
      <c r="A4027" s="9" t="s">
        <v>603</v>
      </c>
    </row>
    <row r="4028" spans="1:1">
      <c r="A4028" s="9" t="s">
        <v>604</v>
      </c>
    </row>
    <row r="4030" spans="1:1">
      <c r="A4030" s="9" t="s">
        <v>226</v>
      </c>
    </row>
    <row r="4031" spans="1:1">
      <c r="A4031" s="9" t="s">
        <v>596</v>
      </c>
    </row>
    <row r="4032" spans="1:1">
      <c r="A4032" s="9" t="s">
        <v>597</v>
      </c>
    </row>
    <row r="4033" spans="1:1">
      <c r="A4033" s="9" t="s">
        <v>598</v>
      </c>
    </row>
    <row r="4034" spans="1:1">
      <c r="A4034" s="9" t="s">
        <v>605</v>
      </c>
    </row>
    <row r="4035" spans="1:1">
      <c r="A4035" s="9" t="s">
        <v>600</v>
      </c>
    </row>
    <row r="4036" spans="1:1">
      <c r="A4036" s="9" t="s">
        <v>606</v>
      </c>
    </row>
    <row r="4037" spans="1:1">
      <c r="A4037" s="9" t="s">
        <v>607</v>
      </c>
    </row>
    <row r="4041" spans="1:1">
      <c r="A4041" s="9" t="s">
        <v>1818</v>
      </c>
    </row>
    <row r="4042" spans="1:1">
      <c r="A4042" s="9" t="s">
        <v>1819</v>
      </c>
    </row>
    <row r="4043" spans="1:1">
      <c r="A4043" s="9" t="s">
        <v>1820</v>
      </c>
    </row>
    <row r="4044" spans="1:1">
      <c r="A4044" s="9" t="s">
        <v>185</v>
      </c>
    </row>
    <row r="4045" spans="1:1">
      <c r="A4045" s="9" t="s">
        <v>186</v>
      </c>
    </row>
    <row r="4046" spans="1:1">
      <c r="A4046" s="9" t="s">
        <v>1821</v>
      </c>
    </row>
    <row r="4047" spans="1:1">
      <c r="A4047" s="9" t="s">
        <v>381</v>
      </c>
    </row>
    <row r="4050" spans="1:1">
      <c r="A4050" s="9" t="s">
        <v>1879</v>
      </c>
    </row>
    <row r="4052" spans="1:1">
      <c r="A4052" s="9" t="s">
        <v>608</v>
      </c>
    </row>
    <row r="4053" spans="1:1">
      <c r="A4053" s="9" t="s">
        <v>609</v>
      </c>
    </row>
    <row r="4054" spans="1:1">
      <c r="A4054" s="9" t="s">
        <v>610</v>
      </c>
    </row>
    <row r="4056" spans="1:1">
      <c r="A4056" s="9" t="s">
        <v>1880</v>
      </c>
    </row>
    <row r="4057" spans="1:1">
      <c r="A4057" s="9" t="s">
        <v>1881</v>
      </c>
    </row>
    <row r="4059" spans="1:1">
      <c r="A4059" s="9" t="s">
        <v>613</v>
      </c>
    </row>
    <row r="4060" spans="1:1">
      <c r="A4060" s="9" t="s">
        <v>614</v>
      </c>
    </row>
    <row r="4061" spans="1:1">
      <c r="A4061" s="9" t="s">
        <v>615</v>
      </c>
    </row>
    <row r="4062" spans="1:1">
      <c r="A4062" s="9" t="s">
        <v>616</v>
      </c>
    </row>
    <row r="4063" spans="1:1">
      <c r="A4063" s="9" t="s">
        <v>617</v>
      </c>
    </row>
    <row r="4064" spans="1:1">
      <c r="A4064" s="9" t="s">
        <v>618</v>
      </c>
    </row>
    <row r="4065" spans="1:1">
      <c r="A4065" s="9" t="s">
        <v>619</v>
      </c>
    </row>
    <row r="4067" spans="1:1">
      <c r="A4067" s="9" t="s">
        <v>620</v>
      </c>
    </row>
    <row r="4068" spans="1:1">
      <c r="A4068" s="9" t="s">
        <v>621</v>
      </c>
    </row>
    <row r="4069" spans="1:1">
      <c r="A4069" s="9" t="s">
        <v>622</v>
      </c>
    </row>
    <row r="4070" spans="1:1">
      <c r="A4070" s="9" t="s">
        <v>623</v>
      </c>
    </row>
    <row r="4071" spans="1:1">
      <c r="A4071" s="9" t="s">
        <v>624</v>
      </c>
    </row>
    <row r="4073" spans="1:1">
      <c r="A4073" s="9" t="s">
        <v>230</v>
      </c>
    </row>
    <row r="4074" spans="1:1">
      <c r="A4074" s="9" t="s">
        <v>625</v>
      </c>
    </row>
    <row r="4075" spans="1:1">
      <c r="A4075" s="9" t="s">
        <v>626</v>
      </c>
    </row>
    <row r="4076" spans="1:1">
      <c r="A4076" s="9" t="s">
        <v>627</v>
      </c>
    </row>
    <row r="4077" spans="1:1">
      <c r="A4077" s="9" t="s">
        <v>628</v>
      </c>
    </row>
    <row r="4078" spans="1:1">
      <c r="A4078" s="9" t="s">
        <v>1175</v>
      </c>
    </row>
    <row r="4079" spans="1:1">
      <c r="A4079" s="9" t="s">
        <v>1882</v>
      </c>
    </row>
    <row r="4080" spans="1:1">
      <c r="A4080" s="9" t="s">
        <v>1883</v>
      </c>
    </row>
    <row r="4081" spans="1:1">
      <c r="A4081" s="9" t="s">
        <v>1884</v>
      </c>
    </row>
    <row r="4082" spans="1:1">
      <c r="A4082" s="9" t="s">
        <v>1885</v>
      </c>
    </row>
    <row r="4083" spans="1:1">
      <c r="A4083" s="9" t="s">
        <v>1886</v>
      </c>
    </row>
    <row r="4084" spans="1:1">
      <c r="A4084" s="9" t="s">
        <v>1887</v>
      </c>
    </row>
    <row r="4085" spans="1:1">
      <c r="A4085" s="9" t="s">
        <v>1888</v>
      </c>
    </row>
    <row r="4086" spans="1:1">
      <c r="A4086" s="9" t="s">
        <v>1889</v>
      </c>
    </row>
    <row r="4088" spans="1:1">
      <c r="A4088" s="9" t="s">
        <v>232</v>
      </c>
    </row>
    <row r="4089" spans="1:1">
      <c r="A4089" s="9" t="s">
        <v>640</v>
      </c>
    </row>
    <row r="4091" spans="1:1">
      <c r="A4091" s="9" t="s">
        <v>641</v>
      </c>
    </row>
    <row r="4092" spans="1:1">
      <c r="A4092" s="9" t="s">
        <v>642</v>
      </c>
    </row>
    <row r="4093" spans="1:1">
      <c r="A4093" s="9" t="s">
        <v>643</v>
      </c>
    </row>
    <row r="4094" spans="1:1">
      <c r="A4094" s="9" t="s">
        <v>644</v>
      </c>
    </row>
    <row r="4095" spans="1:1">
      <c r="A4095" s="9" t="s">
        <v>645</v>
      </c>
    </row>
    <row r="4096" spans="1:1">
      <c r="A4096" s="9" t="s">
        <v>646</v>
      </c>
    </row>
    <row r="4097" spans="1:1">
      <c r="A4097" s="9" t="s">
        <v>647</v>
      </c>
    </row>
    <row r="4098" spans="1:1">
      <c r="A4098" s="9" t="s">
        <v>1890</v>
      </c>
    </row>
    <row r="4100" spans="1:1">
      <c r="A4100" s="9" t="s">
        <v>1818</v>
      </c>
    </row>
    <row r="4101" spans="1:1">
      <c r="A4101" s="9" t="s">
        <v>1819</v>
      </c>
    </row>
    <row r="4102" spans="1:1">
      <c r="A4102" s="9" t="s">
        <v>1820</v>
      </c>
    </row>
    <row r="4103" spans="1:1">
      <c r="A4103" s="9" t="s">
        <v>185</v>
      </c>
    </row>
    <row r="4104" spans="1:1">
      <c r="A4104" s="9" t="s">
        <v>186</v>
      </c>
    </row>
    <row r="4105" spans="1:1">
      <c r="A4105" s="9" t="s">
        <v>1821</v>
      </c>
    </row>
    <row r="4106" spans="1:1">
      <c r="A4106" s="9" t="s">
        <v>381</v>
      </c>
    </row>
    <row r="4108" spans="1:1">
      <c r="A4108" s="9" t="s">
        <v>1891</v>
      </c>
    </row>
    <row r="4112" spans="1:1">
      <c r="A4112" s="9" t="s">
        <v>1892</v>
      </c>
    </row>
    <row r="4113" spans="1:1">
      <c r="A4113" s="9" t="s">
        <v>1893</v>
      </c>
    </row>
    <row r="4114" spans="1:1">
      <c r="A4114" s="9" t="s">
        <v>1894</v>
      </c>
    </row>
    <row r="4115" spans="1:1">
      <c r="A4115" s="9" t="s">
        <v>1895</v>
      </c>
    </row>
    <row r="4117" spans="1:1">
      <c r="A4117" s="9" t="s">
        <v>652</v>
      </c>
    </row>
    <row r="4118" spans="1:1">
      <c r="A4118" s="9" t="s">
        <v>653</v>
      </c>
    </row>
    <row r="4119" spans="1:1">
      <c r="A4119" s="9" t="s">
        <v>654</v>
      </c>
    </row>
    <row r="4120" spans="1:1">
      <c r="A4120" s="9" t="s">
        <v>655</v>
      </c>
    </row>
    <row r="4121" spans="1:1">
      <c r="A4121" s="9" t="s">
        <v>656</v>
      </c>
    </row>
    <row r="4122" spans="1:1">
      <c r="A4122" s="9" t="s">
        <v>657</v>
      </c>
    </row>
    <row r="4123" spans="1:1">
      <c r="A4123" s="9" t="s">
        <v>658</v>
      </c>
    </row>
    <row r="4124" spans="1:1">
      <c r="A4124" s="9" t="s">
        <v>659</v>
      </c>
    </row>
    <row r="4125" spans="1:1">
      <c r="A4125" s="9" t="s">
        <v>626</v>
      </c>
    </row>
    <row r="4126" spans="1:1">
      <c r="A4126" s="9" t="s">
        <v>660</v>
      </c>
    </row>
    <row r="4127" spans="1:1">
      <c r="A4127" s="9" t="s">
        <v>661</v>
      </c>
    </row>
    <row r="4128" spans="1:1">
      <c r="A4128" s="9" t="s">
        <v>662</v>
      </c>
    </row>
    <row r="4129" spans="1:1">
      <c r="A4129" s="9" t="s">
        <v>663</v>
      </c>
    </row>
    <row r="4130" spans="1:1">
      <c r="A4130" s="9" t="s">
        <v>664</v>
      </c>
    </row>
    <row r="4131" spans="1:1">
      <c r="A4131" s="9" t="s">
        <v>665</v>
      </c>
    </row>
    <row r="4132" spans="1:1">
      <c r="A4132" s="9" t="s">
        <v>666</v>
      </c>
    </row>
    <row r="4133" spans="1:1">
      <c r="A4133" s="9" t="s">
        <v>667</v>
      </c>
    </row>
    <row r="4135" spans="1:1">
      <c r="A4135" s="9" t="s">
        <v>233</v>
      </c>
    </row>
    <row r="4136" spans="1:1">
      <c r="A4136" s="9" t="s">
        <v>668</v>
      </c>
    </row>
    <row r="4137" spans="1:1">
      <c r="A4137" s="9" t="s">
        <v>669</v>
      </c>
    </row>
    <row r="4138" spans="1:1">
      <c r="A4138" s="9" t="s">
        <v>670</v>
      </c>
    </row>
    <row r="4139" spans="1:1">
      <c r="A4139" s="9" t="s">
        <v>671</v>
      </c>
    </row>
    <row r="4140" spans="1:1">
      <c r="A4140" s="9" t="s">
        <v>657</v>
      </c>
    </row>
    <row r="4141" spans="1:1">
      <c r="A4141" s="9" t="s">
        <v>672</v>
      </c>
    </row>
    <row r="4142" spans="1:1">
      <c r="A4142" s="9" t="s">
        <v>673</v>
      </c>
    </row>
    <row r="4143" spans="1:1">
      <c r="A4143" s="9" t="s">
        <v>626</v>
      </c>
    </row>
    <row r="4144" spans="1:1">
      <c r="A4144" s="9" t="s">
        <v>627</v>
      </c>
    </row>
    <row r="4145" spans="1:1">
      <c r="A4145" s="9" t="s">
        <v>661</v>
      </c>
    </row>
    <row r="4146" spans="1:1">
      <c r="A4146" s="9" t="s">
        <v>674</v>
      </c>
    </row>
    <row r="4147" spans="1:1">
      <c r="A4147" s="9" t="s">
        <v>1896</v>
      </c>
    </row>
    <row r="4148" spans="1:1">
      <c r="A4148" s="9" t="s">
        <v>1897</v>
      </c>
    </row>
    <row r="4149" spans="1:1">
      <c r="A4149" s="9" t="s">
        <v>1898</v>
      </c>
    </row>
    <row r="4150" spans="1:1">
      <c r="A4150" s="9" t="s">
        <v>1899</v>
      </c>
    </row>
    <row r="4151" spans="1:1">
      <c r="A4151" s="9" t="s">
        <v>1900</v>
      </c>
    </row>
    <row r="4152" spans="1:1">
      <c r="A4152" s="9" t="s">
        <v>1901</v>
      </c>
    </row>
    <row r="4153" spans="1:1">
      <c r="A4153" s="9" t="s">
        <v>1902</v>
      </c>
    </row>
    <row r="4154" spans="1:1">
      <c r="A4154" s="9" t="s">
        <v>1903</v>
      </c>
    </row>
    <row r="4158" spans="1:1">
      <c r="A4158" s="9" t="s">
        <v>1818</v>
      </c>
    </row>
    <row r="4159" spans="1:1">
      <c r="A4159" s="9" t="s">
        <v>1819</v>
      </c>
    </row>
    <row r="4160" spans="1:1">
      <c r="A4160" s="9" t="s">
        <v>1820</v>
      </c>
    </row>
    <row r="4161" spans="1:1">
      <c r="A4161" s="9" t="s">
        <v>185</v>
      </c>
    </row>
    <row r="4162" spans="1:1">
      <c r="A4162" s="9" t="s">
        <v>186</v>
      </c>
    </row>
    <row r="4163" spans="1:1">
      <c r="A4163" s="9" t="s">
        <v>1821</v>
      </c>
    </row>
    <row r="4164" spans="1:1">
      <c r="A4164" s="9" t="s">
        <v>381</v>
      </c>
    </row>
    <row r="4167" spans="1:1">
      <c r="A4167" s="9" t="s">
        <v>1904</v>
      </c>
    </row>
    <row r="4170" spans="1:1">
      <c r="A4170" s="9" t="s">
        <v>684</v>
      </c>
    </row>
    <row r="4171" spans="1:1">
      <c r="A4171" s="9" t="s">
        <v>685</v>
      </c>
    </row>
    <row r="4172" spans="1:1">
      <c r="A4172" s="9" t="s">
        <v>686</v>
      </c>
    </row>
    <row r="4174" spans="1:1">
      <c r="A4174" s="9" t="s">
        <v>687</v>
      </c>
    </row>
    <row r="4175" spans="1:1">
      <c r="A4175" s="9" t="s">
        <v>688</v>
      </c>
    </row>
    <row r="4177" spans="1:1">
      <c r="A4177" s="9" t="s">
        <v>689</v>
      </c>
    </row>
    <row r="4178" spans="1:1">
      <c r="A4178" s="9" t="s">
        <v>690</v>
      </c>
    </row>
    <row r="4179" spans="1:1">
      <c r="A4179" s="9" t="s">
        <v>691</v>
      </c>
    </row>
    <row r="4181" spans="1:1">
      <c r="A4181" s="9" t="s">
        <v>692</v>
      </c>
    </row>
    <row r="4182" spans="1:1">
      <c r="A4182" s="9" t="s">
        <v>693</v>
      </c>
    </row>
    <row r="4183" spans="1:1">
      <c r="A4183" s="9" t="s">
        <v>694</v>
      </c>
    </row>
    <row r="4184" spans="1:1">
      <c r="A4184" s="9" t="s">
        <v>695</v>
      </c>
    </row>
    <row r="4185" spans="1:1">
      <c r="A4185" s="9" t="s">
        <v>696</v>
      </c>
    </row>
    <row r="4186" spans="1:1">
      <c r="A4186" s="9" t="s">
        <v>697</v>
      </c>
    </row>
    <row r="4187" spans="1:1">
      <c r="A4187" s="9" t="s">
        <v>698</v>
      </c>
    </row>
    <row r="4188" spans="1:1">
      <c r="A4188" s="9" t="s">
        <v>699</v>
      </c>
    </row>
    <row r="4189" spans="1:1">
      <c r="A4189" s="9" t="s">
        <v>700</v>
      </c>
    </row>
    <row r="4190" spans="1:1">
      <c r="A4190" s="9" t="s">
        <v>701</v>
      </c>
    </row>
    <row r="4191" spans="1:1">
      <c r="A4191" s="9" t="s">
        <v>702</v>
      </c>
    </row>
    <row r="4192" spans="1:1">
      <c r="A4192" s="9" t="s">
        <v>703</v>
      </c>
    </row>
    <row r="4193" spans="1:1">
      <c r="A4193" s="9" t="s">
        <v>704</v>
      </c>
    </row>
    <row r="4194" spans="1:1">
      <c r="A4194" s="9" t="s">
        <v>705</v>
      </c>
    </row>
    <row r="4195" spans="1:1">
      <c r="A4195" s="9" t="s">
        <v>706</v>
      </c>
    </row>
    <row r="4197" spans="1:1">
      <c r="A4197" s="9" t="s">
        <v>707</v>
      </c>
    </row>
    <row r="4198" spans="1:1">
      <c r="A4198" s="9" t="s">
        <v>708</v>
      </c>
    </row>
    <row r="4199" spans="1:1">
      <c r="A4199" s="9" t="s">
        <v>709</v>
      </c>
    </row>
    <row r="4200" spans="1:1">
      <c r="A4200" s="9" t="s">
        <v>710</v>
      </c>
    </row>
    <row r="4201" spans="1:1">
      <c r="A4201" s="9" t="s">
        <v>711</v>
      </c>
    </row>
    <row r="4202" spans="1:1">
      <c r="A4202" s="9" t="s">
        <v>712</v>
      </c>
    </row>
    <row r="4203" spans="1:1">
      <c r="A4203" s="9" t="s">
        <v>713</v>
      </c>
    </row>
    <row r="4204" spans="1:1">
      <c r="A4204" s="9" t="s">
        <v>714</v>
      </c>
    </row>
    <row r="4205" spans="1:1">
      <c r="A4205" s="9" t="s">
        <v>715</v>
      </c>
    </row>
    <row r="4206" spans="1:1">
      <c r="A4206" s="9" t="s">
        <v>716</v>
      </c>
    </row>
    <row r="4207" spans="1:1">
      <c r="A4207" s="9" t="s">
        <v>717</v>
      </c>
    </row>
    <row r="4208" spans="1:1">
      <c r="A4208" s="9" t="s">
        <v>718</v>
      </c>
    </row>
    <row r="4209" spans="1:1">
      <c r="A4209" s="9" t="s">
        <v>719</v>
      </c>
    </row>
    <row r="4210" spans="1:1">
      <c r="A4210" s="9" t="s">
        <v>720</v>
      </c>
    </row>
    <row r="4211" spans="1:1">
      <c r="A4211" s="9" t="s">
        <v>721</v>
      </c>
    </row>
    <row r="4212" spans="1:1">
      <c r="A4212" s="9" t="s">
        <v>1905</v>
      </c>
    </row>
    <row r="4213" spans="1:1">
      <c r="A4213" s="9" t="s">
        <v>1906</v>
      </c>
    </row>
    <row r="4214" spans="1:1">
      <c r="A4214" s="9" t="s">
        <v>1907</v>
      </c>
    </row>
    <row r="4218" spans="1:1">
      <c r="A4218" s="9" t="s">
        <v>1818</v>
      </c>
    </row>
    <row r="4219" spans="1:1">
      <c r="A4219" s="9" t="s">
        <v>1819</v>
      </c>
    </row>
    <row r="4220" spans="1:1">
      <c r="A4220" s="9" t="s">
        <v>1820</v>
      </c>
    </row>
    <row r="4221" spans="1:1">
      <c r="A4221" s="9" t="s">
        <v>185</v>
      </c>
    </row>
    <row r="4222" spans="1:1">
      <c r="A4222" s="9" t="s">
        <v>186</v>
      </c>
    </row>
    <row r="4223" spans="1:1">
      <c r="A4223" s="9" t="s">
        <v>1821</v>
      </c>
    </row>
    <row r="4224" spans="1:1">
      <c r="A4224" s="9" t="s">
        <v>381</v>
      </c>
    </row>
    <row r="4226" spans="1:1">
      <c r="A4226" s="9" t="s">
        <v>1908</v>
      </c>
    </row>
    <row r="4230" spans="1:1">
      <c r="A4230" s="9" t="s">
        <v>726</v>
      </c>
    </row>
    <row r="4231" spans="1:1">
      <c r="A4231" s="9" t="s">
        <v>727</v>
      </c>
    </row>
    <row r="4232" spans="1:1">
      <c r="A4232" s="9" t="s">
        <v>728</v>
      </c>
    </row>
    <row r="4233" spans="1:1">
      <c r="A4233" s="9" t="s">
        <v>729</v>
      </c>
    </row>
    <row r="4234" spans="1:1">
      <c r="A4234" s="9" t="s">
        <v>1909</v>
      </c>
    </row>
    <row r="4235" spans="1:1">
      <c r="A4235" s="9" t="s">
        <v>1910</v>
      </c>
    </row>
    <row r="4237" spans="1:1">
      <c r="A4237" s="9" t="s">
        <v>1911</v>
      </c>
    </row>
    <row r="4238" spans="1:1">
      <c r="A4238" s="9" t="s">
        <v>1912</v>
      </c>
    </row>
    <row r="4240" spans="1:1">
      <c r="A4240" s="9" t="s">
        <v>734</v>
      </c>
    </row>
    <row r="4241" spans="1:1">
      <c r="A4241" s="9" t="s">
        <v>735</v>
      </c>
    </row>
    <row r="4242" spans="1:1">
      <c r="A4242" s="9" t="s">
        <v>736</v>
      </c>
    </row>
    <row r="4243" spans="1:1">
      <c r="A4243" s="9" t="s">
        <v>737</v>
      </c>
    </row>
    <row r="4244" spans="1:1">
      <c r="A4244" s="9" t="s">
        <v>738</v>
      </c>
    </row>
    <row r="4245" spans="1:1">
      <c r="A4245" s="9" t="s">
        <v>739</v>
      </c>
    </row>
    <row r="4246" spans="1:1">
      <c r="A4246" s="9" t="s">
        <v>740</v>
      </c>
    </row>
    <row r="4247" spans="1:1">
      <c r="A4247" s="9" t="s">
        <v>741</v>
      </c>
    </row>
    <row r="4248" spans="1:1">
      <c r="A4248" s="9" t="s">
        <v>742</v>
      </c>
    </row>
    <row r="4249" spans="1:1">
      <c r="A4249" s="9" t="s">
        <v>743</v>
      </c>
    </row>
    <row r="4250" spans="1:1">
      <c r="A4250" s="9" t="s">
        <v>744</v>
      </c>
    </row>
    <row r="4251" spans="1:1">
      <c r="A4251" s="9" t="s">
        <v>745</v>
      </c>
    </row>
    <row r="4253" spans="1:1">
      <c r="A4253" s="9" t="s">
        <v>746</v>
      </c>
    </row>
    <row r="4254" spans="1:1">
      <c r="A4254" s="9" t="s">
        <v>747</v>
      </c>
    </row>
    <row r="4255" spans="1:1">
      <c r="A4255" s="9" t="s">
        <v>748</v>
      </c>
    </row>
    <row r="4257" spans="1:1">
      <c r="A4257" s="9" t="s">
        <v>1913</v>
      </c>
    </row>
    <row r="4258" spans="1:1">
      <c r="A4258" s="9" t="s">
        <v>750</v>
      </c>
    </row>
    <row r="4259" spans="1:1">
      <c r="A4259" s="9" t="s">
        <v>1914</v>
      </c>
    </row>
    <row r="4260" spans="1:1">
      <c r="A4260" s="9" t="s">
        <v>1915</v>
      </c>
    </row>
    <row r="4261" spans="1:1">
      <c r="A4261" s="9" t="s">
        <v>1916</v>
      </c>
    </row>
    <row r="4262" spans="1:1">
      <c r="A4262" s="9" t="s">
        <v>1917</v>
      </c>
    </row>
    <row r="4263" spans="1:1">
      <c r="A4263" s="9" t="s">
        <v>1918</v>
      </c>
    </row>
    <row r="4264" spans="1:1">
      <c r="A4264" s="9" t="s">
        <v>1919</v>
      </c>
    </row>
    <row r="4265" spans="1:1">
      <c r="A4265" s="9" t="s">
        <v>1920</v>
      </c>
    </row>
    <row r="4266" spans="1:1">
      <c r="A4266" s="9" t="s">
        <v>1921</v>
      </c>
    </row>
    <row r="4268" spans="1:1">
      <c r="A4268" s="9" t="s">
        <v>759</v>
      </c>
    </row>
    <row r="4269" spans="1:1">
      <c r="A4269" s="9" t="s">
        <v>760</v>
      </c>
    </row>
    <row r="4270" spans="1:1">
      <c r="A4270" s="9" t="s">
        <v>1922</v>
      </c>
    </row>
    <row r="4271" spans="1:1">
      <c r="A4271" s="9" t="s">
        <v>762</v>
      </c>
    </row>
    <row r="4272" spans="1:1">
      <c r="A4272" s="9" t="s">
        <v>763</v>
      </c>
    </row>
    <row r="4273" spans="1:1">
      <c r="A4273" s="9" t="s">
        <v>764</v>
      </c>
    </row>
    <row r="4277" spans="1:1">
      <c r="A4277" s="9" t="s">
        <v>1818</v>
      </c>
    </row>
    <row r="4278" spans="1:1">
      <c r="A4278" s="9" t="s">
        <v>1819</v>
      </c>
    </row>
    <row r="4279" spans="1:1">
      <c r="A4279" s="9" t="s">
        <v>1820</v>
      </c>
    </row>
    <row r="4280" spans="1:1">
      <c r="A4280" s="9" t="s">
        <v>185</v>
      </c>
    </row>
    <row r="4281" spans="1:1">
      <c r="A4281" s="9" t="s">
        <v>186</v>
      </c>
    </row>
    <row r="4282" spans="1:1">
      <c r="A4282" s="9" t="s">
        <v>1821</v>
      </c>
    </row>
    <row r="4283" spans="1:1">
      <c r="A4283" s="9" t="s">
        <v>381</v>
      </c>
    </row>
    <row r="4286" spans="1:1">
      <c r="A4286" s="9" t="s">
        <v>1923</v>
      </c>
    </row>
    <row r="4290" spans="1:1">
      <c r="A4290" s="9" t="s">
        <v>1924</v>
      </c>
    </row>
    <row r="4291" spans="1:1">
      <c r="A4291" s="9" t="s">
        <v>766</v>
      </c>
    </row>
    <row r="4292" spans="1:1">
      <c r="A4292" s="9" t="s">
        <v>1925</v>
      </c>
    </row>
    <row r="4293" spans="1:1">
      <c r="A4293" s="9" t="s">
        <v>1926</v>
      </c>
    </row>
    <row r="4294" spans="1:1">
      <c r="A4294" s="9" t="s">
        <v>1927</v>
      </c>
    </row>
    <row r="4295" spans="1:1">
      <c r="A4295" s="9" t="s">
        <v>1928</v>
      </c>
    </row>
    <row r="4297" spans="1:1">
      <c r="A4297" s="9" t="s">
        <v>772</v>
      </c>
    </row>
    <row r="4298" spans="1:1">
      <c r="A4298" s="9" t="s">
        <v>773</v>
      </c>
    </row>
    <row r="4299" spans="1:1">
      <c r="A4299" s="9" t="s">
        <v>774</v>
      </c>
    </row>
    <row r="4300" spans="1:1">
      <c r="A4300" s="9" t="s">
        <v>775</v>
      </c>
    </row>
    <row r="4302" spans="1:1">
      <c r="A4302" s="9" t="s">
        <v>776</v>
      </c>
    </row>
    <row r="4303" spans="1:1">
      <c r="A4303" s="9" t="s">
        <v>777</v>
      </c>
    </row>
    <row r="4304" spans="1:1">
      <c r="A4304" s="9" t="s">
        <v>1929</v>
      </c>
    </row>
    <row r="4305" spans="1:1">
      <c r="A4305" s="9" t="s">
        <v>1930</v>
      </c>
    </row>
    <row r="4307" spans="1:1">
      <c r="A4307" s="9" t="s">
        <v>780</v>
      </c>
    </row>
    <row r="4308" spans="1:1">
      <c r="A4308" s="9" t="s">
        <v>781</v>
      </c>
    </row>
    <row r="4309" spans="1:1">
      <c r="A4309" s="9" t="s">
        <v>782</v>
      </c>
    </row>
    <row r="4310" spans="1:1">
      <c r="A4310" s="9" t="s">
        <v>783</v>
      </c>
    </row>
    <row r="4311" spans="1:1">
      <c r="A4311" s="9" t="s">
        <v>784</v>
      </c>
    </row>
    <row r="4312" spans="1:1">
      <c r="A4312" s="9" t="s">
        <v>785</v>
      </c>
    </row>
    <row r="4314" spans="1:1">
      <c r="A4314" s="9" t="s">
        <v>786</v>
      </c>
    </row>
    <row r="4315" spans="1:1">
      <c r="A4315" s="9" t="s">
        <v>787</v>
      </c>
    </row>
    <row r="4316" spans="1:1">
      <c r="A4316" s="9" t="s">
        <v>788</v>
      </c>
    </row>
    <row r="4317" spans="1:1">
      <c r="A4317" s="9" t="s">
        <v>789</v>
      </c>
    </row>
    <row r="4318" spans="1:1">
      <c r="A4318" s="9" t="s">
        <v>790</v>
      </c>
    </row>
    <row r="4320" spans="1:1">
      <c r="A4320" s="9" t="s">
        <v>791</v>
      </c>
    </row>
    <row r="4321" spans="1:1">
      <c r="A4321" s="9" t="s">
        <v>792</v>
      </c>
    </row>
    <row r="4322" spans="1:1">
      <c r="A4322" s="9" t="s">
        <v>793</v>
      </c>
    </row>
    <row r="4324" spans="1:1">
      <c r="A4324" s="9" t="s">
        <v>794</v>
      </c>
    </row>
    <row r="4325" spans="1:1">
      <c r="A4325" s="9" t="s">
        <v>795</v>
      </c>
    </row>
    <row r="4326" spans="1:1">
      <c r="A4326" s="9" t="s">
        <v>796</v>
      </c>
    </row>
    <row r="4328" spans="1:1">
      <c r="A4328" s="9" t="s">
        <v>1931</v>
      </c>
    </row>
    <row r="4329" spans="1:1">
      <c r="A4329" s="9" t="s">
        <v>1932</v>
      </c>
    </row>
    <row r="4331" spans="1:1">
      <c r="A4331" s="9" t="s">
        <v>799</v>
      </c>
    </row>
    <row r="4332" spans="1:1">
      <c r="A4332" s="9" t="s">
        <v>800</v>
      </c>
    </row>
    <row r="4333" spans="1:1">
      <c r="A4333" s="9" t="s">
        <v>1933</v>
      </c>
    </row>
    <row r="4338" spans="1:1">
      <c r="A4338" s="9" t="s">
        <v>1818</v>
      </c>
    </row>
    <row r="4339" spans="1:1">
      <c r="A4339" s="9" t="s">
        <v>1819</v>
      </c>
    </row>
    <row r="4340" spans="1:1">
      <c r="A4340" s="9" t="s">
        <v>1820</v>
      </c>
    </row>
    <row r="4341" spans="1:1">
      <c r="A4341" s="9" t="s">
        <v>185</v>
      </c>
    </row>
    <row r="4342" spans="1:1">
      <c r="A4342" s="9" t="s">
        <v>186</v>
      </c>
    </row>
    <row r="4343" spans="1:1">
      <c r="A4343" s="9" t="s">
        <v>1821</v>
      </c>
    </row>
    <row r="4344" spans="1:1">
      <c r="A4344" s="9" t="s">
        <v>381</v>
      </c>
    </row>
    <row r="4347" spans="1:1">
      <c r="A4347" s="9" t="s">
        <v>1934</v>
      </c>
    </row>
    <row r="4351" spans="1:1">
      <c r="A4351" s="9" t="s">
        <v>1935</v>
      </c>
    </row>
    <row r="4352" spans="1:1">
      <c r="A4352" s="9" t="s">
        <v>1936</v>
      </c>
    </row>
    <row r="4353" spans="1:1">
      <c r="A4353" s="9" t="s">
        <v>1937</v>
      </c>
    </row>
    <row r="4354" spans="1:1">
      <c r="A4354" s="9" t="s">
        <v>1938</v>
      </c>
    </row>
    <row r="4355" spans="1:1">
      <c r="A4355" s="9" t="s">
        <v>1939</v>
      </c>
    </row>
    <row r="4356" spans="1:1">
      <c r="A4356" s="9" t="s">
        <v>1940</v>
      </c>
    </row>
    <row r="4357" spans="1:1">
      <c r="A4357" s="9" t="s">
        <v>1941</v>
      </c>
    </row>
    <row r="4358" spans="1:1">
      <c r="A4358" s="9" t="s">
        <v>1942</v>
      </c>
    </row>
    <row r="4359" spans="1:1">
      <c r="A4359" s="9" t="s">
        <v>1943</v>
      </c>
    </row>
    <row r="4361" spans="1:1">
      <c r="A4361" s="9" t="s">
        <v>810</v>
      </c>
    </row>
    <row r="4362" spans="1:1">
      <c r="A4362" s="9" t="s">
        <v>811</v>
      </c>
    </row>
    <row r="4363" spans="1:1">
      <c r="A4363" s="9" t="s">
        <v>812</v>
      </c>
    </row>
    <row r="4365" spans="1:1">
      <c r="A4365" s="9" t="s">
        <v>813</v>
      </c>
    </row>
    <row r="4366" spans="1:1">
      <c r="A4366" s="9" t="s">
        <v>814</v>
      </c>
    </row>
    <row r="4367" spans="1:1">
      <c r="A4367" s="9" t="s">
        <v>815</v>
      </c>
    </row>
    <row r="4369" spans="1:1">
      <c r="A4369" s="9" t="s">
        <v>817</v>
      </c>
    </row>
    <row r="4370" spans="1:1">
      <c r="A4370" s="9" t="s">
        <v>818</v>
      </c>
    </row>
    <row r="4371" spans="1:1">
      <c r="A4371" s="9" t="s">
        <v>819</v>
      </c>
    </row>
    <row r="4373" spans="1:1">
      <c r="A4373" s="9" t="s">
        <v>1944</v>
      </c>
    </row>
    <row r="4374" spans="1:1">
      <c r="A4374" s="9" t="s">
        <v>1945</v>
      </c>
    </row>
    <row r="4375" spans="1:1">
      <c r="A4375" s="9" t="s">
        <v>822</v>
      </c>
    </row>
    <row r="4376" spans="1:1">
      <c r="A4376" s="9" t="s">
        <v>823</v>
      </c>
    </row>
    <row r="4377" spans="1:1">
      <c r="A4377" s="9" t="s">
        <v>824</v>
      </c>
    </row>
    <row r="4378" spans="1:1">
      <c r="A4378" s="9" t="s">
        <v>825</v>
      </c>
    </row>
    <row r="4380" spans="1:1">
      <c r="A4380" s="9" t="s">
        <v>1946</v>
      </c>
    </row>
    <row r="4381" spans="1:1">
      <c r="A4381" s="9" t="s">
        <v>1947</v>
      </c>
    </row>
    <row r="4383" spans="1:1">
      <c r="A4383" s="9" t="s">
        <v>828</v>
      </c>
    </row>
    <row r="4384" spans="1:1">
      <c r="A4384" s="9" t="s">
        <v>829</v>
      </c>
    </row>
    <row r="4385" spans="1:1">
      <c r="A4385" s="9" t="s">
        <v>830</v>
      </c>
    </row>
    <row r="4386" spans="1:1">
      <c r="A4386" s="9" t="s">
        <v>831</v>
      </c>
    </row>
    <row r="4387" spans="1:1">
      <c r="A4387" s="9" t="s">
        <v>832</v>
      </c>
    </row>
    <row r="4388" spans="1:1">
      <c r="A4388" s="9" t="s">
        <v>833</v>
      </c>
    </row>
    <row r="4389" spans="1:1">
      <c r="A4389" s="9" t="s">
        <v>834</v>
      </c>
    </row>
    <row r="4390" spans="1:1">
      <c r="A4390" s="9" t="s">
        <v>835</v>
      </c>
    </row>
    <row r="4391" spans="1:1">
      <c r="A4391" s="9" t="s">
        <v>836</v>
      </c>
    </row>
    <row r="4392" spans="1:1">
      <c r="A4392" s="9" t="s">
        <v>837</v>
      </c>
    </row>
    <row r="4393" spans="1:1">
      <c r="A4393" s="9" t="s">
        <v>838</v>
      </c>
    </row>
    <row r="4394" spans="1:1">
      <c r="A4394" s="9" t="s">
        <v>839</v>
      </c>
    </row>
    <row r="4398" spans="1:1">
      <c r="A4398" s="9" t="s">
        <v>1818</v>
      </c>
    </row>
    <row r="4399" spans="1:1">
      <c r="A4399" s="9" t="s">
        <v>1819</v>
      </c>
    </row>
    <row r="4400" spans="1:1">
      <c r="A4400" s="9" t="s">
        <v>1820</v>
      </c>
    </row>
    <row r="4401" spans="1:1">
      <c r="A4401" s="9" t="s">
        <v>185</v>
      </c>
    </row>
    <row r="4402" spans="1:1">
      <c r="A4402" s="9" t="s">
        <v>186</v>
      </c>
    </row>
    <row r="4403" spans="1:1">
      <c r="A4403" s="9" t="s">
        <v>1821</v>
      </c>
    </row>
    <row r="4404" spans="1:1">
      <c r="A4404" s="9" t="s">
        <v>381</v>
      </c>
    </row>
    <row r="4407" spans="1:1">
      <c r="A4407" s="9" t="s">
        <v>1948</v>
      </c>
    </row>
    <row r="4410" spans="1:1">
      <c r="A4410" s="9" t="s">
        <v>840</v>
      </c>
    </row>
    <row r="4411" spans="1:1">
      <c r="A4411" s="9" t="s">
        <v>829</v>
      </c>
    </row>
    <row r="4412" spans="1:1">
      <c r="A4412" s="9" t="s">
        <v>841</v>
      </c>
    </row>
    <row r="4413" spans="1:1">
      <c r="A4413" s="9" t="s">
        <v>842</v>
      </c>
    </row>
    <row r="4414" spans="1:1">
      <c r="A4414" s="9" t="s">
        <v>843</v>
      </c>
    </row>
    <row r="4415" spans="1:1">
      <c r="A4415" s="9" t="s">
        <v>844</v>
      </c>
    </row>
    <row r="4416" spans="1:1">
      <c r="A4416" s="9">
        <v>13</v>
      </c>
    </row>
    <row r="4418" spans="1:1">
      <c r="A4418" s="9" t="s">
        <v>845</v>
      </c>
    </row>
    <row r="4419" spans="1:1">
      <c r="A4419" s="9" t="s">
        <v>846</v>
      </c>
    </row>
    <row r="4420" spans="1:1">
      <c r="A4420" s="9" t="s">
        <v>847</v>
      </c>
    </row>
    <row r="4422" spans="1:1">
      <c r="A4422" s="9" t="s">
        <v>1949</v>
      </c>
    </row>
    <row r="4423" spans="1:1">
      <c r="A4423" s="9" t="s">
        <v>1950</v>
      </c>
    </row>
    <row r="4425" spans="1:1">
      <c r="A4425" s="9" t="s">
        <v>850</v>
      </c>
    </row>
    <row r="4426" spans="1:1">
      <c r="A4426" s="9" t="s">
        <v>851</v>
      </c>
    </row>
    <row r="4427" spans="1:1">
      <c r="A4427" s="9" t="s">
        <v>852</v>
      </c>
    </row>
    <row r="4428" spans="1:1">
      <c r="A4428" s="9" t="s">
        <v>853</v>
      </c>
    </row>
    <row r="4429" spans="1:1">
      <c r="A4429" s="9" t="s">
        <v>854</v>
      </c>
    </row>
    <row r="4430" spans="1:1">
      <c r="A4430" s="9" t="s">
        <v>855</v>
      </c>
    </row>
    <row r="4431" spans="1:1">
      <c r="A4431" s="9" t="s">
        <v>856</v>
      </c>
    </row>
    <row r="4432" spans="1:1">
      <c r="A4432" s="9" t="s">
        <v>857</v>
      </c>
    </row>
    <row r="4433" spans="1:1">
      <c r="A4433" s="9" t="s">
        <v>858</v>
      </c>
    </row>
    <row r="4434" spans="1:1">
      <c r="A4434" s="9" t="s">
        <v>859</v>
      </c>
    </row>
    <row r="4435" spans="1:1">
      <c r="A4435" s="9" t="s">
        <v>860</v>
      </c>
    </row>
    <row r="4436" spans="1:1">
      <c r="A4436" s="9" t="s">
        <v>861</v>
      </c>
    </row>
    <row r="4438" spans="1:1">
      <c r="A4438" s="9" t="s">
        <v>862</v>
      </c>
    </row>
    <row r="4439" spans="1:1">
      <c r="A4439" s="9" t="s">
        <v>863</v>
      </c>
    </row>
    <row r="4440" spans="1:1">
      <c r="A4440" s="9" t="s">
        <v>1951</v>
      </c>
    </row>
    <row r="4441" spans="1:1">
      <c r="A4441" s="9" t="s">
        <v>1952</v>
      </c>
    </row>
    <row r="4442" spans="1:1">
      <c r="A4442" s="9" t="s">
        <v>1953</v>
      </c>
    </row>
    <row r="4443" spans="1:1">
      <c r="A4443" s="9" t="s">
        <v>1954</v>
      </c>
    </row>
    <row r="4444" spans="1:1">
      <c r="A4444" s="9" t="s">
        <v>1955</v>
      </c>
    </row>
    <row r="4446" spans="1:1">
      <c r="A4446" s="9" t="s">
        <v>871</v>
      </c>
    </row>
    <row r="4447" spans="1:1">
      <c r="A4447" s="9" t="s">
        <v>872</v>
      </c>
    </row>
    <row r="4448" spans="1:1">
      <c r="A4448" s="9" t="s">
        <v>873</v>
      </c>
    </row>
    <row r="4449" spans="1:1">
      <c r="A4449" s="9" t="s">
        <v>874</v>
      </c>
    </row>
    <row r="4450" spans="1:1">
      <c r="A4450" s="9" t="s">
        <v>875</v>
      </c>
    </row>
    <row r="4451" spans="1:1">
      <c r="A4451" s="9" t="s">
        <v>876</v>
      </c>
    </row>
    <row r="4452" spans="1:1">
      <c r="A4452" s="9" t="s">
        <v>877</v>
      </c>
    </row>
    <row r="4453" spans="1:1">
      <c r="A4453" s="9" t="s">
        <v>878</v>
      </c>
    </row>
    <row r="4455" spans="1:1">
      <c r="A4455" s="9" t="s">
        <v>1956</v>
      </c>
    </row>
    <row r="4456" spans="1:1">
      <c r="A4456" s="9" t="s">
        <v>1957</v>
      </c>
    </row>
    <row r="4459" spans="1:1">
      <c r="A4459" s="9" t="s">
        <v>1818</v>
      </c>
    </row>
    <row r="4460" spans="1:1">
      <c r="A4460" s="9" t="s">
        <v>1819</v>
      </c>
    </row>
    <row r="4461" spans="1:1">
      <c r="A4461" s="9" t="s">
        <v>1820</v>
      </c>
    </row>
    <row r="4462" spans="1:1">
      <c r="A4462" s="9" t="s">
        <v>185</v>
      </c>
    </row>
    <row r="4463" spans="1:1">
      <c r="A4463" s="9" t="s">
        <v>186</v>
      </c>
    </row>
    <row r="4464" spans="1:1">
      <c r="A4464" s="9" t="s">
        <v>1821</v>
      </c>
    </row>
    <row r="4465" spans="1:1">
      <c r="A4465" s="9" t="s">
        <v>381</v>
      </c>
    </row>
    <row r="4468" spans="1:1">
      <c r="A4468" s="9" t="s">
        <v>1958</v>
      </c>
    </row>
    <row r="4471" spans="1:1">
      <c r="A4471" s="9" t="s">
        <v>881</v>
      </c>
    </row>
    <row r="4472" spans="1:1">
      <c r="A4472" s="9" t="s">
        <v>882</v>
      </c>
    </row>
    <row r="4473" spans="1:1">
      <c r="A4473" s="9" t="s">
        <v>883</v>
      </c>
    </row>
    <row r="4474" spans="1:1">
      <c r="A4474" s="9" t="s">
        <v>884</v>
      </c>
    </row>
    <row r="4476" spans="1:1">
      <c r="A4476" s="9" t="s">
        <v>251</v>
      </c>
    </row>
    <row r="4477" spans="1:1">
      <c r="A4477" s="9" t="s">
        <v>885</v>
      </c>
    </row>
    <row r="4478" spans="1:1">
      <c r="A4478" s="9" t="s">
        <v>886</v>
      </c>
    </row>
    <row r="4479" spans="1:1">
      <c r="A4479" s="9" t="s">
        <v>887</v>
      </c>
    </row>
    <row r="4480" spans="1:1">
      <c r="A4480" s="9" t="s">
        <v>888</v>
      </c>
    </row>
    <row r="4482" spans="1:1">
      <c r="A4482" s="9" t="s">
        <v>253</v>
      </c>
    </row>
    <row r="4483" spans="1:1">
      <c r="A4483" s="9" t="s">
        <v>889</v>
      </c>
    </row>
    <row r="4484" spans="1:1">
      <c r="A4484" s="9" t="s">
        <v>890</v>
      </c>
    </row>
    <row r="4485" spans="1:1">
      <c r="A4485" s="9" t="s">
        <v>891</v>
      </c>
    </row>
    <row r="4486" spans="1:1">
      <c r="A4486" s="9" t="s">
        <v>892</v>
      </c>
    </row>
    <row r="4487" spans="1:1">
      <c r="A4487" s="9" t="s">
        <v>893</v>
      </c>
    </row>
    <row r="4488" spans="1:1">
      <c r="A4488" s="9" t="s">
        <v>894</v>
      </c>
    </row>
    <row r="4490" spans="1:1">
      <c r="A4490" s="9" t="s">
        <v>895</v>
      </c>
    </row>
    <row r="4491" spans="1:1">
      <c r="A4491" s="9" t="s">
        <v>896</v>
      </c>
    </row>
    <row r="4492" spans="1:1">
      <c r="A4492" s="9" t="s">
        <v>897</v>
      </c>
    </row>
    <row r="4493" spans="1:1">
      <c r="A4493" s="9" t="s">
        <v>898</v>
      </c>
    </row>
    <row r="4494" spans="1:1">
      <c r="A4494" s="9" t="s">
        <v>899</v>
      </c>
    </row>
    <row r="4495" spans="1:1">
      <c r="A4495" s="9" t="s">
        <v>900</v>
      </c>
    </row>
    <row r="4496" spans="1:1">
      <c r="A4496" s="9" t="s">
        <v>901</v>
      </c>
    </row>
    <row r="4497" spans="1:1">
      <c r="A4497" s="9" t="s">
        <v>902</v>
      </c>
    </row>
    <row r="4498" spans="1:1">
      <c r="A4498" s="9" t="s">
        <v>903</v>
      </c>
    </row>
    <row r="4499" spans="1:1">
      <c r="A4499" s="9" t="s">
        <v>904</v>
      </c>
    </row>
    <row r="4500" spans="1:1">
      <c r="A4500" s="9" t="s">
        <v>905</v>
      </c>
    </row>
    <row r="4501" spans="1:1">
      <c r="A4501" s="9" t="s">
        <v>906</v>
      </c>
    </row>
    <row r="4503" spans="1:1">
      <c r="A4503" s="9" t="s">
        <v>907</v>
      </c>
    </row>
    <row r="4504" spans="1:1">
      <c r="A4504" s="9" t="s">
        <v>908</v>
      </c>
    </row>
    <row r="4505" spans="1:1">
      <c r="A4505" s="9" t="s">
        <v>909</v>
      </c>
    </row>
    <row r="4506" spans="1:1">
      <c r="A4506" s="9" t="s">
        <v>910</v>
      </c>
    </row>
    <row r="4507" spans="1:1">
      <c r="A4507" s="9" t="s">
        <v>847</v>
      </c>
    </row>
    <row r="4509" spans="1:1">
      <c r="A4509" s="9" t="s">
        <v>912</v>
      </c>
    </row>
    <row r="4510" spans="1:1">
      <c r="A4510" s="9" t="s">
        <v>913</v>
      </c>
    </row>
    <row r="4511" spans="1:1">
      <c r="A4511" s="9" t="s">
        <v>914</v>
      </c>
    </row>
    <row r="4512" spans="1:1">
      <c r="A4512" s="9" t="s">
        <v>915</v>
      </c>
    </row>
    <row r="4513" spans="1:1">
      <c r="A4513" s="9" t="s">
        <v>916</v>
      </c>
    </row>
    <row r="4517" spans="1:1">
      <c r="A4517" s="9" t="s">
        <v>1818</v>
      </c>
    </row>
    <row r="4518" spans="1:1">
      <c r="A4518" s="9" t="s">
        <v>1819</v>
      </c>
    </row>
    <row r="4519" spans="1:1">
      <c r="A4519" s="9" t="s">
        <v>1820</v>
      </c>
    </row>
    <row r="4520" spans="1:1">
      <c r="A4520" s="9" t="s">
        <v>185</v>
      </c>
    </row>
    <row r="4521" spans="1:1">
      <c r="A4521" s="9" t="s">
        <v>186</v>
      </c>
    </row>
    <row r="4522" spans="1:1">
      <c r="A4522" s="9" t="s">
        <v>1821</v>
      </c>
    </row>
    <row r="4523" spans="1:1">
      <c r="A4523" s="9" t="s">
        <v>381</v>
      </c>
    </row>
    <row r="4527" spans="1:1">
      <c r="A4527" s="9" t="s">
        <v>1959</v>
      </c>
    </row>
    <row r="4529" spans="1:1">
      <c r="A4529" s="9" t="s">
        <v>917</v>
      </c>
    </row>
    <row r="4531" spans="1:1">
      <c r="A4531" s="9" t="s">
        <v>918</v>
      </c>
    </row>
    <row r="4532" spans="1:1">
      <c r="A4532" s="9" t="s">
        <v>919</v>
      </c>
    </row>
    <row r="4533" spans="1:1">
      <c r="A4533" s="9" t="s">
        <v>920</v>
      </c>
    </row>
    <row r="4534" spans="1:1">
      <c r="A4534" s="9" t="s">
        <v>921</v>
      </c>
    </row>
    <row r="4535" spans="1:1">
      <c r="A4535" s="9" t="s">
        <v>922</v>
      </c>
    </row>
    <row r="4537" spans="1:1">
      <c r="A4537" s="9" t="s">
        <v>923</v>
      </c>
    </row>
    <row r="4539" spans="1:1">
      <c r="A4539" s="9" t="s">
        <v>924</v>
      </c>
    </row>
    <row r="4540" spans="1:1">
      <c r="A4540" s="9" t="s">
        <v>925</v>
      </c>
    </row>
    <row r="4541" spans="1:1">
      <c r="A4541" s="9" t="s">
        <v>926</v>
      </c>
    </row>
    <row r="4542" spans="1:1">
      <c r="A4542" s="9" t="s">
        <v>927</v>
      </c>
    </row>
    <row r="4543" spans="1:1">
      <c r="A4543" s="9" t="s">
        <v>928</v>
      </c>
    </row>
    <row r="4545" spans="1:1">
      <c r="A4545" s="9" t="s">
        <v>929</v>
      </c>
    </row>
    <row r="4546" spans="1:1">
      <c r="A4546" s="9" t="s">
        <v>930</v>
      </c>
    </row>
    <row r="4547" spans="1:1">
      <c r="A4547" s="9" t="s">
        <v>931</v>
      </c>
    </row>
    <row r="4549" spans="1:1">
      <c r="A4549" s="9" t="s">
        <v>932</v>
      </c>
    </row>
    <row r="4550" spans="1:1">
      <c r="A4550" s="9" t="s">
        <v>933</v>
      </c>
    </row>
    <row r="4551" spans="1:1">
      <c r="A4551" s="9" t="s">
        <v>934</v>
      </c>
    </row>
    <row r="4553" spans="1:1">
      <c r="A4553" s="9" t="s">
        <v>935</v>
      </c>
    </row>
    <row r="4554" spans="1:1">
      <c r="A4554" s="9" t="s">
        <v>936</v>
      </c>
    </row>
    <row r="4555" spans="1:1">
      <c r="A4555" s="9" t="s">
        <v>937</v>
      </c>
    </row>
    <row r="4556" spans="1:1">
      <c r="A4556" s="9" t="s">
        <v>938</v>
      </c>
    </row>
    <row r="4557" spans="1:1">
      <c r="A4557" s="9" t="s">
        <v>939</v>
      </c>
    </row>
    <row r="4558" spans="1:1">
      <c r="A4558" s="9" t="s">
        <v>940</v>
      </c>
    </row>
    <row r="4559" spans="1:1">
      <c r="A4559" s="9" t="s">
        <v>941</v>
      </c>
    </row>
    <row r="4560" spans="1:1">
      <c r="A4560" s="9" t="s">
        <v>942</v>
      </c>
    </row>
    <row r="4562" spans="1:1">
      <c r="A4562" s="9" t="s">
        <v>943</v>
      </c>
    </row>
    <row r="4563" spans="1:1">
      <c r="A4563" s="9" t="s">
        <v>944</v>
      </c>
    </row>
    <row r="4564" spans="1:1">
      <c r="A4564" s="9" t="s">
        <v>945</v>
      </c>
    </row>
    <row r="4565" spans="1:1">
      <c r="A4565" s="9" t="s">
        <v>946</v>
      </c>
    </row>
    <row r="4566" spans="1:1">
      <c r="A4566" s="9" t="s">
        <v>947</v>
      </c>
    </row>
    <row r="4567" spans="1:1">
      <c r="A4567" s="9" t="s">
        <v>948</v>
      </c>
    </row>
    <row r="4568" spans="1:1">
      <c r="A4568" s="9" t="s">
        <v>949</v>
      </c>
    </row>
    <row r="4569" spans="1:1">
      <c r="A4569" s="9" t="s">
        <v>950</v>
      </c>
    </row>
    <row r="4570" spans="1:1">
      <c r="A4570" s="9" t="s">
        <v>951</v>
      </c>
    </row>
    <row r="4571" spans="1:1">
      <c r="A4571" s="9" t="s">
        <v>952</v>
      </c>
    </row>
    <row r="4575" spans="1:1">
      <c r="A4575" s="9" t="s">
        <v>1818</v>
      </c>
    </row>
    <row r="4576" spans="1:1">
      <c r="A4576" s="9" t="s">
        <v>1819</v>
      </c>
    </row>
    <row r="4577" spans="1:1">
      <c r="A4577" s="9" t="s">
        <v>1820</v>
      </c>
    </row>
    <row r="4578" spans="1:1">
      <c r="A4578" s="9" t="s">
        <v>185</v>
      </c>
    </row>
    <row r="4579" spans="1:1">
      <c r="A4579" s="9" t="s">
        <v>186</v>
      </c>
    </row>
    <row r="4580" spans="1:1">
      <c r="A4580" s="9" t="s">
        <v>1821</v>
      </c>
    </row>
    <row r="4581" spans="1:1">
      <c r="A4581" s="9" t="s">
        <v>381</v>
      </c>
    </row>
    <row r="4584" spans="1:1">
      <c r="A4584" s="9" t="s">
        <v>1960</v>
      </c>
    </row>
    <row r="4587" spans="1:1">
      <c r="A4587" s="9" t="s">
        <v>953</v>
      </c>
    </row>
    <row r="4588" spans="1:1">
      <c r="A4588" s="9" t="s">
        <v>954</v>
      </c>
    </row>
    <row r="4589" spans="1:1">
      <c r="A4589" s="9" t="s">
        <v>955</v>
      </c>
    </row>
    <row r="4590" spans="1:1">
      <c r="A4590" s="9" t="s">
        <v>956</v>
      </c>
    </row>
    <row r="4591" spans="1:1">
      <c r="A4591" s="9" t="s">
        <v>1357</v>
      </c>
    </row>
    <row r="4592" spans="1:1">
      <c r="A4592" s="9" t="s">
        <v>1358</v>
      </c>
    </row>
    <row r="4593" spans="1:1">
      <c r="A4593" s="9" t="s">
        <v>1359</v>
      </c>
    </row>
    <row r="4594" spans="1:1">
      <c r="A4594" s="9" t="s">
        <v>1360</v>
      </c>
    </row>
    <row r="4596" spans="1:1">
      <c r="A4596" s="9" t="s">
        <v>962</v>
      </c>
    </row>
    <row r="4597" spans="1:1">
      <c r="A4597" s="9" t="s">
        <v>963</v>
      </c>
    </row>
    <row r="4598" spans="1:1">
      <c r="A4598" s="9" t="s">
        <v>964</v>
      </c>
    </row>
    <row r="4599" spans="1:1">
      <c r="A4599" s="9" t="s">
        <v>965</v>
      </c>
    </row>
    <row r="4601" spans="1:1">
      <c r="A4601" s="9" t="s">
        <v>966</v>
      </c>
    </row>
    <row r="4602" spans="1:1">
      <c r="A4602" s="9" t="s">
        <v>967</v>
      </c>
    </row>
    <row r="4603" spans="1:1">
      <c r="A4603" s="9" t="s">
        <v>968</v>
      </c>
    </row>
    <row r="4604" spans="1:1">
      <c r="A4604" s="9" t="s">
        <v>969</v>
      </c>
    </row>
    <row r="4605" spans="1:1">
      <c r="A4605" s="9" t="s">
        <v>970</v>
      </c>
    </row>
    <row r="4607" spans="1:1">
      <c r="A4607" s="9" t="s">
        <v>971</v>
      </c>
    </row>
    <row r="4608" spans="1:1">
      <c r="A4608" s="9" t="s">
        <v>972</v>
      </c>
    </row>
    <row r="4609" spans="1:1">
      <c r="A4609" s="9" t="s">
        <v>973</v>
      </c>
    </row>
    <row r="4611" spans="1:1">
      <c r="A4611" s="9" t="s">
        <v>974</v>
      </c>
    </row>
    <row r="4612" spans="1:1">
      <c r="A4612" s="9" t="s">
        <v>975</v>
      </c>
    </row>
    <row r="4613" spans="1:1">
      <c r="A4613" s="9" t="s">
        <v>976</v>
      </c>
    </row>
    <row r="4614" spans="1:1">
      <c r="A4614" s="9" t="s">
        <v>977</v>
      </c>
    </row>
    <row r="4615" spans="1:1">
      <c r="A4615" s="9" t="s">
        <v>978</v>
      </c>
    </row>
    <row r="4616" spans="1:1">
      <c r="A4616" s="9" t="s">
        <v>979</v>
      </c>
    </row>
    <row r="4617" spans="1:1">
      <c r="A4617" s="9" t="s">
        <v>980</v>
      </c>
    </row>
    <row r="4618" spans="1:1">
      <c r="A4618" s="9" t="s">
        <v>981</v>
      </c>
    </row>
    <row r="4619" spans="1:1">
      <c r="A4619" s="9" t="s">
        <v>982</v>
      </c>
    </row>
    <row r="4620" spans="1:1">
      <c r="A4620" s="9" t="s">
        <v>983</v>
      </c>
    </row>
    <row r="4621" spans="1:1">
      <c r="A4621" s="9" t="s">
        <v>984</v>
      </c>
    </row>
    <row r="4625" spans="1:1">
      <c r="A4625" s="9" t="s">
        <v>1818</v>
      </c>
    </row>
    <row r="4626" spans="1:1">
      <c r="A4626" s="9" t="s">
        <v>1819</v>
      </c>
    </row>
    <row r="4627" spans="1:1">
      <c r="A4627" s="9" t="s">
        <v>1820</v>
      </c>
    </row>
    <row r="4628" spans="1:1">
      <c r="A4628" s="9" t="s">
        <v>185</v>
      </c>
    </row>
    <row r="4629" spans="1:1">
      <c r="A4629" s="9" t="s">
        <v>186</v>
      </c>
    </row>
    <row r="4630" spans="1:1">
      <c r="A4630" s="9" t="s">
        <v>1821</v>
      </c>
    </row>
    <row r="4631" spans="1:1">
      <c r="A4631" s="9" t="s">
        <v>381</v>
      </c>
    </row>
    <row r="4634" spans="1:1">
      <c r="A4634" s="9" t="s">
        <v>1961</v>
      </c>
    </row>
    <row r="4637" spans="1:1">
      <c r="A4637" s="9" t="s">
        <v>985</v>
      </c>
    </row>
    <row r="4638" spans="1:1">
      <c r="A4638" s="9" t="s">
        <v>986</v>
      </c>
    </row>
    <row r="4641" spans="1:1">
      <c r="A4641" s="9" t="s">
        <v>987</v>
      </c>
    </row>
    <row r="4642" spans="1:1">
      <c r="A4642" s="9" t="s">
        <v>288</v>
      </c>
    </row>
    <row r="4645" spans="1:1">
      <c r="A4645" s="9" t="s">
        <v>289</v>
      </c>
    </row>
    <row r="4646" spans="1:1">
      <c r="A4646" s="9" t="s">
        <v>1962</v>
      </c>
    </row>
    <row r="4647" spans="1:1">
      <c r="A4647" s="9" t="s">
        <v>291</v>
      </c>
    </row>
    <row r="4648" spans="1:1">
      <c r="A4648" s="9" t="s">
        <v>1963</v>
      </c>
    </row>
    <row r="4649" spans="1:1">
      <c r="A4649" s="9" t="s">
        <v>1415</v>
      </c>
    </row>
    <row r="4650" spans="1:1">
      <c r="A4650" s="9" t="s">
        <v>1964</v>
      </c>
    </row>
    <row r="4651" spans="1:1">
      <c r="A4651" s="9" t="s">
        <v>1965</v>
      </c>
    </row>
    <row r="4652" spans="1:1">
      <c r="A4652" s="9" t="s">
        <v>1963</v>
      </c>
    </row>
    <row r="4655" spans="1:1">
      <c r="A4655" s="9" t="s">
        <v>1424</v>
      </c>
    </row>
    <row r="4656" spans="1:1">
      <c r="A4656" s="9" t="s">
        <v>1425</v>
      </c>
    </row>
    <row r="4659" spans="1:1">
      <c r="A4659" s="9" t="s">
        <v>299</v>
      </c>
    </row>
    <row r="4660" spans="1:1">
      <c r="A4660" s="9" t="s">
        <v>1962</v>
      </c>
    </row>
    <row r="4661" spans="1:1">
      <c r="A4661" s="9" t="s">
        <v>301</v>
      </c>
    </row>
    <row r="4662" spans="1:1">
      <c r="A4662" s="9" t="s">
        <v>1963</v>
      </c>
    </row>
    <row r="4663" spans="1:1">
      <c r="A4663" s="9" t="s">
        <v>303</v>
      </c>
    </row>
    <row r="4664" spans="1:1">
      <c r="A4664" s="9" t="s">
        <v>1964</v>
      </c>
    </row>
    <row r="4665" spans="1:1">
      <c r="A4665" s="9" t="s">
        <v>1965</v>
      </c>
    </row>
    <row r="4666" spans="1:1">
      <c r="A4666" s="9" t="s">
        <v>1963</v>
      </c>
    </row>
    <row r="4669" spans="1:1">
      <c r="A4669" s="9" t="s">
        <v>306</v>
      </c>
    </row>
    <row r="4671" spans="1:1">
      <c r="A4671" s="9" t="s">
        <v>307</v>
      </c>
    </row>
    <row r="4672" spans="1:1">
      <c r="A4672" s="9" t="s">
        <v>308</v>
      </c>
    </row>
    <row r="4673" spans="1:1">
      <c r="A4673" s="9" t="s">
        <v>309</v>
      </c>
    </row>
    <row r="4676" spans="1:1">
      <c r="A4676" s="9" t="s">
        <v>310</v>
      </c>
    </row>
    <row r="4677" spans="1:1">
      <c r="A4677" s="9" t="s">
        <v>1962</v>
      </c>
    </row>
    <row r="4678" spans="1:1">
      <c r="A4678" s="9" t="s">
        <v>312</v>
      </c>
    </row>
    <row r="4679" spans="1:1">
      <c r="A4679" s="9" t="s">
        <v>1963</v>
      </c>
    </row>
    <row r="4680" spans="1:1">
      <c r="A4680" s="9" t="s">
        <v>1809</v>
      </c>
    </row>
    <row r="4681" spans="1:1">
      <c r="A4681" s="9" t="s">
        <v>1964</v>
      </c>
    </row>
    <row r="4682" spans="1:1">
      <c r="A4682" s="9" t="s">
        <v>1810</v>
      </c>
    </row>
    <row r="4683" spans="1:1">
      <c r="A4683" s="9" t="s">
        <v>1963</v>
      </c>
    </row>
    <row r="4688" spans="1:1">
      <c r="A4688" s="9" t="s">
        <v>1818</v>
      </c>
    </row>
    <row r="4689" spans="1:1">
      <c r="A4689" s="9" t="s">
        <v>1819</v>
      </c>
    </row>
    <row r="4690" spans="1:1">
      <c r="A4690" s="9" t="s">
        <v>1820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2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2" t="s">
        <v>21</v>
      </c>
    </row>
    <row r="2" spans="1:3">
      <c r="B2" s="7" t="s">
        <v>22</v>
      </c>
      <c r="C2" s="7" t="s">
        <v>80</v>
      </c>
    </row>
    <row r="3" spans="1:3">
      <c r="B3" s="7" t="s">
        <v>23</v>
      </c>
    </row>
    <row r="4" spans="1:3">
      <c r="B4" s="7" t="s">
        <v>5</v>
      </c>
      <c r="C4" s="7" t="s">
        <v>2014</v>
      </c>
    </row>
    <row r="5" spans="1:3">
      <c r="B5" s="7" t="s">
        <v>44</v>
      </c>
      <c r="C5" s="7" t="s">
        <v>2027</v>
      </c>
    </row>
    <row r="6" spans="1:3">
      <c r="B6" s="7" t="s">
        <v>45</v>
      </c>
      <c r="C6" s="7" t="s">
        <v>2010</v>
      </c>
    </row>
    <row r="7" spans="1:3">
      <c r="B7" s="7" t="s">
        <v>2021</v>
      </c>
      <c r="C7" s="7" t="s">
        <v>2028</v>
      </c>
    </row>
    <row r="8" spans="1:3">
      <c r="B8" s="7" t="s">
        <v>1</v>
      </c>
      <c r="C8" s="7" t="s">
        <v>2026</v>
      </c>
    </row>
    <row r="9" spans="1:3">
      <c r="B9" s="7" t="s">
        <v>35</v>
      </c>
    </row>
    <row r="10" spans="1:3">
      <c r="B10" s="7"/>
      <c r="C10" s="8" t="s">
        <v>2017</v>
      </c>
    </row>
    <row r="11" spans="1:3">
      <c r="B11" s="7"/>
    </row>
    <row r="12" spans="1:3">
      <c r="B12" s="7"/>
    </row>
    <row r="13" spans="1:3">
      <c r="C13" s="8" t="s">
        <v>2015</v>
      </c>
    </row>
    <row r="15" spans="1:3">
      <c r="C15" s="8" t="s">
        <v>2016</v>
      </c>
    </row>
    <row r="17" spans="3:3">
      <c r="C17" s="8" t="s">
        <v>2024</v>
      </c>
    </row>
    <row r="21" spans="3:3">
      <c r="C21" s="8" t="s">
        <v>2022</v>
      </c>
    </row>
    <row r="22" spans="3:3">
      <c r="C22" s="7" t="s">
        <v>2023</v>
      </c>
    </row>
  </sheetData>
  <hyperlinks>
    <hyperlink ref="A1" location="Main!A1" display="Main" xr:uid="{00000000-0004-0000-07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1257BC-689F-4FD0-B22D-2E4005E1AE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1901EA-D4D9-4EF4-BE76-C4122702A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742143-E573-4103-BADB-352A792B3C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Model</vt:lpstr>
      <vt:lpstr>Consta</vt:lpstr>
      <vt:lpstr>Vivitrol</vt:lpstr>
      <vt:lpstr>nemvaleukin</vt:lpstr>
      <vt:lpstr>Byetta LAR</vt:lpstr>
      <vt:lpstr>Discontinued - ALKS27</vt:lpstr>
      <vt:lpstr>Jansenn Contract</vt:lpstr>
      <vt:lpstr>ALKS33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Shkreli</cp:lastModifiedBy>
  <dcterms:created xsi:type="dcterms:W3CDTF">1996-10-14T23:33:28Z</dcterms:created>
  <dcterms:modified xsi:type="dcterms:W3CDTF">2024-09-06T03:21:59Z</dcterms:modified>
</cp:coreProperties>
</file>