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86F4F43-4722-4DF9-8CF6-3B33113EA85D}" xr6:coauthVersionLast="47" xr6:coauthVersionMax="47" xr10:uidLastSave="{00000000-0000-0000-0000-000000000000}"/>
  <bookViews>
    <workbookView xWindow="2805" yWindow="540" windowWidth="34725" windowHeight="20565" xr2:uid="{614FE801-9ABF-4EC1-9E63-49FFB8BF4105}"/>
  </bookViews>
  <sheets>
    <sheet name="Main" sheetId="1" r:id="rId1"/>
    <sheet name="Model" sheetId="2" r:id="rId2"/>
    <sheet name="Relyv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8" i="2"/>
  <c r="K5" i="2"/>
  <c r="O14" i="2"/>
  <c r="O13" i="2"/>
  <c r="O11" i="2"/>
  <c r="O10" i="2"/>
  <c r="O9" i="2"/>
  <c r="O8" i="2"/>
  <c r="O5" i="2"/>
  <c r="O7" i="1"/>
  <c r="O5" i="1"/>
  <c r="O4" i="1"/>
  <c r="K9" i="2" l="1"/>
  <c r="K11" i="2" s="1"/>
  <c r="K13" i="2" s="1"/>
  <c r="K14" i="2" s="1"/>
</calcChain>
</file>

<file path=xl/sharedStrings.xml><?xml version="1.0" encoding="utf-8"?>
<sst xmlns="http://schemas.openxmlformats.org/spreadsheetml/2006/main" count="57" uniqueCount="49">
  <si>
    <t>Price</t>
  </si>
  <si>
    <t>Shares</t>
  </si>
  <si>
    <t>MC</t>
  </si>
  <si>
    <t>Cash</t>
  </si>
  <si>
    <t>Debt</t>
  </si>
  <si>
    <t>EV</t>
  </si>
  <si>
    <t>Q123</t>
  </si>
  <si>
    <t>AD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</si>
  <si>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</si>
  <si>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</si>
  <si>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</si>
  <si>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</si>
  <si>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</si>
  <si>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</si>
  <si>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</si>
  <si>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</si>
  <si>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</si>
  <si>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</si>
  <si>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</si>
  <si>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</si>
  <si>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</si>
  <si>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</si>
  <si>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Q223</t>
  </si>
  <si>
    <t>Q323</t>
  </si>
  <si>
    <t>Q423</t>
  </si>
  <si>
    <t>Gross Profit</t>
  </si>
  <si>
    <t>COGS</t>
  </si>
  <si>
    <t>R&amp;D</t>
  </si>
  <si>
    <t>SG&amp;A</t>
  </si>
  <si>
    <t>Operating Expenses</t>
  </si>
  <si>
    <t>Operating Income</t>
  </si>
  <si>
    <t>EPS</t>
  </si>
  <si>
    <t>Net Income</t>
  </si>
  <si>
    <t>Taxes</t>
  </si>
  <si>
    <t>Interest Income</t>
  </si>
  <si>
    <t>Pretax Income</t>
  </si>
  <si>
    <t>Name</t>
  </si>
  <si>
    <t>Relyvrio (sodium phenylbutyrate, taurursodiol)</t>
  </si>
  <si>
    <t>Indication</t>
  </si>
  <si>
    <t>ALS</t>
  </si>
  <si>
    <t>MOA</t>
  </si>
  <si>
    <t>Approved</t>
  </si>
  <si>
    <t>Brand</t>
  </si>
  <si>
    <t>Relyvrio</t>
  </si>
  <si>
    <t>Generic</t>
  </si>
  <si>
    <t>sodium phenylbutyrate, taurursodiol</t>
  </si>
  <si>
    <t>Clinical Trials</t>
  </si>
  <si>
    <t>Phase III "PHOENIX" n=664 ALS</t>
  </si>
  <si>
    <t>Phase II "CENTAUR"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</si>
</sst>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9C57D62-A918-4422-977C-F1B3F491B3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17859</xdr:colOff>
      <xdr:row>0</xdr:row>
      <xdr:rowOff>5953</xdr:rowOff>
    </xdr:from>
    <xdr:to>
      <xdr:col>15</xdr:col>
      <xdr:colOff>17859</xdr:colOff>
      <xdr:row>38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94B00FA-96A6-F65D-7B46-AACDBCDBEE78}"/>
            </a:ext>
          </a:extLst>
        </xdr:cNvPr>
        <xdr:cNvCxnSpPr/>
      </xdr:nvCxnSpPr>
      <xdr:spPr>
        <a:xfrm>
          <a:off x="9453562" y="5953"/>
          <a:ext cx="0" cy="62448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F142-3737-4346-ABC5-783D0BD9D72B}">
  <dimension ref="B2:P9"/>
  <sheetViews>
    <sheetView tabSelected="1" zoomScale="160" zoomScaleNormal="160" workbookViewId="0">
      <selection activeCell="F2" sqref="F2"/>
    </sheetView>
  </sheetViews>
  <sheetFormatPr defaultRowHeight="12.75" x14ac:dyDescent="0.2"/>
  <cols>
    <col min="1" max="1" width="3.85546875" customWidth="1"/>
    <col min="2" max="2" width="39.5703125" bestFit="1" customWidth="1"/>
  </cols>
  <sheetData>
    <row r="2" spans="2:16" x14ac:dyDescent="0.2">
      <c r="B2" s="13" t="s">
        <v>36</v>
      </c>
      <c r="C2" s="14" t="s">
        <v>38</v>
      </c>
      <c r="D2" s="14" t="s">
        <v>40</v>
      </c>
      <c r="E2" s="14" t="s">
        <v>41</v>
      </c>
      <c r="F2" s="14"/>
      <c r="G2" s="14"/>
      <c r="H2" s="14"/>
      <c r="I2" s="14"/>
      <c r="J2" s="15"/>
      <c r="N2" t="s">
        <v>0</v>
      </c>
      <c r="O2" s="1">
        <v>26.7</v>
      </c>
    </row>
    <row r="3" spans="2:16" x14ac:dyDescent="0.2">
      <c r="B3" s="7" t="s">
        <v>37</v>
      </c>
      <c r="C3" s="8" t="s">
        <v>39</v>
      </c>
      <c r="D3" s="8"/>
      <c r="E3" s="8"/>
      <c r="F3" s="8"/>
      <c r="G3" s="8"/>
      <c r="H3" s="8"/>
      <c r="I3" s="8"/>
      <c r="J3" s="9"/>
      <c r="N3" t="s">
        <v>1</v>
      </c>
      <c r="O3" s="2">
        <v>67.176067000000003</v>
      </c>
      <c r="P3" s="3" t="s">
        <v>6</v>
      </c>
    </row>
    <row r="4" spans="2:16" x14ac:dyDescent="0.2">
      <c r="B4" s="7"/>
      <c r="C4" s="8"/>
      <c r="D4" s="8"/>
      <c r="E4" s="8"/>
      <c r="F4" s="8"/>
      <c r="G4" s="8"/>
      <c r="H4" s="8"/>
      <c r="I4" s="8"/>
      <c r="J4" s="9"/>
      <c r="N4" t="s">
        <v>2</v>
      </c>
      <c r="O4" s="2">
        <f>O2*O3</f>
        <v>1793.6009888999999</v>
      </c>
    </row>
    <row r="5" spans="2:16" x14ac:dyDescent="0.2">
      <c r="B5" s="7"/>
      <c r="C5" s="8"/>
      <c r="D5" s="8"/>
      <c r="E5" s="8"/>
      <c r="F5" s="8"/>
      <c r="G5" s="8"/>
      <c r="H5" s="8"/>
      <c r="I5" s="8"/>
      <c r="J5" s="9"/>
      <c r="N5" t="s">
        <v>3</v>
      </c>
      <c r="O5" s="2">
        <f>114.563+231.111</f>
        <v>345.67399999999998</v>
      </c>
      <c r="P5" s="3" t="s">
        <v>6</v>
      </c>
    </row>
    <row r="6" spans="2:16" x14ac:dyDescent="0.2">
      <c r="B6" s="7"/>
      <c r="C6" s="8"/>
      <c r="D6" s="8"/>
      <c r="E6" s="8"/>
      <c r="F6" s="8"/>
      <c r="G6" s="8"/>
      <c r="H6" s="8"/>
      <c r="I6" s="8"/>
      <c r="J6" s="9"/>
      <c r="N6" t="s">
        <v>4</v>
      </c>
      <c r="O6" s="2">
        <v>0</v>
      </c>
      <c r="P6" s="3" t="s">
        <v>6</v>
      </c>
    </row>
    <row r="7" spans="2:16" x14ac:dyDescent="0.2">
      <c r="B7" s="7"/>
      <c r="C7" s="8"/>
      <c r="D7" s="8"/>
      <c r="E7" s="8"/>
      <c r="F7" s="8"/>
      <c r="G7" s="8"/>
      <c r="H7" s="8"/>
      <c r="I7" s="8"/>
      <c r="J7" s="9"/>
      <c r="N7" t="s">
        <v>5</v>
      </c>
      <c r="O7" s="2">
        <f>O4-O5+O6</f>
        <v>1447.9269889</v>
      </c>
    </row>
    <row r="8" spans="2:16" x14ac:dyDescent="0.2">
      <c r="B8" s="7"/>
      <c r="C8" s="8"/>
      <c r="D8" s="8"/>
      <c r="E8" s="8"/>
      <c r="F8" s="8"/>
      <c r="G8" s="8"/>
      <c r="H8" s="8"/>
      <c r="I8" s="8"/>
      <c r="J8" s="9"/>
    </row>
    <row r="9" spans="2:16" x14ac:dyDescent="0.2">
      <c r="B9" s="10"/>
      <c r="C9" s="11"/>
      <c r="D9" s="11"/>
      <c r="E9" s="11"/>
      <c r="F9" s="11"/>
      <c r="G9" s="11"/>
      <c r="H9" s="11"/>
      <c r="I9" s="11"/>
      <c r="J9" s="12"/>
      <c r="N9" t="s">
        <v>7</v>
      </c>
      <c r="O9" s="2">
        <v>352.64699999999999</v>
      </c>
      <c r="P9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4FE3-88F0-4FBD-8E17-27D6B77E473F}">
  <dimension ref="A1:R15"/>
  <sheetViews>
    <sheetView zoomScale="160" zoomScaleNormal="16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M3" sqref="M3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3"/>
  </cols>
  <sheetData>
    <row r="1" spans="1:18" x14ac:dyDescent="0.2">
      <c r="A1" s="4" t="s">
        <v>8</v>
      </c>
    </row>
    <row r="2" spans="1:18" x14ac:dyDescent="0.2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6</v>
      </c>
      <c r="P2" s="3" t="s">
        <v>22</v>
      </c>
      <c r="Q2" s="3" t="s">
        <v>23</v>
      </c>
      <c r="R2" s="3" t="s">
        <v>24</v>
      </c>
    </row>
    <row r="3" spans="1:18" s="2" customFormat="1" x14ac:dyDescent="0.2">
      <c r="B3" s="2" t="s">
        <v>9</v>
      </c>
      <c r="C3" s="5"/>
      <c r="D3" s="5"/>
      <c r="E3" s="5"/>
      <c r="F3" s="5"/>
      <c r="G3" s="5"/>
      <c r="H3" s="5"/>
      <c r="I3" s="5"/>
      <c r="J3" s="5"/>
      <c r="K3" s="5">
        <v>0</v>
      </c>
      <c r="L3" s="5"/>
      <c r="M3" s="5"/>
      <c r="N3" s="5"/>
      <c r="O3" s="5">
        <v>71.427999999999997</v>
      </c>
      <c r="P3" s="5"/>
      <c r="Q3" s="5"/>
      <c r="R3" s="5"/>
    </row>
    <row r="4" spans="1:18" s="2" customFormat="1" x14ac:dyDescent="0.2">
      <c r="B4" s="2" t="s">
        <v>26</v>
      </c>
      <c r="C4" s="5"/>
      <c r="D4" s="5"/>
      <c r="E4" s="5"/>
      <c r="F4" s="5"/>
      <c r="G4" s="5"/>
      <c r="H4" s="5"/>
      <c r="I4" s="5"/>
      <c r="J4" s="5"/>
      <c r="K4" s="5">
        <v>0</v>
      </c>
      <c r="L4" s="5"/>
      <c r="M4" s="5"/>
      <c r="N4" s="5"/>
      <c r="O4" s="5">
        <v>5.2830000000000004</v>
      </c>
      <c r="P4" s="5"/>
      <c r="Q4" s="5"/>
      <c r="R4" s="5"/>
    </row>
    <row r="5" spans="1:18" s="2" customFormat="1" x14ac:dyDescent="0.2">
      <c r="B5" s="2" t="s">
        <v>25</v>
      </c>
      <c r="C5" s="5"/>
      <c r="D5" s="5"/>
      <c r="E5" s="5"/>
      <c r="F5" s="5"/>
      <c r="G5" s="5"/>
      <c r="H5" s="5"/>
      <c r="I5" s="5"/>
      <c r="J5" s="5"/>
      <c r="K5" s="5">
        <f>K3-K4</f>
        <v>0</v>
      </c>
      <c r="L5" s="5"/>
      <c r="M5" s="5"/>
      <c r="N5" s="5"/>
      <c r="O5" s="5">
        <f>O3-O4</f>
        <v>66.144999999999996</v>
      </c>
      <c r="P5" s="5"/>
      <c r="Q5" s="5"/>
      <c r="R5" s="5"/>
    </row>
    <row r="6" spans="1:18" s="2" customFormat="1" x14ac:dyDescent="0.2">
      <c r="B6" s="2" t="s">
        <v>27</v>
      </c>
      <c r="C6" s="5"/>
      <c r="D6" s="5"/>
      <c r="E6" s="5"/>
      <c r="F6" s="5"/>
      <c r="G6" s="5"/>
      <c r="H6" s="5"/>
      <c r="I6" s="5"/>
      <c r="J6" s="5"/>
      <c r="K6" s="5">
        <v>21.463999999999999</v>
      </c>
      <c r="L6" s="5"/>
      <c r="M6" s="5"/>
      <c r="N6" s="5"/>
      <c r="O6" s="5">
        <v>24.192</v>
      </c>
      <c r="P6" s="5"/>
      <c r="Q6" s="5"/>
      <c r="R6" s="5"/>
    </row>
    <row r="7" spans="1:18" s="2" customFormat="1" x14ac:dyDescent="0.2">
      <c r="B7" s="2" t="s">
        <v>28</v>
      </c>
      <c r="C7" s="5"/>
      <c r="D7" s="5"/>
      <c r="E7" s="5"/>
      <c r="F7" s="5"/>
      <c r="G7" s="5"/>
      <c r="H7" s="5"/>
      <c r="I7" s="5"/>
      <c r="J7" s="5"/>
      <c r="K7" s="5">
        <v>26.35</v>
      </c>
      <c r="L7" s="5"/>
      <c r="M7" s="5"/>
      <c r="N7" s="5"/>
      <c r="O7" s="5">
        <v>44.006</v>
      </c>
      <c r="P7" s="5"/>
      <c r="Q7" s="5"/>
      <c r="R7" s="5"/>
    </row>
    <row r="8" spans="1:18" s="2" customFormat="1" x14ac:dyDescent="0.2">
      <c r="B8" s="2" t="s">
        <v>29</v>
      </c>
      <c r="C8" s="5"/>
      <c r="D8" s="5"/>
      <c r="E8" s="5"/>
      <c r="F8" s="5"/>
      <c r="G8" s="5"/>
      <c r="H8" s="5"/>
      <c r="I8" s="5"/>
      <c r="J8" s="5"/>
      <c r="K8" s="5">
        <f>K6+K7</f>
        <v>47.814</v>
      </c>
      <c r="L8" s="5"/>
      <c r="M8" s="5"/>
      <c r="N8" s="5"/>
      <c r="O8" s="5">
        <f>O6+O7</f>
        <v>68.198000000000008</v>
      </c>
      <c r="P8" s="5"/>
      <c r="Q8" s="5"/>
      <c r="R8" s="5"/>
    </row>
    <row r="9" spans="1:18" s="2" customFormat="1" x14ac:dyDescent="0.2">
      <c r="B9" s="2" t="s">
        <v>30</v>
      </c>
      <c r="C9" s="5"/>
      <c r="D9" s="5"/>
      <c r="E9" s="5"/>
      <c r="F9" s="5"/>
      <c r="G9" s="5"/>
      <c r="H9" s="5"/>
      <c r="I9" s="5"/>
      <c r="J9" s="5"/>
      <c r="K9" s="5">
        <f>K5-K8</f>
        <v>-47.814</v>
      </c>
      <c r="L9" s="5"/>
      <c r="M9" s="5"/>
      <c r="N9" s="5"/>
      <c r="O9" s="5">
        <f>O5-O8</f>
        <v>-2.0530000000000115</v>
      </c>
      <c r="P9" s="5"/>
      <c r="Q9" s="5"/>
      <c r="R9" s="5"/>
    </row>
    <row r="10" spans="1:18" s="2" customFormat="1" x14ac:dyDescent="0.2">
      <c r="B10" s="2" t="s">
        <v>34</v>
      </c>
      <c r="C10" s="5"/>
      <c r="D10" s="5"/>
      <c r="E10" s="5"/>
      <c r="F10" s="5"/>
      <c r="G10" s="5"/>
      <c r="H10" s="5"/>
      <c r="I10" s="5"/>
      <c r="J10" s="5"/>
      <c r="K10" s="5">
        <f>0.131-0.019</f>
        <v>0.112</v>
      </c>
      <c r="L10" s="5"/>
      <c r="M10" s="5"/>
      <c r="N10" s="5"/>
      <c r="O10" s="5">
        <f>3.718-0.262</f>
        <v>3.456</v>
      </c>
      <c r="P10" s="5"/>
      <c r="Q10" s="5"/>
      <c r="R10" s="5"/>
    </row>
    <row r="11" spans="1:18" s="2" customFormat="1" x14ac:dyDescent="0.2">
      <c r="B11" s="2" t="s">
        <v>35</v>
      </c>
      <c r="C11" s="5"/>
      <c r="D11" s="5"/>
      <c r="E11" s="5"/>
      <c r="F11" s="5"/>
      <c r="G11" s="5"/>
      <c r="H11" s="5"/>
      <c r="I11" s="5"/>
      <c r="J11" s="5"/>
      <c r="K11" s="5">
        <f>K9+K10</f>
        <v>-47.701999999999998</v>
      </c>
      <c r="L11" s="5"/>
      <c r="M11" s="5"/>
      <c r="N11" s="5"/>
      <c r="O11" s="5">
        <f>O9+O10</f>
        <v>1.4029999999999885</v>
      </c>
      <c r="P11" s="5"/>
      <c r="Q11" s="5"/>
      <c r="R11" s="5"/>
    </row>
    <row r="12" spans="1:18" s="2" customFormat="1" x14ac:dyDescent="0.2">
      <c r="B12" s="2" t="s">
        <v>33</v>
      </c>
      <c r="C12" s="5"/>
      <c r="D12" s="5"/>
      <c r="E12" s="5"/>
      <c r="F12" s="5"/>
      <c r="G12" s="5"/>
      <c r="H12" s="5"/>
      <c r="I12" s="5"/>
      <c r="J12" s="5"/>
      <c r="K12" s="5">
        <v>0.14599999999999999</v>
      </c>
      <c r="L12" s="5"/>
      <c r="M12" s="5"/>
      <c r="N12" s="5"/>
      <c r="O12" s="5">
        <v>-0.17</v>
      </c>
      <c r="P12" s="5"/>
      <c r="Q12" s="5"/>
      <c r="R12" s="5"/>
    </row>
    <row r="13" spans="1:18" s="2" customFormat="1" x14ac:dyDescent="0.2">
      <c r="B13" s="2" t="s">
        <v>32</v>
      </c>
      <c r="C13" s="5"/>
      <c r="D13" s="5"/>
      <c r="E13" s="5"/>
      <c r="F13" s="5"/>
      <c r="G13" s="5"/>
      <c r="H13" s="5"/>
      <c r="I13" s="5"/>
      <c r="J13" s="5"/>
      <c r="K13" s="5">
        <f>K11-K12</f>
        <v>-47.847999999999999</v>
      </c>
      <c r="L13" s="5"/>
      <c r="M13" s="5"/>
      <c r="N13" s="5"/>
      <c r="O13" s="5">
        <f>O11-O12</f>
        <v>1.5729999999999884</v>
      </c>
      <c r="P13" s="5"/>
      <c r="Q13" s="5"/>
      <c r="R13" s="5"/>
    </row>
    <row r="14" spans="1:18" x14ac:dyDescent="0.2">
      <c r="B14" t="s">
        <v>31</v>
      </c>
      <c r="K14" s="6">
        <f>K13/K15</f>
        <v>-0.92720937456580665</v>
      </c>
      <c r="O14" s="6">
        <f>O13/O15</f>
        <v>2.2197553569942911E-2</v>
      </c>
    </row>
    <row r="15" spans="1:18" x14ac:dyDescent="0.2">
      <c r="B15" t="s">
        <v>1</v>
      </c>
      <c r="K15" s="5">
        <v>51.604309999999998</v>
      </c>
      <c r="O15" s="5">
        <v>70.863664999999997</v>
      </c>
    </row>
  </sheetData>
  <hyperlinks>
    <hyperlink ref="A1" location="Main!A1" display="Main" xr:uid="{11C7ED60-7604-47C6-8381-1783678F3544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C2FC-1017-4346-9C4B-40BE4DF860ED}">
  <dimension ref="A1:C10"/>
  <sheetViews>
    <sheetView zoomScale="160" zoomScaleNormal="160" workbookViewId="0">
      <selection activeCell="C10" sqref="C10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4" t="s">
        <v>8</v>
      </c>
    </row>
    <row r="2" spans="1:3" x14ac:dyDescent="0.2">
      <c r="B2" t="s">
        <v>42</v>
      </c>
      <c r="C2" t="s">
        <v>43</v>
      </c>
    </row>
    <row r="3" spans="1:3" x14ac:dyDescent="0.2">
      <c r="B3" t="s">
        <v>44</v>
      </c>
      <c r="C3" t="s">
        <v>45</v>
      </c>
    </row>
    <row r="4" spans="1:3" x14ac:dyDescent="0.2">
      <c r="B4" t="s">
        <v>38</v>
      </c>
      <c r="C4" t="s">
        <v>39</v>
      </c>
    </row>
    <row r="5" spans="1:3" x14ac:dyDescent="0.2">
      <c r="B5" t="s">
        <v>46</v>
      </c>
    </row>
    <row r="6" spans="1:3" x14ac:dyDescent="0.2">
      <c r="C6" s="16" t="s">
        <v>47</v>
      </c>
    </row>
    <row r="10" spans="1:3" x14ac:dyDescent="0.2">
      <c r="C10" s="16" t="s">
        <v>48</v>
      </c>
    </row>
  </sheetData>
  <hyperlinks>
    <hyperlink ref="A1" location="Main!A1" display="Main" xr:uid="{E2F1A538-5E2F-4A6C-A9AE-48A47C796F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Relyvrio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2023-05-21T03:45:57Z</dcterms:created>
  <dcterms:modified xsi:type="dcterms:W3CDTF">2023-05-21T04:02:23Z</dcterms:modified>
</cp:coreProperties>
</file>