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660A9E3-18E7-43E8-91EF-F56C518586F6}" xr6:coauthVersionLast="47" xr6:coauthVersionMax="47" xr10:uidLastSave="{00000000-0000-0000-0000-000000000000}"/>
  <bookViews>
    <workbookView xWindow="-41895" yWindow="1470" windowWidth="38700" windowHeight="15345" xr2:uid="{8092B915-CAD1-4853-B170-C59DE3255FC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3" i="2"/>
  <c r="D1" i="2"/>
  <c r="H3" i="2"/>
  <c r="K5" i="1"/>
  <c r="K3" i="1"/>
  <c r="K6" i="1"/>
  <c r="E2" i="2"/>
  <c r="D13" i="2"/>
  <c r="D9" i="2"/>
  <c r="C9" i="2"/>
  <c r="D7" i="2"/>
  <c r="C7" i="2"/>
  <c r="C5" i="2"/>
  <c r="D5" i="2"/>
  <c r="K4" i="1"/>
  <c r="E13" i="2" l="1"/>
  <c r="K7" i="1"/>
</calcChain>
</file>

<file path=xl/sharedStrings.xml><?xml version="1.0" encoding="utf-8"?>
<sst xmlns="http://schemas.openxmlformats.org/spreadsheetml/2006/main" count="23" uniqueCount="21">
  <si>
    <t>Price</t>
  </si>
  <si>
    <t>Shares</t>
  </si>
  <si>
    <t>MC</t>
  </si>
  <si>
    <t>Cash</t>
  </si>
  <si>
    <t>Debt</t>
  </si>
  <si>
    <t>EV</t>
  </si>
  <si>
    <t>Q224</t>
  </si>
  <si>
    <t>North Dakota - 106MW, 180MW</t>
  </si>
  <si>
    <t>One customer is 62% of revenue.</t>
  </si>
  <si>
    <t>Main</t>
  </si>
  <si>
    <t>Revenue</t>
  </si>
  <si>
    <t>SG&amp;A</t>
  </si>
  <si>
    <t>Gross Profit</t>
  </si>
  <si>
    <t>COGS</t>
  </si>
  <si>
    <t>Operating Income</t>
  </si>
  <si>
    <t>Interest Expense</t>
  </si>
  <si>
    <t>Pretax Income</t>
  </si>
  <si>
    <t>CFFO</t>
  </si>
  <si>
    <t>CapEx</t>
  </si>
  <si>
    <t>Gross Margin</t>
  </si>
  <si>
    <t>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</si>
</sst>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9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B2C1272-DCE4-4AA2-940A-2D7875C8D06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D5EE-2A90-4305-B258-A4FD72E9B022}">
  <dimension ref="B2:L7"/>
  <sheetViews>
    <sheetView tabSelected="1" zoomScale="235" zoomScaleNormal="235" workbookViewId="0">
      <selection activeCell="K8" sqref="K8"/>
    </sheetView>
  </sheetViews>
  <sheetFormatPr defaultRowHeight="12.75" x14ac:dyDescent="0.2"/>
  <sheetData>
    <row r="2" spans="2:12" x14ac:dyDescent="0.2">
      <c r="B2" t="s">
        <v>7</v>
      </c>
      <c r="J2" t="s">
        <v>0</v>
      </c>
      <c r="K2" s="1">
        <v>5.92</v>
      </c>
    </row>
    <row r="3" spans="2:12" x14ac:dyDescent="0.2">
      <c r="B3" t="s">
        <v>8</v>
      </c>
      <c r="J3" t="s">
        <v>1</v>
      </c>
      <c r="K3" s="2">
        <f>157.438246+49.382</f>
        <v>206.820246</v>
      </c>
      <c r="L3" s="3" t="s">
        <v>6</v>
      </c>
    </row>
    <row r="4" spans="2:12" x14ac:dyDescent="0.2">
      <c r="J4" t="s">
        <v>2</v>
      </c>
      <c r="K4" s="2">
        <f>+K2*K3</f>
        <v>1224.3758563199999</v>
      </c>
    </row>
    <row r="5" spans="2:12" x14ac:dyDescent="0.2">
      <c r="J5" t="s">
        <v>3</v>
      </c>
      <c r="K5" s="2">
        <f>3.339+21.349+160</f>
        <v>184.68799999999999</v>
      </c>
      <c r="L5" s="3" t="s">
        <v>6</v>
      </c>
    </row>
    <row r="6" spans="2:12" x14ac:dyDescent="0.2">
      <c r="J6" t="s">
        <v>4</v>
      </c>
      <c r="K6" s="2">
        <f>79.472+10.082</f>
        <v>89.554000000000002</v>
      </c>
      <c r="L6" s="3" t="s">
        <v>6</v>
      </c>
    </row>
    <row r="7" spans="2:12" x14ac:dyDescent="0.2">
      <c r="J7" t="s">
        <v>5</v>
      </c>
      <c r="K7" s="2">
        <f>+K4-K5+K6</f>
        <v>1129.2418563199999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8E4D-142F-4F68-AEB9-F8E8392CE17D}">
  <dimension ref="A1:H17"/>
  <sheetViews>
    <sheetView zoomScale="280" zoomScaleNormal="28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5.85546875" bestFit="1" customWidth="1"/>
  </cols>
  <sheetData>
    <row r="1" spans="1:8" x14ac:dyDescent="0.2">
      <c r="A1" s="7" t="s">
        <v>9</v>
      </c>
      <c r="D1" s="2">
        <f>+D3-29</f>
        <v>136.57499999999999</v>
      </c>
    </row>
    <row r="2" spans="1:8" x14ac:dyDescent="0.2">
      <c r="C2">
        <v>2023</v>
      </c>
      <c r="D2">
        <v>2024</v>
      </c>
      <c r="E2">
        <f>+D2+1</f>
        <v>2025</v>
      </c>
    </row>
    <row r="3" spans="1:8" s="4" customFormat="1" x14ac:dyDescent="0.2">
      <c r="B3" s="4" t="s">
        <v>10</v>
      </c>
      <c r="C3" s="5">
        <v>55.392000000000003</v>
      </c>
      <c r="D3" s="5">
        <v>165.57499999999999</v>
      </c>
      <c r="E3" s="5">
        <f>137+145</f>
        <v>282</v>
      </c>
      <c r="G3" s="4">
        <v>43.7</v>
      </c>
      <c r="H3" s="4">
        <f>+G3*4</f>
        <v>174.8</v>
      </c>
    </row>
    <row r="4" spans="1:8" x14ac:dyDescent="0.2">
      <c r="B4" t="s">
        <v>13</v>
      </c>
      <c r="C4" s="2">
        <v>44.387999999999998</v>
      </c>
      <c r="D4" s="2">
        <v>148.34</v>
      </c>
    </row>
    <row r="5" spans="1:8" x14ac:dyDescent="0.2">
      <c r="B5" t="s">
        <v>12</v>
      </c>
      <c r="C5" s="2">
        <f>+C3-C4</f>
        <v>11.004000000000005</v>
      </c>
      <c r="D5" s="2">
        <f>+D3-D4</f>
        <v>17.234999999999985</v>
      </c>
      <c r="E5" s="2">
        <f>+E3*0.2</f>
        <v>56.400000000000006</v>
      </c>
    </row>
    <row r="6" spans="1:8" x14ac:dyDescent="0.2">
      <c r="B6" t="s">
        <v>11</v>
      </c>
      <c r="C6" s="2">
        <v>55.058999999999997</v>
      </c>
      <c r="D6" s="2">
        <v>98.460999999999999</v>
      </c>
      <c r="E6" s="2">
        <f>+D6*0.5</f>
        <v>49.230499999999999</v>
      </c>
    </row>
    <row r="7" spans="1:8" x14ac:dyDescent="0.2">
      <c r="B7" t="s">
        <v>14</v>
      </c>
      <c r="C7" s="2">
        <f>+C5-C6</f>
        <v>-44.054999999999993</v>
      </c>
      <c r="D7" s="2">
        <f>+D5-D6</f>
        <v>-81.226000000000013</v>
      </c>
      <c r="E7" s="2">
        <f>+E5-E6</f>
        <v>7.1695000000000064</v>
      </c>
    </row>
    <row r="8" spans="1:8" x14ac:dyDescent="0.2">
      <c r="B8" t="s">
        <v>15</v>
      </c>
      <c r="C8" s="2">
        <v>-1.98</v>
      </c>
      <c r="D8" s="2">
        <v>-26.832000000000001</v>
      </c>
      <c r="E8" s="2">
        <f>+D8*0.5</f>
        <v>-13.416</v>
      </c>
    </row>
    <row r="9" spans="1:8" x14ac:dyDescent="0.2">
      <c r="B9" t="s">
        <v>16</v>
      </c>
      <c r="C9" s="2">
        <f>+C7+C8</f>
        <v>-46.034999999999989</v>
      </c>
      <c r="D9" s="2">
        <f>+D7+D8</f>
        <v>-108.05800000000002</v>
      </c>
      <c r="E9" s="2">
        <f>+E7+E8</f>
        <v>-6.2464999999999939</v>
      </c>
    </row>
    <row r="10" spans="1:8" x14ac:dyDescent="0.2">
      <c r="B10" t="s">
        <v>20</v>
      </c>
      <c r="D10">
        <v>24.5</v>
      </c>
    </row>
    <row r="13" spans="1:8" x14ac:dyDescent="0.2">
      <c r="B13" t="s">
        <v>19</v>
      </c>
      <c r="D13" s="6">
        <f>+D5/D3</f>
        <v>0.10409180129850512</v>
      </c>
      <c r="E13" s="6">
        <f>+E5/E3</f>
        <v>0.2</v>
      </c>
    </row>
    <row r="16" spans="1:8" x14ac:dyDescent="0.2">
      <c r="B16" t="s">
        <v>17</v>
      </c>
      <c r="C16" s="2">
        <v>58.734999999999999</v>
      </c>
      <c r="D16" s="2">
        <v>13.794</v>
      </c>
    </row>
    <row r="17" spans="2:4" x14ac:dyDescent="0.2">
      <c r="B17" t="s">
        <v>18</v>
      </c>
      <c r="C17" s="2">
        <v>-131.27799999999999</v>
      </c>
      <c r="D17" s="2">
        <v>-141.809</v>
      </c>
    </row>
  </sheetData>
  <hyperlinks>
    <hyperlink ref="A1" location="Main!A1" display="Main" xr:uid="{05FF8BDA-E40F-43CC-8B4E-71A1BB92AA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2024-09-20T16:10:14Z</dcterms:created>
  <dcterms:modified xsi:type="dcterms:W3CDTF">2024-09-20T16:31:06Z</dcterms:modified>
</cp:coreProperties>
</file>