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A2BBF3-1E74-4BD6-873C-BACA3BD41405}" xr6:coauthVersionLast="47" xr6:coauthVersionMax="47" xr10:uidLastSave="{00000000-0000-0000-0000-000000000000}"/>
  <bookViews>
    <workbookView xWindow="-25875" yWindow="1635" windowWidth="25110" windowHeight="16575" xr2:uid="{0E8FDEB4-CFFA-4049-9F6E-3FD328073C6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9" i="2"/>
  <c r="C8" i="2"/>
  <c r="C5" i="2"/>
  <c r="G10" i="2"/>
  <c r="G8" i="2"/>
  <c r="G5" i="2"/>
  <c r="D10" i="2"/>
  <c r="D8" i="2"/>
  <c r="D5" i="2"/>
  <c r="H10" i="2"/>
  <c r="H8" i="2"/>
  <c r="H5" i="2"/>
  <c r="I14" i="2"/>
  <c r="E14" i="2"/>
  <c r="I13" i="2"/>
  <c r="E13" i="2"/>
  <c r="E10" i="2"/>
  <c r="I10" i="2"/>
  <c r="I11" i="2" s="1"/>
  <c r="E11" i="2"/>
  <c r="I8" i="2"/>
  <c r="I9" i="2" s="1"/>
  <c r="E9" i="2"/>
  <c r="E8" i="2"/>
  <c r="I5" i="2"/>
  <c r="E5" i="2"/>
  <c r="K7" i="1"/>
  <c r="K4" i="1"/>
  <c r="G11" i="2" l="1"/>
  <c r="G13" i="2" s="1"/>
  <c r="G14" i="2" s="1"/>
  <c r="C9" i="2"/>
  <c r="C11" i="2" s="1"/>
  <c r="C13" i="2" s="1"/>
  <c r="C14" i="2" s="1"/>
  <c r="D9" i="2"/>
  <c r="D11" i="2" s="1"/>
  <c r="D13" i="2" s="1"/>
  <c r="D14" i="2" s="1"/>
  <c r="H9" i="2"/>
  <c r="H11" i="2" s="1"/>
  <c r="H13" i="2" s="1"/>
  <c r="H14" i="2" s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<sst xmlns="http://schemas.openxmlformats.org/spreadsheetml/2006/main" count="39" uniqueCount="35">
  <si>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</si>
  <si>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</si>
  <si>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</si>
  <si>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</si>
  <si>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</si>
  <si>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</si>
  <si>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</si>
  <si>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</si>
  <si>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</si>
  <si>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</si>
  <si>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</si>
  <si>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</si>
  <si>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</si>
  <si>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</si>
  <si>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</si>
  <si>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</si>
  <si>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</si>
  <si>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</si>
  <si>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</si>
  <si>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SG&amp;A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</si>
  <si>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</si>
  <si>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</si>
  <si>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</si>
  <si>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</si>
  <si>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</si>
  <si>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</si>
  <si>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</si>
  <si>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Name</t>
  </si>
  <si>
    <t>Anaphylm (epinephrine)</t>
  </si>
  <si>
    <t>MOA</t>
  </si>
  <si>
    <t>Indication</t>
  </si>
  <si>
    <t>anaphylaxis</t>
  </si>
  <si>
    <t>Q125: file Anaphylm</t>
  </si>
  <si>
    <t>Libervant (diazepam)</t>
  </si>
  <si>
    <t>AQST-108 (epinephrine)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</si>
</sst>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A314E69-6297-4D61-B964-BD1361A85A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5BA-1F21-43E8-854E-13E4C8959DD1}">
  <dimension ref="B2:L10"/>
  <sheetViews>
    <sheetView tabSelected="1" zoomScale="175" zoomScaleNormal="175" workbookViewId="0">
      <selection activeCell="D4" sqref="D4"/>
    </sheetView>
  </sheetViews>
  <sheetFormatPr defaultRowHeight="12.75" x14ac:dyDescent="0.2"/>
  <sheetData>
    <row r="2" spans="2:12" x14ac:dyDescent="0.2">
      <c r="B2" s="18" t="s">
        <v>27</v>
      </c>
      <c r="C2" s="19" t="s">
        <v>29</v>
      </c>
      <c r="D2" s="19" t="s">
        <v>30</v>
      </c>
      <c r="E2" s="19"/>
      <c r="F2" s="19"/>
      <c r="G2" s="19"/>
      <c r="H2" s="20"/>
      <c r="J2" t="s">
        <v>0</v>
      </c>
      <c r="K2">
        <v>4.1100000000000003</v>
      </c>
    </row>
    <row r="3" spans="2:12" x14ac:dyDescent="0.2">
      <c r="B3" s="12" t="s">
        <v>28</v>
      </c>
      <c r="C3" s="13"/>
      <c r="D3" s="13" t="s">
        <v>31</v>
      </c>
      <c r="E3" s="13"/>
      <c r="F3" s="13"/>
      <c r="G3" s="13"/>
      <c r="H3" s="14"/>
      <c r="J3" t="s">
        <v>1</v>
      </c>
      <c r="K3" s="1">
        <v>91.178192999999993</v>
      </c>
      <c r="L3" s="2" t="s">
        <v>6</v>
      </c>
    </row>
    <row r="4" spans="2:12" x14ac:dyDescent="0.2">
      <c r="B4" s="12" t="s">
        <v>33</v>
      </c>
      <c r="C4" s="13"/>
      <c r="D4" s="13"/>
      <c r="E4" s="13"/>
      <c r="F4" s="13"/>
      <c r="G4" s="13"/>
      <c r="H4" s="14"/>
      <c r="J4" t="s">
        <v>2</v>
      </c>
      <c r="K4" s="1">
        <f>+K2*K3</f>
        <v>374.74237323</v>
      </c>
    </row>
    <row r="5" spans="2:12" x14ac:dyDescent="0.2">
      <c r="B5" s="12" t="s">
        <v>34</v>
      </c>
      <c r="C5" s="13"/>
      <c r="D5" s="13"/>
      <c r="E5" s="13"/>
      <c r="F5" s="13"/>
      <c r="G5" s="13"/>
      <c r="H5" s="14"/>
      <c r="J5" t="s">
        <v>3</v>
      </c>
      <c r="K5" s="1">
        <v>77.893000000000001</v>
      </c>
      <c r="L5" s="2" t="s">
        <v>6</v>
      </c>
    </row>
    <row r="6" spans="2:12" x14ac:dyDescent="0.2">
      <c r="B6" s="12"/>
      <c r="C6" s="13"/>
      <c r="D6" s="13"/>
      <c r="E6" s="13"/>
      <c r="F6" s="13"/>
      <c r="G6" s="13"/>
      <c r="H6" s="14"/>
      <c r="J6" t="s">
        <v>4</v>
      </c>
      <c r="K6" s="1">
        <v>31.253</v>
      </c>
      <c r="L6" s="2" t="s">
        <v>6</v>
      </c>
    </row>
    <row r="7" spans="2:12" x14ac:dyDescent="0.2">
      <c r="B7" s="15"/>
      <c r="C7" s="16"/>
      <c r="D7" s="16"/>
      <c r="E7" s="16"/>
      <c r="F7" s="16"/>
      <c r="G7" s="16"/>
      <c r="H7" s="17"/>
      <c r="J7" t="s">
        <v>5</v>
      </c>
      <c r="K7" s="1">
        <f>+K4-K5+K6</f>
        <v>328.10237322999996</v>
      </c>
    </row>
    <row r="10" spans="2:12" x14ac:dyDescent="0.2">
      <c r="B1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1D88-95CF-4AD8-A0C6-1BBE5E26E69B}">
  <dimension ref="A1:K1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</cols>
  <sheetData>
    <row r="1" spans="1:11" x14ac:dyDescent="0.2">
      <c r="A1" s="11" t="s">
        <v>7</v>
      </c>
    </row>
    <row r="2" spans="1:11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6</v>
      </c>
      <c r="J2" s="2" t="s">
        <v>15</v>
      </c>
    </row>
    <row r="3" spans="1:11" s="5" customFormat="1" x14ac:dyDescent="0.2">
      <c r="B3" s="5" t="s">
        <v>8</v>
      </c>
      <c r="C3" s="6">
        <v>11.134</v>
      </c>
      <c r="D3" s="6">
        <v>13.241</v>
      </c>
      <c r="E3" s="6">
        <v>13.002000000000001</v>
      </c>
      <c r="F3" s="6"/>
      <c r="G3" s="6">
        <v>12.053000000000001</v>
      </c>
      <c r="H3" s="6">
        <v>20.099</v>
      </c>
      <c r="I3" s="6">
        <v>13.542</v>
      </c>
      <c r="J3" s="6"/>
      <c r="K3" s="6"/>
    </row>
    <row r="4" spans="1:11" s="7" customFormat="1" x14ac:dyDescent="0.2">
      <c r="B4" s="7" t="s">
        <v>16</v>
      </c>
      <c r="C4" s="8">
        <v>4.7370000000000001</v>
      </c>
      <c r="D4" s="8">
        <v>6.617</v>
      </c>
      <c r="E4" s="8">
        <v>4.798</v>
      </c>
      <c r="F4" s="8"/>
      <c r="G4" s="8">
        <v>4.3890000000000002</v>
      </c>
      <c r="H4" s="8">
        <v>4.5259999999999998</v>
      </c>
      <c r="I4" s="8">
        <v>4.4370000000000003</v>
      </c>
      <c r="J4" s="8"/>
      <c r="K4" s="8"/>
    </row>
    <row r="5" spans="1:11" s="7" customFormat="1" x14ac:dyDescent="0.2">
      <c r="B5" s="7" t="s">
        <v>17</v>
      </c>
      <c r="C5" s="8">
        <f>+C3-C4</f>
        <v>6.3970000000000002</v>
      </c>
      <c r="D5" s="8">
        <f>+D3-D4</f>
        <v>6.6239999999999997</v>
      </c>
      <c r="E5" s="8">
        <f>+E3-E4</f>
        <v>8.2040000000000006</v>
      </c>
      <c r="F5" s="8"/>
      <c r="G5" s="8">
        <f>+G3-G4</f>
        <v>7.6640000000000006</v>
      </c>
      <c r="H5" s="8">
        <f>+H3-H4</f>
        <v>15.573</v>
      </c>
      <c r="I5" s="8">
        <f>+I3-I4</f>
        <v>9.1050000000000004</v>
      </c>
      <c r="J5" s="8"/>
      <c r="K5" s="8"/>
    </row>
    <row r="6" spans="1:11" s="7" customFormat="1" x14ac:dyDescent="0.2">
      <c r="B6" s="7" t="s">
        <v>18</v>
      </c>
      <c r="C6" s="8">
        <v>3.5470000000000002</v>
      </c>
      <c r="D6" s="8">
        <v>3.4729999999999999</v>
      </c>
      <c r="E6" s="8">
        <v>3.1960000000000002</v>
      </c>
      <c r="F6" s="8"/>
      <c r="G6" s="8">
        <v>5.9320000000000004</v>
      </c>
      <c r="H6" s="8">
        <v>4.1619999999999999</v>
      </c>
      <c r="I6" s="8">
        <v>5.2690000000000001</v>
      </c>
      <c r="J6" s="8"/>
      <c r="K6" s="8"/>
    </row>
    <row r="7" spans="1:11" s="7" customFormat="1" x14ac:dyDescent="0.2">
      <c r="B7" s="7" t="s">
        <v>19</v>
      </c>
      <c r="C7" s="8">
        <v>7.4550000000000001</v>
      </c>
      <c r="D7" s="8">
        <v>7.36</v>
      </c>
      <c r="E7" s="8">
        <v>7.3849999999999998</v>
      </c>
      <c r="F7" s="8"/>
      <c r="G7" s="8">
        <v>10.689</v>
      </c>
      <c r="H7" s="8">
        <v>11.356</v>
      </c>
      <c r="I7" s="8">
        <v>12.125999999999999</v>
      </c>
      <c r="J7" s="8"/>
      <c r="K7" s="8"/>
    </row>
    <row r="8" spans="1:11" s="7" customFormat="1" x14ac:dyDescent="0.2">
      <c r="B8" s="7" t="s">
        <v>20</v>
      </c>
      <c r="C8" s="8">
        <f>+C6+C7</f>
        <v>11.002000000000001</v>
      </c>
      <c r="D8" s="8">
        <f>+D6+D7</f>
        <v>10.833</v>
      </c>
      <c r="E8" s="8">
        <f>+E6+E7</f>
        <v>10.581</v>
      </c>
      <c r="F8" s="8"/>
      <c r="G8" s="8">
        <f>+G6+G7</f>
        <v>16.621000000000002</v>
      </c>
      <c r="H8" s="8">
        <f>+H6+H7</f>
        <v>15.518000000000001</v>
      </c>
      <c r="I8" s="8">
        <f>+I6+I7</f>
        <v>17.395</v>
      </c>
      <c r="J8" s="8"/>
      <c r="K8" s="8"/>
    </row>
    <row r="9" spans="1:11" s="7" customFormat="1" x14ac:dyDescent="0.2">
      <c r="B9" s="7" t="s">
        <v>21</v>
      </c>
      <c r="C9" s="8">
        <f>+C5-C8</f>
        <v>-4.6050000000000004</v>
      </c>
      <c r="D9" s="8">
        <f>+D5-D8</f>
        <v>-4.2090000000000005</v>
      </c>
      <c r="E9" s="8">
        <f>+E5-E8</f>
        <v>-2.3769999999999989</v>
      </c>
      <c r="F9" s="8"/>
      <c r="G9" s="8">
        <f>-2.784-1.358-0.058+0.329</f>
        <v>-3.8709999999999991</v>
      </c>
      <c r="H9" s="8">
        <f>+H5-H8</f>
        <v>5.4999999999999716E-2</v>
      </c>
      <c r="I9" s="8">
        <f>+I5-I8</f>
        <v>-8.2899999999999991</v>
      </c>
      <c r="J9" s="8"/>
      <c r="K9" s="8"/>
    </row>
    <row r="10" spans="1:11" s="7" customFormat="1" x14ac:dyDescent="0.2">
      <c r="B10" s="7" t="s">
        <v>23</v>
      </c>
      <c r="C10" s="8">
        <f>-1.435-0.052</f>
        <v>-1.4870000000000001</v>
      </c>
      <c r="D10" s="8">
        <f>-1.373-0.055+0.129</f>
        <v>-1.2989999999999999</v>
      </c>
      <c r="E10" s="8">
        <f>-1.256-0.059+1.514</f>
        <v>0.19900000000000007</v>
      </c>
      <c r="F10" s="8"/>
      <c r="G10" s="8">
        <f>-2.779-1.358-0.058+1.395</f>
        <v>-2.8000000000000003</v>
      </c>
      <c r="H10" s="8">
        <f>-2.779-1.358-0.058+1.395</f>
        <v>-2.8000000000000003</v>
      </c>
      <c r="I10" s="8">
        <f>-2.78-1.359+0.979-0.056</f>
        <v>-3.2159999999999993</v>
      </c>
      <c r="J10" s="8"/>
      <c r="K10" s="8"/>
    </row>
    <row r="11" spans="1:11" s="7" customFormat="1" x14ac:dyDescent="0.2">
      <c r="B11" s="7" t="s">
        <v>22</v>
      </c>
      <c r="C11" s="8">
        <f>+C9+C10</f>
        <v>-6.0920000000000005</v>
      </c>
      <c r="D11" s="8">
        <f>+D9+D10</f>
        <v>-5.5080000000000009</v>
      </c>
      <c r="E11" s="8">
        <f>+E9+E10</f>
        <v>-2.177999999999999</v>
      </c>
      <c r="F11" s="8"/>
      <c r="G11" s="8">
        <f>+G9+G10</f>
        <v>-6.6709999999999994</v>
      </c>
      <c r="H11" s="8">
        <f>+H9+H10</f>
        <v>-2.7450000000000006</v>
      </c>
      <c r="I11" s="8">
        <f>+I9+I10</f>
        <v>-11.505999999999998</v>
      </c>
      <c r="J11" s="8"/>
      <c r="K11" s="8"/>
    </row>
    <row r="12" spans="1:11" x14ac:dyDescent="0.2">
      <c r="B12" s="3" t="s">
        <v>24</v>
      </c>
      <c r="C12" s="4">
        <v>0</v>
      </c>
      <c r="D12" s="4">
        <v>0.28399999999999997</v>
      </c>
      <c r="E12" s="4">
        <v>0</v>
      </c>
      <c r="F12" s="4"/>
      <c r="G12" s="4">
        <v>0</v>
      </c>
      <c r="H12" s="4">
        <v>0</v>
      </c>
      <c r="I12" s="4">
        <v>0</v>
      </c>
    </row>
    <row r="13" spans="1:11" x14ac:dyDescent="0.2">
      <c r="B13" s="3" t="s">
        <v>25</v>
      </c>
      <c r="C13" s="8">
        <f>+C11-C12</f>
        <v>-6.0920000000000005</v>
      </c>
      <c r="D13" s="8">
        <f>+D11-D12</f>
        <v>-5.7920000000000007</v>
      </c>
      <c r="E13" s="8">
        <f>+E11-E12</f>
        <v>-2.177999999999999</v>
      </c>
      <c r="G13" s="8">
        <f>+G11-G12</f>
        <v>-6.6709999999999994</v>
      </c>
      <c r="H13" s="8">
        <f>+H11-H12</f>
        <v>-2.7450000000000006</v>
      </c>
      <c r="I13" s="8">
        <f>+I11-I12</f>
        <v>-11.505999999999998</v>
      </c>
    </row>
    <row r="14" spans="1:11" x14ac:dyDescent="0.2">
      <c r="B14" s="7" t="s">
        <v>26</v>
      </c>
      <c r="C14" s="9">
        <f>+C13/C15</f>
        <v>-8.2555383455256121E-2</v>
      </c>
      <c r="D14" s="9">
        <f>+D13/D15</f>
        <v>-0.10099230871730668</v>
      </c>
      <c r="E14" s="9">
        <f>+E13/E15</f>
        <v>-3.367411444384346E-2</v>
      </c>
      <c r="G14" s="9">
        <f>+G13/G15</f>
        <v>-9.0620475174051474E-2</v>
      </c>
      <c r="H14" s="9">
        <f>+H13/H15</f>
        <v>-3.0194158005709858E-2</v>
      </c>
      <c r="I14" s="9">
        <f>+I13/I15</f>
        <v>-0.12632561612201196</v>
      </c>
    </row>
    <row r="15" spans="1:11" s="1" customFormat="1" x14ac:dyDescent="0.2">
      <c r="B15" s="1" t="s">
        <v>1</v>
      </c>
      <c r="C15" s="10">
        <v>73.792885999999996</v>
      </c>
      <c r="D15" s="10">
        <v>57.350901999999998</v>
      </c>
      <c r="E15" s="10">
        <v>64.678760999999994</v>
      </c>
      <c r="F15" s="10"/>
      <c r="G15" s="10">
        <v>73.614710000000002</v>
      </c>
      <c r="H15" s="10">
        <v>90.911625999999998</v>
      </c>
      <c r="I15" s="10">
        <v>91.082081000000002</v>
      </c>
      <c r="J15" s="10"/>
      <c r="K15" s="10"/>
    </row>
  </sheetData>
  <hyperlinks>
    <hyperlink ref="A1" location="Main!A1" display="Main" xr:uid="{E14DC4F2-681A-44AD-A5E3-001C12567C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2024-12-06T15:49:07Z</dcterms:created>
  <dcterms:modified xsi:type="dcterms:W3CDTF">2024-12-07T23:31:08Z</dcterms:modified>
</cp:coreProperties>
</file>