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8DF97AA2-A9D0-4C12-8B08-F180E11FF044}" xr6:coauthVersionLast="47" xr6:coauthVersionMax="47" xr10:uidLastSave="{00000000-0000-0000-0000-000000000000}"/>
  <bookViews>
    <workbookView xWindow="53880" yWindow="5300" windowWidth="22910" windowHeight="15510" activeTab="1" xr2:uid="{3760E85A-7630-44AD-93A3-105FAECBF237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" l="1"/>
  <c r="C5" i="2"/>
  <c r="C7" i="2" s="1"/>
  <c r="C9" i="2" s="1"/>
  <c r="C11" i="2" s="1"/>
  <c r="D18" i="2"/>
  <c r="D5" i="2"/>
  <c r="D7" i="2" s="1"/>
  <c r="D9" i="2" s="1"/>
  <c r="D11" i="2" s="1"/>
  <c r="E18" i="2"/>
  <c r="E5" i="2"/>
  <c r="E7" i="2" s="1"/>
  <c r="E9" i="2" s="1"/>
  <c r="E11" i="2" s="1"/>
  <c r="H18" i="2"/>
  <c r="G18" i="2"/>
  <c r="F18" i="2"/>
  <c r="F5" i="2"/>
  <c r="F7" i="2" s="1"/>
  <c r="F9" i="2" s="1"/>
  <c r="F11" i="2" s="1"/>
  <c r="M7" i="1"/>
  <c r="H14" i="2" l="1"/>
  <c r="G5" i="2"/>
  <c r="G7" i="2" s="1"/>
  <c r="G9" i="2" s="1"/>
  <c r="G11" i="2" s="1"/>
  <c r="H5" i="2"/>
  <c r="H7" i="2" s="1"/>
  <c r="H9" i="2" s="1"/>
  <c r="H11" i="2" s="1"/>
  <c r="M4" i="1"/>
  <c r="M3" i="1"/>
</calcChain>
</file>

<file path=xl/sharedStrings.xml><?xml version="1.0" encoding="utf-8"?>
<sst xmlns="http://schemas.openxmlformats.org/spreadsheetml/2006/main" count="24" uniqueCount="21">
  <si>
    <t>Price</t>
  </si>
  <si>
    <t>Shares</t>
  </si>
  <si>
    <t>MC</t>
  </si>
  <si>
    <t>Cash</t>
  </si>
  <si>
    <t>Debt</t>
  </si>
  <si>
    <t>EV</t>
  </si>
  <si>
    <t>Main</t>
  </si>
  <si>
    <t>Revenue</t>
  </si>
  <si>
    <t>COGS</t>
  </si>
  <si>
    <t>Gross Profit</t>
  </si>
  <si>
    <t>OpEx</t>
  </si>
  <si>
    <t>Operating Income</t>
  </si>
  <si>
    <t>Net Income</t>
  </si>
  <si>
    <t>Taxes</t>
  </si>
  <si>
    <t>Pretax Income</t>
  </si>
  <si>
    <t>Interest Expense</t>
  </si>
  <si>
    <t>Q424</t>
  </si>
  <si>
    <t>PP&amp;E</t>
  </si>
  <si>
    <t>CFFO</t>
  </si>
  <si>
    <t>CX</t>
  </si>
  <si>
    <t>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</si>
</sst>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Price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4" fontId="1" fillId="0" borderId="0" xfId="0" applyNumberFormat="1" applyFont="1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16D7-A2F1-40FE-ADA9-12E297B17027}">
  <dimension ref="L2:N9"/>
  <sheetViews>
    <sheetView topLeftCell="C1" zoomScale="175" zoomScaleNormal="175" workbookViewId="0">
      <selection activeCell="N9" sqref="N9"/>
    </sheetView>
  </sheetViews>
  <sheetFormatPr defaultRowHeight="12.5"/>
  <cols>
    <col min="1" max="16384" width="8.7265625" style="1"/>
  </cols>
  <sheetData>
    <row r="2" spans="12:14">
      <c r="L2" s="1" t="s">
        <v>0</v>
      </c>
      <c r="M2" s="2">
        <v>25.96</v>
      </c>
    </row>
    <row r="3" spans="12:14">
      <c r="L3" s="1" t="s">
        <v>1</v>
      </c>
      <c r="M3" s="8">
        <f>27.493565+30.971735</f>
        <v>58.465299999999999</v>
      </c>
      <c r="N3" s="7" t="s">
        <v>16</v>
      </c>
    </row>
    <row r="4" spans="12:14">
      <c r="L4" s="1" t="s">
        <v>2</v>
      </c>
      <c r="M4" s="8">
        <f>+M2*M3</f>
        <v>1517.759188</v>
      </c>
    </row>
    <row r="5" spans="12:14">
      <c r="L5" s="1" t="s">
        <v>3</v>
      </c>
      <c r="M5" s="8">
        <v>28.672999999999998</v>
      </c>
      <c r="N5" s="7" t="s">
        <v>16</v>
      </c>
    </row>
    <row r="6" spans="12:14">
      <c r="L6" s="1" t="s">
        <v>4</v>
      </c>
      <c r="M6" s="8">
        <v>441</v>
      </c>
      <c r="N6" s="7" t="s">
        <v>16</v>
      </c>
    </row>
    <row r="7" spans="12:14">
      <c r="L7" s="1" t="s">
        <v>5</v>
      </c>
      <c r="M7" s="8">
        <f>+M4-M5+M6</f>
        <v>1930.086188</v>
      </c>
    </row>
    <row r="9" spans="12:14">
      <c r="L9" s="1" t="s">
        <v>17</v>
      </c>
      <c r="M9" s="8">
        <v>1028.605</v>
      </c>
      <c r="N9" s="7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4040C-E275-472A-AEFC-7780771C3BD8}">
  <dimension ref="A1:H18"/>
  <sheetViews>
    <sheetView tabSelected="1" zoomScale="205" zoomScaleNormal="20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H18" sqref="H18"/>
    </sheetView>
  </sheetViews>
  <sheetFormatPr defaultRowHeight="12.5"/>
  <cols>
    <col min="1" max="1" width="4.7265625" style="3" bestFit="1" customWidth="1"/>
    <col min="2" max="2" width="15.26953125" style="3" bestFit="1" customWidth="1"/>
    <col min="3" max="16384" width="8.7265625" style="3"/>
  </cols>
  <sheetData>
    <row r="1" spans="1:8">
      <c r="A1" s="3" t="s">
        <v>6</v>
      </c>
    </row>
    <row r="2" spans="1:8">
      <c r="C2" s="3">
        <v>2019</v>
      </c>
      <c r="D2" s="3">
        <v>2020</v>
      </c>
      <c r="E2" s="3">
        <v>2021</v>
      </c>
      <c r="F2" s="3">
        <v>2022</v>
      </c>
      <c r="G2" s="3">
        <v>2023</v>
      </c>
      <c r="H2" s="3">
        <v>2024</v>
      </c>
    </row>
    <row r="3" spans="1:8" s="5" customFormat="1" ht="13">
      <c r="B3" s="5" t="s">
        <v>7</v>
      </c>
      <c r="C3" s="5">
        <v>118.79300000000001</v>
      </c>
      <c r="D3" s="5">
        <v>171.47200000000001</v>
      </c>
      <c r="E3" s="5">
        <v>229.251</v>
      </c>
      <c r="F3" s="5">
        <v>321.00099999999998</v>
      </c>
      <c r="G3" s="5">
        <v>392.11799999999999</v>
      </c>
      <c r="H3" s="5">
        <v>435.44400000000002</v>
      </c>
    </row>
    <row r="4" spans="1:8" s="4" customFormat="1">
      <c r="B4" s="4" t="s">
        <v>8</v>
      </c>
      <c r="C4" s="4">
        <v>91.643000000000001</v>
      </c>
      <c r="D4" s="4">
        <v>139.458</v>
      </c>
      <c r="E4" s="4">
        <v>151.68100000000001</v>
      </c>
      <c r="F4" s="4">
        <v>207.00399999999999</v>
      </c>
      <c r="G4" s="4">
        <v>254.60499999999999</v>
      </c>
      <c r="H4" s="4">
        <v>257.55500000000001</v>
      </c>
    </row>
    <row r="5" spans="1:8" s="4" customFormat="1">
      <c r="B5" s="4" t="s">
        <v>9</v>
      </c>
      <c r="C5" s="4">
        <f t="shared" ref="C5" si="0">+C3-C4</f>
        <v>27.150000000000006</v>
      </c>
      <c r="D5" s="4">
        <f>+D3-D4</f>
        <v>32.01400000000001</v>
      </c>
      <c r="E5" s="4">
        <f>+E3-E4</f>
        <v>77.569999999999993</v>
      </c>
      <c r="F5" s="4">
        <f>+F3-F4</f>
        <v>113.99699999999999</v>
      </c>
      <c r="G5" s="4">
        <f>+G3-G4</f>
        <v>137.51300000000001</v>
      </c>
      <c r="H5" s="4">
        <f>+H3-H4</f>
        <v>177.88900000000001</v>
      </c>
    </row>
    <row r="6" spans="1:8" s="4" customFormat="1">
      <c r="B6" s="4" t="s">
        <v>10</v>
      </c>
      <c r="C6" s="4">
        <v>13.653</v>
      </c>
      <c r="D6" s="4">
        <v>24.31</v>
      </c>
      <c r="E6" s="4">
        <v>58.427999999999997</v>
      </c>
      <c r="F6" s="4">
        <v>79.491</v>
      </c>
      <c r="G6" s="4">
        <v>53.646999999999998</v>
      </c>
      <c r="H6" s="4">
        <v>71.135999999999996</v>
      </c>
    </row>
    <row r="7" spans="1:8" s="4" customFormat="1">
      <c r="B7" s="4" t="s">
        <v>11</v>
      </c>
      <c r="C7" s="4">
        <f t="shared" ref="C7" si="1">+C5-C6</f>
        <v>13.497000000000005</v>
      </c>
      <c r="D7" s="4">
        <f>+D5-D6</f>
        <v>7.7040000000000113</v>
      </c>
      <c r="E7" s="4">
        <f>+E5-E6</f>
        <v>19.141999999999996</v>
      </c>
      <c r="F7" s="4">
        <f>+F5-F6</f>
        <v>34.505999999999986</v>
      </c>
      <c r="G7" s="4">
        <f>+G5-G6</f>
        <v>83.866000000000014</v>
      </c>
      <c r="H7" s="4">
        <f>+H5-H6</f>
        <v>106.75300000000001</v>
      </c>
    </row>
    <row r="8" spans="1:8" s="4" customFormat="1">
      <c r="B8" s="4" t="s">
        <v>15</v>
      </c>
      <c r="C8" s="4">
        <v>0.26</v>
      </c>
      <c r="D8" s="4">
        <v>-7.6740000000000004</v>
      </c>
      <c r="E8" s="4">
        <v>-25.853000000000002</v>
      </c>
      <c r="F8" s="4">
        <v>-29.184999999999999</v>
      </c>
      <c r="G8" s="4">
        <v>-32.853000000000002</v>
      </c>
      <c r="H8" s="4">
        <v>-36.232999999999997</v>
      </c>
    </row>
    <row r="9" spans="1:8" s="4" customFormat="1">
      <c r="B9" s="4" t="s">
        <v>14</v>
      </c>
      <c r="C9" s="4">
        <f t="shared" ref="C9" si="2">+C7+C8</f>
        <v>13.757000000000005</v>
      </c>
      <c r="D9" s="4">
        <f>+D7+D8</f>
        <v>3.0000000000010907E-2</v>
      </c>
      <c r="E9" s="4">
        <f>+E7+E8</f>
        <v>-6.7110000000000056</v>
      </c>
      <c r="F9" s="4">
        <f>+F7+F8</f>
        <v>5.3209999999999873</v>
      </c>
      <c r="G9" s="4">
        <f>+G7+G8</f>
        <v>51.013000000000012</v>
      </c>
      <c r="H9" s="4">
        <f>+H7+H8</f>
        <v>70.52000000000001</v>
      </c>
    </row>
    <row r="10" spans="1:8" s="4" customFormat="1">
      <c r="B10" s="4" t="s">
        <v>13</v>
      </c>
      <c r="C10" s="4">
        <v>0</v>
      </c>
      <c r="D10" s="4">
        <v>0</v>
      </c>
      <c r="E10" s="4">
        <v>0</v>
      </c>
      <c r="F10" s="4">
        <v>0</v>
      </c>
      <c r="G10" s="4">
        <v>7.4939999999999998</v>
      </c>
      <c r="H10" s="4">
        <v>10.340999999999999</v>
      </c>
    </row>
    <row r="11" spans="1:8" s="4" customFormat="1">
      <c r="B11" s="4" t="s">
        <v>12</v>
      </c>
      <c r="C11" s="4">
        <f t="shared" ref="C11" si="3">+C9-C10</f>
        <v>13.757000000000005</v>
      </c>
      <c r="D11" s="4">
        <f>+D9-D10</f>
        <v>3.0000000000010907E-2</v>
      </c>
      <c r="E11" s="4">
        <f>+E9-E10</f>
        <v>-6.7110000000000056</v>
      </c>
      <c r="F11" s="4">
        <f>+F9-F10</f>
        <v>5.3209999999999873</v>
      </c>
      <c r="G11" s="4">
        <f>+G9-G10</f>
        <v>43.519000000000013</v>
      </c>
      <c r="H11" s="4">
        <f>+H9-H10</f>
        <v>60.179000000000009</v>
      </c>
    </row>
    <row r="14" spans="1:8">
      <c r="H14" s="6">
        <f>+H3/G3-1</f>
        <v>0.11049224978195338</v>
      </c>
    </row>
    <row r="16" spans="1:8" s="4" customFormat="1">
      <c r="B16" s="4" t="s">
        <v>18</v>
      </c>
      <c r="C16" s="4">
        <v>4.149</v>
      </c>
      <c r="D16" s="4">
        <v>67.771000000000001</v>
      </c>
      <c r="E16" s="4">
        <v>58.811999999999998</v>
      </c>
      <c r="F16" s="4">
        <v>70.212999999999994</v>
      </c>
      <c r="G16" s="4">
        <v>138.87299999999999</v>
      </c>
      <c r="H16" s="4">
        <v>178.876</v>
      </c>
    </row>
    <row r="17" spans="2:8" s="4" customFormat="1">
      <c r="B17" s="4" t="s">
        <v>19</v>
      </c>
      <c r="C17" s="4">
        <v>182.964</v>
      </c>
      <c r="D17" s="4">
        <v>139.58600000000001</v>
      </c>
      <c r="E17" s="4">
        <v>74.664000000000001</v>
      </c>
      <c r="F17" s="4">
        <v>146.52500000000001</v>
      </c>
      <c r="G17" s="4">
        <v>169.73599999999999</v>
      </c>
      <c r="H17" s="4">
        <v>99.984999999999999</v>
      </c>
    </row>
    <row r="18" spans="2:8" s="4" customFormat="1">
      <c r="B18" s="4" t="s">
        <v>20</v>
      </c>
      <c r="C18" s="4">
        <f t="shared" ref="C18" si="4">+C16-C17</f>
        <v>-178.815</v>
      </c>
      <c r="D18" s="4">
        <f>+D16-D17</f>
        <v>-71.815000000000012</v>
      </c>
      <c r="E18" s="4">
        <f>+E16-E17</f>
        <v>-15.852000000000004</v>
      </c>
      <c r="F18" s="4">
        <f>+F16-F17</f>
        <v>-76.312000000000012</v>
      </c>
      <c r="G18" s="4">
        <f>+G16-G17</f>
        <v>-30.863</v>
      </c>
      <c r="H18" s="4">
        <f>+H16-H17</f>
        <v>78.891000000000005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2025-04-28T18:56:32Z</dcterms:created>
  <dcterms:modified xsi:type="dcterms:W3CDTF">2025-04-28T21:10:40Z</dcterms:modified>
</cp:coreProperties>
</file>