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2D3D2F5-AC76-431B-9486-5601D3A5A89B}" xr6:coauthVersionLast="47" xr6:coauthVersionMax="47" xr10:uidLastSave="{00000000-0000-0000-0000-000000000000}"/>
  <bookViews>
    <workbookView xWindow="-41355" yWindow="810" windowWidth="27990" windowHeight="17070" activeTab="1" xr2:uid="{609D65EA-DDE0-4F84-AEDF-8153FF0025C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8" i="2"/>
  <c r="E8" i="2"/>
  <c r="D8" i="2"/>
  <c r="C8" i="2"/>
  <c r="G8" i="2"/>
  <c r="G6" i="2"/>
  <c r="K12" i="1" l="1"/>
  <c r="K13" i="1"/>
  <c r="K18" i="1"/>
  <c r="K16" i="1"/>
  <c r="K15" i="1"/>
  <c r="K14" i="1"/>
  <c r="J17" i="1"/>
  <c r="K17" i="1" s="1"/>
  <c r="J5" i="1"/>
  <c r="J4" i="1"/>
  <c r="J7" i="1" s="1"/>
</calcChain>
</file>

<file path=xl/sharedStrings.xml><?xml version="1.0" encoding="utf-8"?>
<sst xmlns="http://schemas.openxmlformats.org/spreadsheetml/2006/main" count="34" uniqueCount="29">
  <si>
    <t>Price</t>
  </si>
  <si>
    <t>Shares</t>
  </si>
  <si>
    <t>MC</t>
  </si>
  <si>
    <t>Cash</t>
  </si>
  <si>
    <t>Debt</t>
  </si>
  <si>
    <t>EV</t>
  </si>
  <si>
    <t>Q125</t>
  </si>
  <si>
    <t>PIC</t>
  </si>
  <si>
    <t>AD</t>
  </si>
  <si>
    <t>Brand</t>
  </si>
  <si>
    <t>Zoryve (roflumilast) cream</t>
  </si>
  <si>
    <t>Indication</t>
  </si>
  <si>
    <t>Psoriasis</t>
  </si>
  <si>
    <t>Approval</t>
  </si>
  <si>
    <t>2/4/2020 IPO</t>
  </si>
  <si>
    <t>Main</t>
  </si>
  <si>
    <t>Zoryve cream 0.3%</t>
  </si>
  <si>
    <t>Zoryve foam</t>
  </si>
  <si>
    <t>Zoryve cream 0.15%</t>
  </si>
  <si>
    <t>Q124</t>
  </si>
  <si>
    <t>Q224</t>
  </si>
  <si>
    <t>Q324</t>
  </si>
  <si>
    <t>Q424</t>
  </si>
  <si>
    <t>Q225</t>
  </si>
  <si>
    <t>Q325</t>
  </si>
  <si>
    <t>Q425</t>
  </si>
  <si>
    <t>Revenue</t>
  </si>
  <si>
    <t>Products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</si>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</sst>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0B4E140-CE16-4FD2-81F2-2F392CD1DD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589D-C554-4AEB-8297-42755ECC3782}">
  <dimension ref="B2:K18"/>
  <sheetViews>
    <sheetView zoomScale="205" zoomScaleNormal="205" workbookViewId="0"/>
  </sheetViews>
  <sheetFormatPr defaultRowHeight="12.75" x14ac:dyDescent="0.2"/>
  <cols>
    <col min="1" max="1" width="3" customWidth="1"/>
    <col min="2" max="2" width="23.28515625" customWidth="1"/>
  </cols>
  <sheetData>
    <row r="2" spans="2:11" x14ac:dyDescent="0.2">
      <c r="B2" s="9" t="s">
        <v>9</v>
      </c>
      <c r="C2" s="10" t="s">
        <v>11</v>
      </c>
      <c r="D2" s="10" t="s">
        <v>13</v>
      </c>
      <c r="E2" s="10"/>
      <c r="F2" s="10"/>
      <c r="G2" s="11"/>
      <c r="I2" t="s">
        <v>0</v>
      </c>
      <c r="J2">
        <v>14.46</v>
      </c>
    </row>
    <row r="3" spans="2:11" x14ac:dyDescent="0.2">
      <c r="B3" s="3" t="s">
        <v>10</v>
      </c>
      <c r="C3" s="4" t="s">
        <v>12</v>
      </c>
      <c r="D3" s="12">
        <v>44771</v>
      </c>
      <c r="E3" s="4"/>
      <c r="F3" s="4"/>
      <c r="G3" s="5"/>
      <c r="I3" t="s">
        <v>1</v>
      </c>
      <c r="J3" s="1">
        <v>119.201724</v>
      </c>
      <c r="K3" s="2" t="s">
        <v>6</v>
      </c>
    </row>
    <row r="4" spans="2:11" x14ac:dyDescent="0.2">
      <c r="B4" s="3"/>
      <c r="C4" s="4"/>
      <c r="D4" s="4"/>
      <c r="E4" s="4"/>
      <c r="F4" s="4"/>
      <c r="G4" s="5"/>
      <c r="I4" t="s">
        <v>2</v>
      </c>
      <c r="J4" s="1">
        <f>+J2*J3</f>
        <v>1723.65692904</v>
      </c>
    </row>
    <row r="5" spans="2:11" x14ac:dyDescent="0.2">
      <c r="B5" s="3"/>
      <c r="C5" s="4"/>
      <c r="D5" s="4"/>
      <c r="E5" s="4"/>
      <c r="F5" s="4"/>
      <c r="G5" s="5"/>
      <c r="I5" t="s">
        <v>3</v>
      </c>
      <c r="J5" s="1">
        <f>53.104+0.617+144.984</f>
        <v>198.70500000000001</v>
      </c>
      <c r="K5" s="2" t="s">
        <v>6</v>
      </c>
    </row>
    <row r="6" spans="2:11" x14ac:dyDescent="0.2">
      <c r="B6" s="3"/>
      <c r="C6" s="4"/>
      <c r="D6" s="4"/>
      <c r="E6" s="4"/>
      <c r="F6" s="4"/>
      <c r="G6" s="5"/>
      <c r="I6" t="s">
        <v>4</v>
      </c>
      <c r="J6" s="1">
        <v>107.61799999999999</v>
      </c>
      <c r="K6" s="2" t="s">
        <v>6</v>
      </c>
    </row>
    <row r="7" spans="2:11" x14ac:dyDescent="0.2">
      <c r="B7" s="6"/>
      <c r="C7" s="7"/>
      <c r="D7" s="7"/>
      <c r="E7" s="7"/>
      <c r="F7" s="7"/>
      <c r="G7" s="8"/>
      <c r="I7" t="s">
        <v>5</v>
      </c>
      <c r="J7" s="1">
        <f>+J4-J5+J6</f>
        <v>1632.56992904</v>
      </c>
    </row>
    <row r="9" spans="2:11" x14ac:dyDescent="0.2">
      <c r="I9" t="s">
        <v>7</v>
      </c>
      <c r="J9" s="1">
        <v>1289.789</v>
      </c>
      <c r="K9" s="2" t="s">
        <v>6</v>
      </c>
    </row>
    <row r="10" spans="2:11" x14ac:dyDescent="0.2">
      <c r="I10" t="s">
        <v>8</v>
      </c>
      <c r="J10" s="1">
        <v>1147.0029999999999</v>
      </c>
      <c r="K10" s="2" t="s">
        <v>6</v>
      </c>
    </row>
    <row r="12" spans="2:11" x14ac:dyDescent="0.2">
      <c r="J12">
        <v>300</v>
      </c>
      <c r="K12" s="1">
        <f>+J12*(1.15^6)</f>
        <v>693.91822968749977</v>
      </c>
    </row>
    <row r="13" spans="2:11" x14ac:dyDescent="0.2">
      <c r="I13" s="13" t="s">
        <v>14</v>
      </c>
      <c r="J13" s="1">
        <v>167.2</v>
      </c>
      <c r="K13" s="1">
        <f>+J13*(1.15^5)</f>
        <v>336.29892174999986</v>
      </c>
    </row>
    <row r="14" spans="2:11" x14ac:dyDescent="0.2">
      <c r="I14" s="14">
        <v>44105</v>
      </c>
      <c r="J14" s="1">
        <v>93.4</v>
      </c>
      <c r="K14" s="1">
        <f>+J14*(1.15^5)</f>
        <v>187.86076131249996</v>
      </c>
    </row>
    <row r="15" spans="2:11" x14ac:dyDescent="0.2">
      <c r="I15" s="14">
        <v>44228</v>
      </c>
      <c r="J15" s="1">
        <v>207.5</v>
      </c>
      <c r="K15" s="1">
        <f>+J15*(1.15^4)</f>
        <v>362.91879687499988</v>
      </c>
    </row>
    <row r="16" spans="2:11" x14ac:dyDescent="0.2">
      <c r="I16" s="14">
        <v>44774</v>
      </c>
      <c r="J16" s="1">
        <v>161.6</v>
      </c>
      <c r="K16" s="1">
        <f>+J16*(1.15^3)</f>
        <v>245.77339999999992</v>
      </c>
    </row>
    <row r="17" spans="9:11" x14ac:dyDescent="0.2">
      <c r="I17" s="14">
        <v>45200</v>
      </c>
      <c r="J17" s="1">
        <f>7.5*2.5</f>
        <v>18.75</v>
      </c>
      <c r="K17" s="1">
        <f>+J17*(1.15^2)</f>
        <v>24.796874999999996</v>
      </c>
    </row>
    <row r="18" spans="9:11" x14ac:dyDescent="0.2">
      <c r="I18" s="13">
        <v>45350</v>
      </c>
      <c r="J18" s="1">
        <v>161.69999999999999</v>
      </c>
      <c r="K18" s="1">
        <f>+J18*(1.15^1)</f>
        <v>185.95499999999998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8BFA-0A38-4A7E-8E3C-05C2F7B64944}">
  <dimension ref="A1:J8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2.75" x14ac:dyDescent="0.2"/>
  <cols>
    <col min="1" max="1" width="5" bestFit="1" customWidth="1"/>
    <col min="2" max="2" width="18.28515625" bestFit="1" customWidth="1"/>
    <col min="3" max="10" width="9.140625" style="2"/>
  </cols>
  <sheetData>
    <row r="1" spans="1:10" x14ac:dyDescent="0.2">
      <c r="A1" t="s">
        <v>15</v>
      </c>
    </row>
    <row r="2" spans="1:10" x14ac:dyDescent="0.2">
      <c r="C2" s="2" t="s">
        <v>19</v>
      </c>
      <c r="D2" s="2" t="s">
        <v>20</v>
      </c>
      <c r="E2" s="2" t="s">
        <v>21</v>
      </c>
      <c r="F2" s="2" t="s">
        <v>22</v>
      </c>
      <c r="G2" s="2" t="s">
        <v>6</v>
      </c>
      <c r="H2" s="2" t="s">
        <v>23</v>
      </c>
      <c r="I2" s="2" t="s">
        <v>24</v>
      </c>
      <c r="J2" s="2" t="s">
        <v>25</v>
      </c>
    </row>
    <row r="3" spans="1:10" s="15" customFormat="1" x14ac:dyDescent="0.2">
      <c r="B3" s="15" t="s">
        <v>16</v>
      </c>
      <c r="C3" s="16">
        <v>15.026</v>
      </c>
      <c r="D3" s="16"/>
      <c r="E3" s="16"/>
      <c r="F3" s="16"/>
      <c r="G3" s="16">
        <v>23.387</v>
      </c>
      <c r="H3" s="16"/>
      <c r="I3" s="16"/>
      <c r="J3" s="16"/>
    </row>
    <row r="4" spans="1:10" s="15" customFormat="1" x14ac:dyDescent="0.2">
      <c r="B4" s="15" t="s">
        <v>17</v>
      </c>
      <c r="C4" s="16">
        <v>6.5430000000000001</v>
      </c>
      <c r="D4" s="16"/>
      <c r="E4" s="16"/>
      <c r="F4" s="16"/>
      <c r="G4" s="16">
        <v>30.24</v>
      </c>
      <c r="H4" s="16"/>
      <c r="I4" s="16"/>
      <c r="J4" s="16"/>
    </row>
    <row r="5" spans="1:10" s="15" customFormat="1" x14ac:dyDescent="0.2">
      <c r="B5" s="15" t="s">
        <v>18</v>
      </c>
      <c r="C5" s="16">
        <v>0</v>
      </c>
      <c r="D5" s="16"/>
      <c r="E5" s="16"/>
      <c r="F5" s="16"/>
      <c r="G5" s="16">
        <v>10.218999999999999</v>
      </c>
      <c r="H5" s="16"/>
      <c r="I5" s="16"/>
      <c r="J5" s="16"/>
    </row>
    <row r="6" spans="1:10" s="15" customFormat="1" x14ac:dyDescent="0.2">
      <c r="B6" s="15" t="s">
        <v>27</v>
      </c>
      <c r="C6" s="16">
        <f>+C5+C4+C3</f>
        <v>21.568999999999999</v>
      </c>
      <c r="D6" s="16"/>
      <c r="E6" s="16"/>
      <c r="F6" s="16"/>
      <c r="G6" s="16">
        <f>+G5+G4+G3</f>
        <v>63.845999999999997</v>
      </c>
      <c r="H6" s="16"/>
      <c r="I6" s="16"/>
      <c r="J6" s="16"/>
    </row>
    <row r="7" spans="1:10" s="15" customFormat="1" x14ac:dyDescent="0.2">
      <c r="B7" s="15" t="s">
        <v>28</v>
      </c>
      <c r="C7" s="16">
        <v>28</v>
      </c>
      <c r="D7" s="16"/>
      <c r="E7" s="16"/>
      <c r="F7" s="16"/>
      <c r="G7" s="16">
        <v>2</v>
      </c>
      <c r="H7" s="16"/>
      <c r="I7" s="16"/>
      <c r="J7" s="16"/>
    </row>
    <row r="8" spans="1:10" s="17" customFormat="1" x14ac:dyDescent="0.2">
      <c r="B8" s="17" t="s">
        <v>26</v>
      </c>
      <c r="C8" s="18">
        <f t="shared" ref="C8:F8" si="0">+C6+C7</f>
        <v>49.569000000000003</v>
      </c>
      <c r="D8" s="18">
        <f t="shared" si="0"/>
        <v>0</v>
      </c>
      <c r="E8" s="18">
        <f t="shared" si="0"/>
        <v>0</v>
      </c>
      <c r="F8" s="18">
        <f t="shared" si="0"/>
        <v>0</v>
      </c>
      <c r="G8" s="18">
        <f>+G6+G7</f>
        <v>65.846000000000004</v>
      </c>
      <c r="H8" s="18"/>
      <c r="I8" s="18"/>
      <c r="J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2025-05-12T19:09:29Z</dcterms:created>
  <dcterms:modified xsi:type="dcterms:W3CDTF">2025-05-12T19:56:13Z</dcterms:modified>
</cp:coreProperties>
</file>