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C250472-CB7D-4C13-AEF2-66469FDBDBA2}" xr6:coauthVersionLast="47" xr6:coauthVersionMax="47" xr10:uidLastSave="{00000000-0000-0000-0000-000000000000}"/>
  <bookViews>
    <workbookView xWindow="-36435" yWindow="600" windowWidth="21795" windowHeight="16575" xr2:uid="{20FC5733-0E21-4222-AD1A-127FF065AD5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G17" i="2"/>
  <c r="C11" i="2"/>
  <c r="C13" i="2" s="1"/>
  <c r="C14" i="2" s="1"/>
  <c r="G11" i="2"/>
  <c r="G13" i="2" s="1"/>
  <c r="G14" i="2" s="1"/>
  <c r="G5" i="2"/>
  <c r="G8" i="2"/>
  <c r="G9" i="2" s="1"/>
  <c r="C8" i="2"/>
  <c r="C9" i="2" s="1"/>
  <c r="C5" i="2"/>
  <c r="D19" i="2"/>
  <c r="E19" i="2" s="1"/>
  <c r="H19" i="2"/>
  <c r="H17" i="2"/>
  <c r="D13" i="2"/>
  <c r="D14" i="2" s="1"/>
  <c r="H13" i="2"/>
  <c r="H14" i="2" s="1"/>
  <c r="D11" i="2"/>
  <c r="H11" i="2"/>
  <c r="D8" i="2"/>
  <c r="D9" i="2" s="1"/>
  <c r="D5" i="2"/>
  <c r="H8" i="2"/>
  <c r="H9" i="2" s="1"/>
  <c r="H5" i="2"/>
  <c r="I19" i="2"/>
  <c r="I17" i="2"/>
  <c r="E11" i="2"/>
  <c r="E13" i="2" s="1"/>
  <c r="E14" i="2" s="1"/>
  <c r="I14" i="2"/>
  <c r="I13" i="2"/>
  <c r="I11" i="2"/>
  <c r="E8" i="2"/>
  <c r="E9" i="2" s="1"/>
  <c r="I9" i="2"/>
  <c r="I8" i="2"/>
  <c r="I5" i="2"/>
  <c r="E5" i="2"/>
  <c r="J6" i="1"/>
  <c r="J4" i="1"/>
  <c r="J7" i="1" s="1"/>
</calcChain>
</file>

<file path=xl/sharedStrings.xml><?xml version="1.0" encoding="utf-8"?>
<sst xmlns="http://schemas.openxmlformats.org/spreadsheetml/2006/main" count="51" uniqueCount="45">
  <si>
    <t>Price</t>
  </si>
  <si>
    <t>Shares</t>
  </si>
  <si>
    <t>MC</t>
  </si>
  <si>
    <t>Cash</t>
  </si>
  <si>
    <t>Debt</t>
  </si>
  <si>
    <t>EV</t>
  </si>
  <si>
    <t>Q324</t>
  </si>
  <si>
    <t>PIC</t>
  </si>
  <si>
    <t>AD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</si>
  <si>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</si>
  <si>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</si>
  <si>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</si>
  <si>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</si>
  <si>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</si>
  <si>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</si>
  <si>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</si>
  <si>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</si>
  <si>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</si>
  <si>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Operating Expenses</t>
  </si>
  <si>
    <t>Operating Income</t>
  </si>
  <si>
    <t>COGS</t>
  </si>
  <si>
    <t>Gross Profit</t>
  </si>
  <si>
    <t>R&amp;D</t>
  </si>
  <si>
    <t>SG&amp;A</t>
  </si>
  <si>
    <t>Net Income</t>
  </si>
  <si>
    <t>Taxes</t>
  </si>
  <si>
    <t>Pretax Income</t>
  </si>
  <si>
    <t>Interest Income</t>
  </si>
  <si>
    <t>EPS</t>
  </si>
  <si>
    <t>Revenue y/y</t>
  </si>
  <si>
    <t>CFFO</t>
  </si>
  <si>
    <t>Udenyca (pegfilgrastim)</t>
  </si>
  <si>
    <t>Name</t>
  </si>
  <si>
    <t>Cimerli (ranibizumab)</t>
  </si>
  <si>
    <t>Loqtorzi</t>
  </si>
  <si>
    <t>PD-1</t>
  </si>
  <si>
    <t>CHS-1000</t>
  </si>
  <si>
    <t>ILT4</t>
  </si>
  <si>
    <t>casdozokitug</t>
  </si>
  <si>
    <t>IL-27</t>
  </si>
  <si>
    <t>CHS-114</t>
  </si>
  <si>
    <t>CCR8</t>
  </si>
  <si>
    <t>NZV839</t>
  </si>
  <si>
    <t>GSK4381562</t>
  </si>
  <si>
    <t>Yusimry (adalimumab)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</si>
</sst>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9658063-9CAE-471C-A97D-674D49A783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20053</xdr:colOff>
      <xdr:row>0</xdr:row>
      <xdr:rowOff>15039</xdr:rowOff>
    </xdr:from>
    <xdr:to>
      <xdr:col>9</xdr:col>
      <xdr:colOff>20053</xdr:colOff>
      <xdr:row>36</xdr:row>
      <xdr:rowOff>80210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B2D92F8-C170-C93B-6A3E-084944331330}"/>
            </a:ext>
          </a:extLst>
        </xdr:cNvPr>
        <xdr:cNvCxnSpPr/>
      </xdr:nvCxnSpPr>
      <xdr:spPr>
        <a:xfrm>
          <a:off x="5845342" y="15039"/>
          <a:ext cx="0" cy="5840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319B-E856-4B42-B98C-54C6C2603397}">
  <dimension ref="B2:K11"/>
  <sheetViews>
    <sheetView tabSelected="1" zoomScale="190" zoomScaleNormal="190" workbookViewId="0">
      <selection activeCell="J6" sqref="J6"/>
    </sheetView>
  </sheetViews>
  <sheetFormatPr defaultRowHeight="12.75" x14ac:dyDescent="0.2"/>
  <sheetData>
    <row r="2" spans="2:11" x14ac:dyDescent="0.2">
      <c r="B2" t="s">
        <v>32</v>
      </c>
      <c r="I2" t="s">
        <v>0</v>
      </c>
      <c r="J2">
        <v>1.74</v>
      </c>
    </row>
    <row r="3" spans="2:11" x14ac:dyDescent="0.2">
      <c r="B3" t="s">
        <v>31</v>
      </c>
      <c r="I3" t="s">
        <v>1</v>
      </c>
      <c r="J3" s="1">
        <v>115.213407</v>
      </c>
      <c r="K3" s="2" t="s">
        <v>6</v>
      </c>
    </row>
    <row r="4" spans="2:11" x14ac:dyDescent="0.2">
      <c r="B4" t="s">
        <v>33</v>
      </c>
      <c r="I4" t="s">
        <v>2</v>
      </c>
      <c r="J4" s="1">
        <f>+J2*J3</f>
        <v>200.47132818</v>
      </c>
    </row>
    <row r="5" spans="2:11" x14ac:dyDescent="0.2">
      <c r="B5" t="s">
        <v>44</v>
      </c>
      <c r="I5" t="s">
        <v>3</v>
      </c>
      <c r="J5" s="1">
        <f>97.69+483.4</f>
        <v>581.08999999999992</v>
      </c>
      <c r="K5" s="2" t="s">
        <v>6</v>
      </c>
    </row>
    <row r="6" spans="2:11" x14ac:dyDescent="0.2">
      <c r="B6" t="s">
        <v>34</v>
      </c>
      <c r="C6" t="s">
        <v>35</v>
      </c>
      <c r="I6" t="s">
        <v>4</v>
      </c>
      <c r="J6" s="1">
        <f>227.891+36.618</f>
        <v>264.50900000000001</v>
      </c>
      <c r="K6" s="2" t="s">
        <v>6</v>
      </c>
    </row>
    <row r="7" spans="2:11" x14ac:dyDescent="0.2">
      <c r="B7" t="s">
        <v>36</v>
      </c>
      <c r="C7" t="s">
        <v>37</v>
      </c>
      <c r="I7" t="s">
        <v>5</v>
      </c>
      <c r="J7" s="1">
        <f>+J4-J5+J6</f>
        <v>-116.1096718199999</v>
      </c>
    </row>
    <row r="8" spans="2:11" x14ac:dyDescent="0.2">
      <c r="B8" t="s">
        <v>38</v>
      </c>
      <c r="C8" t="s">
        <v>39</v>
      </c>
    </row>
    <row r="9" spans="2:11" x14ac:dyDescent="0.2">
      <c r="B9" t="s">
        <v>40</v>
      </c>
      <c r="C9" t="s">
        <v>41</v>
      </c>
      <c r="I9" t="s">
        <v>7</v>
      </c>
      <c r="J9" s="1">
        <v>1412.587</v>
      </c>
      <c r="K9" s="2" t="s">
        <v>6</v>
      </c>
    </row>
    <row r="10" spans="2:11" x14ac:dyDescent="0.2">
      <c r="B10" t="s">
        <v>42</v>
      </c>
      <c r="I10" t="s">
        <v>8</v>
      </c>
      <c r="J10" s="1">
        <v>1500.297</v>
      </c>
      <c r="K10" s="2" t="s">
        <v>6</v>
      </c>
    </row>
    <row r="11" spans="2:11" x14ac:dyDescent="0.2">
      <c r="B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15AF-9FC9-4EF0-AA0D-B15583DA8A15}">
  <dimension ref="A1:J1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0" x14ac:dyDescent="0.2">
      <c r="A1" s="4" t="s">
        <v>9</v>
      </c>
    </row>
    <row r="2" spans="1:10" x14ac:dyDescent="0.2"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6</v>
      </c>
      <c r="J2" s="2" t="s">
        <v>17</v>
      </c>
    </row>
    <row r="3" spans="1:10" s="8" customFormat="1" x14ac:dyDescent="0.2">
      <c r="B3" s="8" t="s">
        <v>10</v>
      </c>
      <c r="C3" s="9">
        <v>32.436</v>
      </c>
      <c r="D3" s="9">
        <v>58.716000000000001</v>
      </c>
      <c r="E3" s="9">
        <v>74.567999999999998</v>
      </c>
      <c r="F3" s="9"/>
      <c r="G3" s="9">
        <v>77.063000000000002</v>
      </c>
      <c r="H3" s="9">
        <v>64.978999999999999</v>
      </c>
      <c r="I3" s="9">
        <v>70.774000000000001</v>
      </c>
      <c r="J3" s="9"/>
    </row>
    <row r="4" spans="1:10" s="1" customFormat="1" x14ac:dyDescent="0.2">
      <c r="B4" s="1" t="s">
        <v>20</v>
      </c>
      <c r="C4" s="3">
        <v>16.873999999999999</v>
      </c>
      <c r="D4" s="3">
        <v>24.847999999999999</v>
      </c>
      <c r="E4" s="3">
        <v>32.703000000000003</v>
      </c>
      <c r="F4" s="3"/>
      <c r="G4" s="3">
        <v>34.585999999999999</v>
      </c>
      <c r="H4" s="3">
        <v>28.367999999999999</v>
      </c>
      <c r="I4" s="3">
        <v>20.741</v>
      </c>
      <c r="J4" s="3"/>
    </row>
    <row r="5" spans="1:10" s="1" customFormat="1" x14ac:dyDescent="0.2">
      <c r="B5" s="1" t="s">
        <v>21</v>
      </c>
      <c r="C5" s="3">
        <f>+C3-C4</f>
        <v>15.562000000000001</v>
      </c>
      <c r="D5" s="3">
        <f>+D3-D4</f>
        <v>33.868000000000002</v>
      </c>
      <c r="E5" s="3">
        <f>+E3-E4</f>
        <v>41.864999999999995</v>
      </c>
      <c r="F5" s="3"/>
      <c r="G5" s="3">
        <f>+G3-G4</f>
        <v>42.477000000000004</v>
      </c>
      <c r="H5" s="3">
        <f>+H3-H4</f>
        <v>36.611000000000004</v>
      </c>
      <c r="I5" s="3">
        <f>+I3-I4</f>
        <v>50.033000000000001</v>
      </c>
      <c r="J5" s="3"/>
    </row>
    <row r="6" spans="1:10" s="1" customFormat="1" x14ac:dyDescent="0.2">
      <c r="B6" s="1" t="s">
        <v>22</v>
      </c>
      <c r="C6" s="3">
        <v>34.154000000000003</v>
      </c>
      <c r="D6" s="3">
        <v>23.266999999999999</v>
      </c>
      <c r="E6" s="3">
        <v>25.646999999999998</v>
      </c>
      <c r="F6" s="3"/>
      <c r="G6" s="3">
        <v>28.47</v>
      </c>
      <c r="H6" s="3">
        <v>21.954999999999998</v>
      </c>
      <c r="I6" s="3">
        <v>21.675999999999998</v>
      </c>
      <c r="J6" s="3"/>
    </row>
    <row r="7" spans="1:10" s="1" customFormat="1" x14ac:dyDescent="0.2">
      <c r="B7" s="1" t="s">
        <v>23</v>
      </c>
      <c r="C7" s="3">
        <v>49.152999999999999</v>
      </c>
      <c r="D7" s="3">
        <v>45.143999999999998</v>
      </c>
      <c r="E7" s="3">
        <v>48.223999999999997</v>
      </c>
      <c r="F7" s="3"/>
      <c r="G7" s="3">
        <v>56.531999999999996</v>
      </c>
      <c r="H7" s="3">
        <v>35.164999999999999</v>
      </c>
      <c r="I7" s="3">
        <v>34.744</v>
      </c>
      <c r="J7" s="3"/>
    </row>
    <row r="8" spans="1:10" s="1" customFormat="1" x14ac:dyDescent="0.2">
      <c r="B8" s="1" t="s">
        <v>18</v>
      </c>
      <c r="C8" s="3">
        <f>+C6+C7</f>
        <v>83.307000000000002</v>
      </c>
      <c r="D8" s="3">
        <f>+D6+D7</f>
        <v>68.411000000000001</v>
      </c>
      <c r="E8" s="3">
        <f>+E6+E7</f>
        <v>73.870999999999995</v>
      </c>
      <c r="F8" s="3"/>
      <c r="G8" s="3">
        <f>+G6+G7</f>
        <v>85.001999999999995</v>
      </c>
      <c r="H8" s="3">
        <f>+H6+H7</f>
        <v>57.12</v>
      </c>
      <c r="I8" s="3">
        <f>+I6+I7</f>
        <v>56.42</v>
      </c>
      <c r="J8" s="3"/>
    </row>
    <row r="9" spans="1:10" s="1" customFormat="1" x14ac:dyDescent="0.2">
      <c r="B9" s="1" t="s">
        <v>19</v>
      </c>
      <c r="C9" s="3">
        <f>+C5-C8</f>
        <v>-67.745000000000005</v>
      </c>
      <c r="D9" s="3">
        <f>+D5-D8</f>
        <v>-34.542999999999999</v>
      </c>
      <c r="E9" s="3">
        <f>+E5-E8</f>
        <v>-32.006</v>
      </c>
      <c r="F9" s="3"/>
      <c r="G9" s="3">
        <f>+G5-G8</f>
        <v>-42.524999999999991</v>
      </c>
      <c r="H9" s="3">
        <f>+H5-H8</f>
        <v>-20.508999999999993</v>
      </c>
      <c r="I9" s="3">
        <f>+I5-I8</f>
        <v>-6.3870000000000005</v>
      </c>
      <c r="J9" s="3"/>
    </row>
    <row r="10" spans="1:10" s="1" customFormat="1" x14ac:dyDescent="0.2">
      <c r="B10" s="1" t="s">
        <v>27</v>
      </c>
      <c r="C10" s="3">
        <v>-9.7119999999999997</v>
      </c>
      <c r="D10" s="3">
        <v>-9.9429999999999996</v>
      </c>
      <c r="E10" s="3">
        <v>-10.268000000000001</v>
      </c>
      <c r="F10" s="3"/>
      <c r="G10" s="3">
        <v>-11.116</v>
      </c>
      <c r="H10" s="3">
        <v>-5.3339999999999996</v>
      </c>
      <c r="I10" s="3">
        <v>-5.3620000000000001</v>
      </c>
      <c r="J10" s="3"/>
    </row>
    <row r="11" spans="1:10" s="1" customFormat="1" x14ac:dyDescent="0.2">
      <c r="B11" s="1" t="s">
        <v>26</v>
      </c>
      <c r="C11" s="3">
        <f>+C9+C10</f>
        <v>-77.457000000000008</v>
      </c>
      <c r="D11" s="3">
        <f>+D9+D10</f>
        <v>-44.485999999999997</v>
      </c>
      <c r="E11" s="3">
        <f>+E9+E10</f>
        <v>-42.274000000000001</v>
      </c>
      <c r="F11" s="3"/>
      <c r="G11" s="3">
        <f>+G9+G10</f>
        <v>-53.640999999999991</v>
      </c>
      <c r="H11" s="3">
        <f>+H9+H10</f>
        <v>-25.842999999999993</v>
      </c>
      <c r="I11" s="3">
        <f>+I9+I10</f>
        <v>-11.749000000000001</v>
      </c>
      <c r="J11" s="3"/>
    </row>
    <row r="12" spans="1:10" s="1" customFormat="1" x14ac:dyDescent="0.2">
      <c r="B12" s="1" t="s">
        <v>25</v>
      </c>
      <c r="C12" s="3">
        <v>0</v>
      </c>
      <c r="D12" s="3">
        <v>0</v>
      </c>
      <c r="E12" s="3">
        <v>-0.38</v>
      </c>
      <c r="F12" s="3"/>
      <c r="G12" s="3">
        <v>0</v>
      </c>
      <c r="H12" s="3">
        <v>0</v>
      </c>
      <c r="I12" s="3">
        <v>0</v>
      </c>
      <c r="J12" s="3"/>
    </row>
    <row r="13" spans="1:10" s="1" customFormat="1" x14ac:dyDescent="0.2">
      <c r="B13" s="1" t="s">
        <v>24</v>
      </c>
      <c r="C13" s="3">
        <f>+C11-C12</f>
        <v>-77.457000000000008</v>
      </c>
      <c r="D13" s="3">
        <f>+D11-D12</f>
        <v>-44.485999999999997</v>
      </c>
      <c r="E13" s="3">
        <f>+E11-E12</f>
        <v>-41.893999999999998</v>
      </c>
      <c r="F13" s="3"/>
      <c r="G13" s="3">
        <f>+G11-G12</f>
        <v>-53.640999999999991</v>
      </c>
      <c r="H13" s="3">
        <f>+H11-H12</f>
        <v>-25.842999999999993</v>
      </c>
      <c r="I13" s="3">
        <f>+I11-I12</f>
        <v>-11.749000000000001</v>
      </c>
      <c r="J13" s="3"/>
    </row>
    <row r="14" spans="1:10" x14ac:dyDescent="0.2">
      <c r="B14" s="1" t="s">
        <v>28</v>
      </c>
      <c r="C14" s="5">
        <f>+C13/C15</f>
        <v>-0.97714293910623395</v>
      </c>
      <c r="D14" s="5">
        <f>+D13/D15</f>
        <v>-0.50975360106439793</v>
      </c>
      <c r="E14" s="5">
        <f>+E13/E15</f>
        <v>-0.42863350821118013</v>
      </c>
      <c r="G14" s="5">
        <f>+G13/G15</f>
        <v>-0.42731627811815548</v>
      </c>
      <c r="H14" s="5">
        <f>+H13/H15</f>
        <v>-0.22507409752302218</v>
      </c>
      <c r="I14" s="5">
        <f>+I13/I15</f>
        <v>-0.10197891432964844</v>
      </c>
    </row>
    <row r="15" spans="1:10" s="1" customFormat="1" x14ac:dyDescent="0.2">
      <c r="B15" s="1" t="s">
        <v>1</v>
      </c>
      <c r="C15" s="3">
        <v>79.268852999999993</v>
      </c>
      <c r="D15" s="3">
        <v>87.269614000000004</v>
      </c>
      <c r="E15" s="3">
        <v>97.738508999999993</v>
      </c>
      <c r="F15" s="3"/>
      <c r="G15" s="3">
        <v>125.529971</v>
      </c>
      <c r="H15" s="3">
        <v>114.819965</v>
      </c>
      <c r="I15" s="3">
        <v>115.21009100000001</v>
      </c>
      <c r="J15" s="3"/>
    </row>
    <row r="17" spans="2:10" s="7" customFormat="1" x14ac:dyDescent="0.2">
      <c r="B17" s="7" t="s">
        <v>29</v>
      </c>
      <c r="C17" s="6"/>
      <c r="D17" s="6"/>
      <c r="E17" s="6"/>
      <c r="F17" s="6"/>
      <c r="G17" s="6">
        <f>+G3/C3-1</f>
        <v>1.375847823406092</v>
      </c>
      <c r="H17" s="6">
        <f>+H3/D3-1</f>
        <v>0.10666598542135008</v>
      </c>
      <c r="I17" s="6">
        <f>+I3/E3-1</f>
        <v>-5.0879733934127147E-2</v>
      </c>
      <c r="J17" s="6"/>
    </row>
    <row r="19" spans="2:10" s="1" customFormat="1" x14ac:dyDescent="0.2">
      <c r="B19" s="1" t="s">
        <v>30</v>
      </c>
      <c r="C19" s="3">
        <v>-68.731999999999999</v>
      </c>
      <c r="D19" s="3">
        <f>-107.647-C19</f>
        <v>-38.915000000000006</v>
      </c>
      <c r="E19" s="3">
        <f>-161.947-D19-C19</f>
        <v>-54.3</v>
      </c>
      <c r="F19" s="3"/>
      <c r="G19" s="3">
        <v>-46.765999999999998</v>
      </c>
      <c r="H19" s="3">
        <f>12.968-G19</f>
        <v>59.733999999999995</v>
      </c>
      <c r="I19" s="3">
        <f>-49.048-H19-G19</f>
        <v>-62.015999999999998</v>
      </c>
      <c r="J19" s="3"/>
    </row>
  </sheetData>
  <hyperlinks>
    <hyperlink ref="A1" location="Main!A1" display="Main" xr:uid="{19322F61-901B-4BFE-ACD9-3CCF6ACED8B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2024-12-05T14:49:42Z</dcterms:created>
  <dcterms:modified xsi:type="dcterms:W3CDTF">2024-12-05T15:36:15Z</dcterms:modified>
</cp:coreProperties>
</file>