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18ACC3C-910D-4339-98BA-A68F34301B44}" xr6:coauthVersionLast="47" xr6:coauthVersionMax="47" xr10:uidLastSave="{00000000-0000-0000-0000-000000000000}"/>
  <bookViews>
    <workbookView xWindow="-30465" yWindow="2310" windowWidth="19125" windowHeight="17175" activeTab="1" xr2:uid="{68DD57F6-D900-46D0-BE96-8681E16F03D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2" l="1"/>
  <c r="R25" i="2"/>
  <c r="Q25" i="2"/>
  <c r="S16" i="2"/>
  <c r="S18" i="2" s="1"/>
  <c r="S19" i="2" s="1"/>
  <c r="R16" i="2"/>
  <c r="R18" i="2" s="1"/>
  <c r="R19" i="2" s="1"/>
  <c r="Q16" i="2"/>
  <c r="Q18" i="2" s="1"/>
  <c r="Q19" i="2" s="1"/>
  <c r="S14" i="2"/>
  <c r="R14" i="2"/>
  <c r="Q14" i="2"/>
  <c r="S12" i="2"/>
  <c r="R12" i="2"/>
  <c r="Q12" i="2"/>
  <c r="S10" i="2"/>
  <c r="R10" i="2"/>
  <c r="Q10" i="2"/>
  <c r="T25" i="2"/>
  <c r="T10" i="2"/>
  <c r="T12" i="2" s="1"/>
  <c r="T14" i="2" s="1"/>
  <c r="T16" i="2" s="1"/>
  <c r="T18" i="2" s="1"/>
  <c r="T19" i="2" s="1"/>
  <c r="U25" i="2"/>
  <c r="U10" i="2"/>
  <c r="U12" i="2" s="1"/>
  <c r="U14" i="2" s="1"/>
  <c r="U16" i="2" s="1"/>
  <c r="U18" i="2" s="1"/>
  <c r="U19" i="2" s="1"/>
  <c r="W25" i="2"/>
  <c r="V25" i="2"/>
  <c r="X25" i="2"/>
  <c r="W10" i="2"/>
  <c r="W12" i="2" s="1"/>
  <c r="W14" i="2" s="1"/>
  <c r="W16" i="2" s="1"/>
  <c r="W18" i="2" s="1"/>
  <c r="W19" i="2" s="1"/>
  <c r="V10" i="2"/>
  <c r="V12" i="2" s="1"/>
  <c r="V14" i="2" s="1"/>
  <c r="V16" i="2" s="1"/>
  <c r="V18" i="2" s="1"/>
  <c r="V19" i="2" s="1"/>
  <c r="X10" i="2"/>
  <c r="X12" i="2" s="1"/>
  <c r="X14" i="2" s="1"/>
  <c r="X16" i="2" s="1"/>
  <c r="X18" i="2" s="1"/>
  <c r="X19" i="2" s="1"/>
  <c r="L25" i="2"/>
  <c r="H25" i="2"/>
  <c r="H15" i="2"/>
  <c r="H12" i="2"/>
  <c r="H14" i="2" s="1"/>
  <c r="H16" i="2" s="1"/>
  <c r="H18" i="2" s="1"/>
  <c r="H19" i="2" s="1"/>
  <c r="L12" i="2"/>
  <c r="L14" i="2" s="1"/>
  <c r="L16" i="2" s="1"/>
  <c r="L18" i="2" s="1"/>
  <c r="L19" i="2" s="1"/>
  <c r="M6" i="1"/>
  <c r="M7" i="1" s="1"/>
  <c r="M4" i="1"/>
</calcChain>
</file>

<file path=xl/sharedStrings.xml><?xml version="1.0" encoding="utf-8"?>
<sst xmlns="http://schemas.openxmlformats.org/spreadsheetml/2006/main" count="43" uniqueCount="36">
  <si>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</si>
  <si>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</si>
  <si>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</si>
  <si>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</si>
  <si>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</si>
  <si>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</si>
  <si>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</si>
  <si>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</si>
  <si>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</si>
  <si>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</si>
  <si>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</si>
  <si>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</si>
  <si>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</si>
  <si>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</si>
  <si>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</si>
  <si>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</si>
  <si>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</si>
  <si>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</si>
  <si>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</si>
  <si>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</si>
  <si>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EPS</t>
  </si>
  <si>
    <t>Net Income</t>
  </si>
  <si>
    <t>Taxes</t>
  </si>
  <si>
    <t>Pretax Income</t>
  </si>
  <si>
    <t>Interest Income</t>
  </si>
  <si>
    <t>Operating Income</t>
  </si>
  <si>
    <t>SG&amp;A</t>
  </si>
  <si>
    <t>Gross Profit</t>
  </si>
  <si>
    <t>COGS</t>
  </si>
  <si>
    <t>CFFO</t>
  </si>
  <si>
    <t>CapEx</t>
  </si>
  <si>
    <t>FCF</t>
  </si>
  <si>
    <t>Versace</t>
  </si>
  <si>
    <t>Jimmy Choo</t>
  </si>
  <si>
    <t>Michael Kors</t>
  </si>
  <si>
    <t>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</si>
</sst>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m/d/yy;@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A5F42DC-4D18-4217-9353-FB16F5F5BA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E76B-FBC0-45CF-860C-8E723E6B363D}">
  <dimension ref="B2:N7"/>
  <sheetViews>
    <sheetView zoomScale="130" zoomScaleNormal="130" workbookViewId="0"/>
  </sheetViews>
  <sheetFormatPr defaultRowHeight="12.75" x14ac:dyDescent="0.2"/>
  <sheetData>
    <row r="2" spans="2:14" x14ac:dyDescent="0.2">
      <c r="B2" t="s">
        <v>34</v>
      </c>
      <c r="L2" s="1" t="s">
        <v>0</v>
      </c>
      <c r="M2" s="1">
        <v>22</v>
      </c>
    </row>
    <row r="3" spans="2:14" x14ac:dyDescent="0.2">
      <c r="B3" t="s">
        <v>32</v>
      </c>
      <c r="L3" t="s">
        <v>1</v>
      </c>
      <c r="M3" s="2">
        <v>117.789174</v>
      </c>
      <c r="N3" s="3" t="s">
        <v>6</v>
      </c>
    </row>
    <row r="4" spans="2:14" x14ac:dyDescent="0.2">
      <c r="B4" t="s">
        <v>33</v>
      </c>
      <c r="L4" t="s">
        <v>2</v>
      </c>
      <c r="M4" s="2">
        <f>+M2*M3</f>
        <v>2591.3618280000001</v>
      </c>
    </row>
    <row r="5" spans="2:14" x14ac:dyDescent="0.2">
      <c r="L5" t="s">
        <v>3</v>
      </c>
      <c r="M5" s="2">
        <v>213</v>
      </c>
      <c r="N5" s="3" t="s">
        <v>6</v>
      </c>
    </row>
    <row r="6" spans="2:14" x14ac:dyDescent="0.2">
      <c r="L6" t="s">
        <v>4</v>
      </c>
      <c r="M6" s="2">
        <f>461+1252</f>
        <v>1713</v>
      </c>
      <c r="N6" s="3" t="s">
        <v>6</v>
      </c>
    </row>
    <row r="7" spans="2:14" x14ac:dyDescent="0.2">
      <c r="L7" t="s">
        <v>5</v>
      </c>
      <c r="M7" s="2">
        <f>+M4-M5+M6</f>
        <v>4091.3618280000001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5D6B-F347-466D-9FF5-9F21B9188B51}">
  <dimension ref="A1:X25"/>
  <sheetViews>
    <sheetView tabSelected="1" zoomScale="145" zoomScaleNormal="145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Q23" sqref="Q23"/>
    </sheetView>
  </sheetViews>
  <sheetFormatPr defaultRowHeight="12.75" x14ac:dyDescent="0.2"/>
  <cols>
    <col min="1" max="1" width="5" bestFit="1" customWidth="1"/>
    <col min="2" max="2" width="16" bestFit="1" customWidth="1"/>
    <col min="3" max="14" width="9.140625" style="3"/>
    <col min="17" max="24" width="8.7109375" customWidth="1"/>
  </cols>
  <sheetData>
    <row r="1" spans="1:24" x14ac:dyDescent="0.2">
      <c r="A1" t="s">
        <v>7</v>
      </c>
    </row>
    <row r="2" spans="1:24" s="14" customFormat="1" x14ac:dyDescent="0.2">
      <c r="C2" s="15" t="s">
        <v>9</v>
      </c>
      <c r="D2" s="15" t="s">
        <v>10</v>
      </c>
      <c r="E2" s="15" t="s">
        <v>11</v>
      </c>
      <c r="F2" s="15" t="s">
        <v>12</v>
      </c>
      <c r="G2" s="15" t="s">
        <v>13</v>
      </c>
      <c r="H2" s="15" t="s">
        <v>14</v>
      </c>
      <c r="I2" s="15" t="s">
        <v>15</v>
      </c>
      <c r="J2" s="15" t="s">
        <v>16</v>
      </c>
      <c r="K2" s="15" t="s">
        <v>17</v>
      </c>
      <c r="L2" s="15" t="s">
        <v>6</v>
      </c>
      <c r="M2" s="15" t="s">
        <v>18</v>
      </c>
      <c r="N2" s="15" t="s">
        <v>19</v>
      </c>
      <c r="Q2" s="14">
        <v>42826</v>
      </c>
      <c r="R2" s="14">
        <v>43190</v>
      </c>
      <c r="S2" s="14">
        <v>43554</v>
      </c>
      <c r="T2" s="14">
        <v>43918</v>
      </c>
      <c r="U2" s="14">
        <v>44282</v>
      </c>
      <c r="V2" s="14">
        <v>44653</v>
      </c>
      <c r="W2" s="14">
        <v>45017</v>
      </c>
      <c r="X2" s="14">
        <v>45381</v>
      </c>
    </row>
    <row r="3" spans="1:24" x14ac:dyDescent="0.2">
      <c r="B3" t="s">
        <v>35</v>
      </c>
      <c r="Q3">
        <v>827</v>
      </c>
      <c r="R3" s="2">
        <v>1011</v>
      </c>
      <c r="S3" s="2">
        <v>1249</v>
      </c>
      <c r="T3" s="2">
        <v>1271</v>
      </c>
      <c r="U3" s="2">
        <v>1257</v>
      </c>
      <c r="V3" s="2">
        <v>1271</v>
      </c>
      <c r="W3" s="7"/>
      <c r="X3" s="7"/>
    </row>
    <row r="4" spans="1:24" x14ac:dyDescent="0.2">
      <c r="T4" s="7"/>
      <c r="U4" s="7"/>
      <c r="V4" s="7"/>
      <c r="W4" s="7"/>
      <c r="X4" s="7"/>
    </row>
    <row r="5" spans="1:24" x14ac:dyDescent="0.2">
      <c r="T5" s="7"/>
      <c r="U5" s="7"/>
      <c r="V5" s="7"/>
      <c r="W5" s="7"/>
      <c r="X5" s="7"/>
    </row>
    <row r="6" spans="1:24" s="12" customFormat="1" x14ac:dyDescent="0.2">
      <c r="B6" s="12" t="s">
        <v>32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Q6" s="12">
        <v>0</v>
      </c>
      <c r="R6" s="12">
        <v>0</v>
      </c>
      <c r="S6" s="12">
        <v>137</v>
      </c>
      <c r="T6" s="12">
        <v>843</v>
      </c>
      <c r="U6" s="12">
        <v>718</v>
      </c>
      <c r="V6" s="12">
        <v>1088</v>
      </c>
      <c r="W6" s="12">
        <v>1106</v>
      </c>
      <c r="X6" s="12">
        <v>1030</v>
      </c>
    </row>
    <row r="7" spans="1:24" x14ac:dyDescent="0.2">
      <c r="B7" t="s">
        <v>33</v>
      </c>
      <c r="Q7">
        <v>0</v>
      </c>
      <c r="R7">
        <v>223</v>
      </c>
      <c r="S7">
        <v>590</v>
      </c>
      <c r="T7" s="12">
        <v>555</v>
      </c>
      <c r="U7" s="12">
        <v>418</v>
      </c>
      <c r="V7" s="12">
        <v>613</v>
      </c>
      <c r="W7" s="12">
        <v>633</v>
      </c>
      <c r="X7" s="12">
        <v>618</v>
      </c>
    </row>
    <row r="8" spans="1:24" x14ac:dyDescent="0.2">
      <c r="B8" t="s">
        <v>34</v>
      </c>
      <c r="Q8" s="2">
        <v>4494</v>
      </c>
      <c r="R8" s="2">
        <v>4496</v>
      </c>
      <c r="S8" s="2">
        <v>4511</v>
      </c>
      <c r="T8" s="12">
        <v>4153</v>
      </c>
      <c r="U8" s="12">
        <v>2924</v>
      </c>
      <c r="V8" s="12">
        <v>3953</v>
      </c>
      <c r="W8" s="12">
        <v>3880</v>
      </c>
      <c r="X8" s="12">
        <v>3522</v>
      </c>
    </row>
    <row r="9" spans="1:24" x14ac:dyDescent="0.2">
      <c r="V9" s="7"/>
      <c r="W9" s="7"/>
      <c r="X9" s="7"/>
    </row>
    <row r="10" spans="1:24" s="5" customFormat="1" x14ac:dyDescent="0.2">
      <c r="B10" s="5" t="s">
        <v>8</v>
      </c>
      <c r="C10" s="6"/>
      <c r="D10" s="6"/>
      <c r="E10" s="6"/>
      <c r="F10" s="6"/>
      <c r="G10" s="6"/>
      <c r="H10" s="6">
        <v>1229</v>
      </c>
      <c r="I10" s="6"/>
      <c r="J10" s="6"/>
      <c r="K10" s="6"/>
      <c r="L10" s="6">
        <v>1067</v>
      </c>
      <c r="M10" s="6"/>
      <c r="N10" s="6"/>
      <c r="Q10" s="5">
        <f t="shared" ref="Q10:T10" si="0">+Q8+Q7+Q6</f>
        <v>4494</v>
      </c>
      <c r="R10" s="5">
        <f t="shared" si="0"/>
        <v>4719</v>
      </c>
      <c r="S10" s="5">
        <f t="shared" si="0"/>
        <v>5238</v>
      </c>
      <c r="T10" s="5">
        <f t="shared" ref="T10" si="1">+T8+T7+T6</f>
        <v>5551</v>
      </c>
      <c r="U10" s="5">
        <f t="shared" ref="U10:V10" si="2">+U8+U7+U6</f>
        <v>4060</v>
      </c>
      <c r="V10" s="5">
        <f t="shared" ref="V10:X10" si="3">+V8+V7+V6</f>
        <v>5654</v>
      </c>
      <c r="W10" s="5">
        <f t="shared" si="3"/>
        <v>5619</v>
      </c>
      <c r="X10" s="5">
        <f>+X8+X7+X6</f>
        <v>5170</v>
      </c>
    </row>
    <row r="11" spans="1:24" s="2" customFormat="1" x14ac:dyDescent="0.2">
      <c r="B11" s="2" t="s">
        <v>28</v>
      </c>
      <c r="C11" s="4"/>
      <c r="D11" s="4"/>
      <c r="E11" s="4"/>
      <c r="F11" s="4"/>
      <c r="G11" s="4"/>
      <c r="H11" s="4">
        <v>417</v>
      </c>
      <c r="I11" s="4"/>
      <c r="J11" s="4"/>
      <c r="K11" s="4"/>
      <c r="L11" s="4">
        <v>378</v>
      </c>
      <c r="M11" s="4"/>
      <c r="N11" s="4"/>
      <c r="Q11" s="2">
        <v>1833</v>
      </c>
      <c r="R11" s="2">
        <v>1860</v>
      </c>
      <c r="S11" s="2">
        <v>2058</v>
      </c>
      <c r="T11" s="2">
        <v>2280</v>
      </c>
      <c r="U11" s="2">
        <v>1463</v>
      </c>
      <c r="V11" s="2">
        <v>1910</v>
      </c>
      <c r="W11" s="2">
        <v>1895</v>
      </c>
      <c r="X11" s="2">
        <v>1831</v>
      </c>
    </row>
    <row r="12" spans="1:24" s="2" customFormat="1" x14ac:dyDescent="0.2">
      <c r="B12" s="2" t="s">
        <v>27</v>
      </c>
      <c r="C12" s="4"/>
      <c r="D12" s="4"/>
      <c r="E12" s="4"/>
      <c r="F12" s="4"/>
      <c r="G12" s="4"/>
      <c r="H12" s="4">
        <f>+H10-H11</f>
        <v>812</v>
      </c>
      <c r="I12" s="4"/>
      <c r="J12" s="4"/>
      <c r="K12" s="4"/>
      <c r="L12" s="4">
        <f>+L10-L11</f>
        <v>689</v>
      </c>
      <c r="M12" s="4"/>
      <c r="N12" s="4"/>
      <c r="Q12" s="2">
        <f t="shared" ref="Q12" si="4">+Q10-Q11</f>
        <v>2661</v>
      </c>
      <c r="R12" s="2">
        <f t="shared" ref="R12" si="5">+R10-R11</f>
        <v>2859</v>
      </c>
      <c r="S12" s="2">
        <f t="shared" ref="S12" si="6">+S10-S11</f>
        <v>3180</v>
      </c>
      <c r="T12" s="2">
        <f t="shared" ref="T12:U12" si="7">+T10-T11</f>
        <v>3271</v>
      </c>
      <c r="U12" s="2">
        <f t="shared" si="7"/>
        <v>2597</v>
      </c>
      <c r="V12" s="2">
        <f>+V10-V11</f>
        <v>3744</v>
      </c>
      <c r="W12" s="2">
        <f>+W10-W11</f>
        <v>3724</v>
      </c>
      <c r="X12" s="2">
        <f>+X10-X11</f>
        <v>3339</v>
      </c>
    </row>
    <row r="13" spans="1:24" s="2" customFormat="1" x14ac:dyDescent="0.2">
      <c r="B13" s="2" t="s">
        <v>26</v>
      </c>
      <c r="C13" s="4"/>
      <c r="D13" s="4"/>
      <c r="E13" s="4"/>
      <c r="F13" s="4"/>
      <c r="G13" s="4"/>
      <c r="H13" s="4">
        <v>689</v>
      </c>
      <c r="I13" s="4"/>
      <c r="J13" s="4"/>
      <c r="K13" s="4"/>
      <c r="L13" s="4">
        <v>649</v>
      </c>
      <c r="M13" s="4"/>
      <c r="N13" s="4"/>
      <c r="Q13" s="2">
        <v>1541</v>
      </c>
      <c r="R13" s="2">
        <v>1767</v>
      </c>
      <c r="S13" s="2">
        <v>2075</v>
      </c>
      <c r="T13" s="2">
        <v>2464</v>
      </c>
      <c r="U13" s="2">
        <v>2018</v>
      </c>
      <c r="V13" s="2">
        <v>2533</v>
      </c>
      <c r="W13" s="2">
        <v>2708</v>
      </c>
      <c r="X13" s="2">
        <v>2784</v>
      </c>
    </row>
    <row r="14" spans="1:24" s="2" customFormat="1" x14ac:dyDescent="0.2">
      <c r="B14" s="2" t="s">
        <v>25</v>
      </c>
      <c r="C14" s="4"/>
      <c r="D14" s="4"/>
      <c r="E14" s="4"/>
      <c r="F14" s="4"/>
      <c r="G14" s="4"/>
      <c r="H14" s="4">
        <f>+H12-H13</f>
        <v>123</v>
      </c>
      <c r="I14" s="4"/>
      <c r="J14" s="4"/>
      <c r="K14" s="4"/>
      <c r="L14" s="4">
        <f>+L12-L13</f>
        <v>40</v>
      </c>
      <c r="M14" s="4"/>
      <c r="N14" s="4"/>
      <c r="Q14" s="2">
        <f t="shared" ref="Q14" si="8">+Q12-Q13</f>
        <v>1120</v>
      </c>
      <c r="R14" s="2">
        <f t="shared" ref="R14" si="9">+R12-R13</f>
        <v>1092</v>
      </c>
      <c r="S14" s="2">
        <f t="shared" ref="S14" si="10">+S12-S13</f>
        <v>1105</v>
      </c>
      <c r="T14" s="2">
        <f t="shared" ref="T14:U14" si="11">+T12-T13</f>
        <v>807</v>
      </c>
      <c r="U14" s="2">
        <f t="shared" si="11"/>
        <v>579</v>
      </c>
      <c r="V14" s="2">
        <f>+V12-V13</f>
        <v>1211</v>
      </c>
      <c r="W14" s="2">
        <f>+W12-W13</f>
        <v>1016</v>
      </c>
      <c r="X14" s="2">
        <f>+X12-X13</f>
        <v>555</v>
      </c>
    </row>
    <row r="15" spans="1:24" s="2" customFormat="1" x14ac:dyDescent="0.2">
      <c r="B15" s="2" t="s">
        <v>24</v>
      </c>
      <c r="C15" s="4"/>
      <c r="D15" s="4"/>
      <c r="E15" s="4"/>
      <c r="F15" s="4"/>
      <c r="G15" s="4"/>
      <c r="H15" s="4">
        <f>1+8</f>
        <v>9</v>
      </c>
      <c r="I15" s="4"/>
      <c r="J15" s="4"/>
      <c r="K15" s="4"/>
      <c r="L15" s="4">
        <v>4</v>
      </c>
      <c r="M15" s="4"/>
      <c r="N15" s="4"/>
      <c r="Q15" s="2">
        <v>4</v>
      </c>
      <c r="R15" s="2">
        <v>22</v>
      </c>
      <c r="S15" s="2">
        <v>38</v>
      </c>
      <c r="T15" s="2">
        <v>18</v>
      </c>
      <c r="U15" s="2">
        <v>43</v>
      </c>
      <c r="V15" s="2">
        <v>-18</v>
      </c>
      <c r="W15" s="2">
        <v>24</v>
      </c>
      <c r="X15" s="2">
        <v>6</v>
      </c>
    </row>
    <row r="16" spans="1:24" s="2" customFormat="1" x14ac:dyDescent="0.2">
      <c r="B16" s="2" t="s">
        <v>23</v>
      </c>
      <c r="C16" s="4"/>
      <c r="D16" s="4"/>
      <c r="E16" s="4"/>
      <c r="F16" s="4"/>
      <c r="G16" s="4"/>
      <c r="H16" s="4">
        <f>+H14+H15</f>
        <v>132</v>
      </c>
      <c r="I16" s="4"/>
      <c r="J16" s="4"/>
      <c r="K16" s="4"/>
      <c r="L16" s="4">
        <f>+L14+L15</f>
        <v>44</v>
      </c>
      <c r="M16" s="4"/>
      <c r="N16" s="4"/>
      <c r="Q16" s="2">
        <f t="shared" ref="Q16" si="12">+Q14-Q15</f>
        <v>1116</v>
      </c>
      <c r="R16" s="2">
        <f t="shared" ref="R16" si="13">+R14-R15</f>
        <v>1070</v>
      </c>
      <c r="S16" s="2">
        <f t="shared" ref="S16" si="14">+S14-S15</f>
        <v>1067</v>
      </c>
      <c r="T16" s="2">
        <f t="shared" ref="T16:U16" si="15">+T14-T15</f>
        <v>789</v>
      </c>
      <c r="U16" s="2">
        <f t="shared" si="15"/>
        <v>536</v>
      </c>
      <c r="V16" s="2">
        <f>+V14-V15</f>
        <v>1229</v>
      </c>
      <c r="W16" s="2">
        <f>+W14-W15</f>
        <v>992</v>
      </c>
      <c r="X16" s="2">
        <f>+X14-X15</f>
        <v>549</v>
      </c>
    </row>
    <row r="17" spans="2:24" s="2" customFormat="1" x14ac:dyDescent="0.2">
      <c r="B17" s="2" t="s">
        <v>22</v>
      </c>
      <c r="C17" s="4"/>
      <c r="D17" s="4"/>
      <c r="E17" s="4"/>
      <c r="F17" s="4"/>
      <c r="G17" s="4"/>
      <c r="H17" s="4">
        <v>2</v>
      </c>
      <c r="I17" s="4"/>
      <c r="J17" s="4"/>
      <c r="K17" s="4"/>
      <c r="L17" s="4">
        <v>3</v>
      </c>
      <c r="M17" s="4"/>
      <c r="N17" s="4"/>
      <c r="Q17" s="2">
        <v>137</v>
      </c>
      <c r="R17" s="2">
        <v>150</v>
      </c>
      <c r="S17" s="2">
        <v>79</v>
      </c>
      <c r="T17" s="2">
        <v>10</v>
      </c>
      <c r="U17" s="2">
        <v>66</v>
      </c>
      <c r="V17" s="2">
        <v>92</v>
      </c>
      <c r="W17" s="2">
        <v>29</v>
      </c>
      <c r="X17" s="2">
        <v>0</v>
      </c>
    </row>
    <row r="18" spans="2:24" s="2" customFormat="1" x14ac:dyDescent="0.2">
      <c r="B18" s="2" t="s">
        <v>21</v>
      </c>
      <c r="C18" s="4"/>
      <c r="D18" s="4"/>
      <c r="E18" s="4"/>
      <c r="F18" s="4"/>
      <c r="G18" s="4"/>
      <c r="H18" s="4">
        <f>+H16-H17</f>
        <v>130</v>
      </c>
      <c r="I18" s="4"/>
      <c r="J18" s="4"/>
      <c r="K18" s="4"/>
      <c r="L18" s="4">
        <f>+L16-L17</f>
        <v>41</v>
      </c>
      <c r="M18" s="4"/>
      <c r="N18" s="4"/>
      <c r="Q18" s="2">
        <f t="shared" ref="Q18" si="16">+Q16-Q17</f>
        <v>979</v>
      </c>
      <c r="R18" s="2">
        <f t="shared" ref="R18" si="17">+R16-R17</f>
        <v>920</v>
      </c>
      <c r="S18" s="2">
        <f t="shared" ref="S18" si="18">+S16-S17</f>
        <v>988</v>
      </c>
      <c r="T18" s="2">
        <f t="shared" ref="T18:U18" si="19">+T16-T17</f>
        <v>779</v>
      </c>
      <c r="U18" s="2">
        <f t="shared" si="19"/>
        <v>470</v>
      </c>
      <c r="V18" s="2">
        <f>+V16-V17</f>
        <v>1137</v>
      </c>
      <c r="W18" s="2">
        <f>+W16-W17</f>
        <v>963</v>
      </c>
      <c r="X18" s="2">
        <f>+X16-X17</f>
        <v>549</v>
      </c>
    </row>
    <row r="19" spans="2:24" s="8" customFormat="1" x14ac:dyDescent="0.2">
      <c r="B19" s="8" t="s">
        <v>20</v>
      </c>
      <c r="C19" s="9"/>
      <c r="D19" s="9"/>
      <c r="E19" s="9"/>
      <c r="F19" s="9"/>
      <c r="G19" s="9"/>
      <c r="H19" s="11">
        <f>+H18/H20</f>
        <v>1.0990624464709033</v>
      </c>
      <c r="I19" s="9"/>
      <c r="J19" s="9"/>
      <c r="K19" s="9"/>
      <c r="L19" s="11">
        <f>+L18/L20</f>
        <v>0.34911360311617784</v>
      </c>
      <c r="M19" s="9"/>
      <c r="N19" s="9"/>
      <c r="Q19" s="10">
        <f t="shared" ref="Q19" si="20">+Q18/Q20</f>
        <v>5.823089439447819</v>
      </c>
      <c r="R19" s="10">
        <f t="shared" ref="R19" si="21">+R18/R20</f>
        <v>5.9315466633647729</v>
      </c>
      <c r="S19" s="10">
        <f t="shared" ref="S19" si="22">+S18/S20</f>
        <v>6.5165335603127277</v>
      </c>
      <c r="T19" s="10">
        <f t="shared" ref="T19:U19" si="23">+T18/T20</f>
        <v>5.1687096693845147</v>
      </c>
      <c r="U19" s="10">
        <f t="shared" si="23"/>
        <v>3.1238873643727745</v>
      </c>
      <c r="V19" s="10">
        <f>+V18/V20</f>
        <v>7.4558400332668171</v>
      </c>
      <c r="W19" s="10">
        <f>+W18/W20</f>
        <v>7.1864341615170115</v>
      </c>
      <c r="X19" s="10">
        <f>+X18/X20</f>
        <v>4.691729446678452</v>
      </c>
    </row>
    <row r="20" spans="2:24" s="2" customFormat="1" x14ac:dyDescent="0.2">
      <c r="B20" s="2" t="s">
        <v>1</v>
      </c>
      <c r="C20" s="4"/>
      <c r="D20" s="4"/>
      <c r="E20" s="4"/>
      <c r="F20" s="4"/>
      <c r="G20" s="4"/>
      <c r="H20" s="4">
        <v>118.282633</v>
      </c>
      <c r="I20" s="4"/>
      <c r="J20" s="4"/>
      <c r="K20" s="4"/>
      <c r="L20" s="4">
        <v>117.440282</v>
      </c>
      <c r="M20" s="4"/>
      <c r="N20" s="4"/>
      <c r="Q20" s="2">
        <v>168.12381300000001</v>
      </c>
      <c r="R20" s="2">
        <v>155.10288499999999</v>
      </c>
      <c r="S20" s="2">
        <v>151.61435</v>
      </c>
      <c r="T20" s="2">
        <v>150.714598</v>
      </c>
      <c r="U20" s="2">
        <v>150.45356799999999</v>
      </c>
      <c r="V20" s="2">
        <v>152.497907</v>
      </c>
      <c r="W20" s="2">
        <v>134.00247999999999</v>
      </c>
      <c r="X20" s="2">
        <v>117.01442</v>
      </c>
    </row>
    <row r="23" spans="2:24" x14ac:dyDescent="0.2">
      <c r="B23" t="s">
        <v>29</v>
      </c>
      <c r="H23" s="3">
        <v>40</v>
      </c>
      <c r="L23" s="3">
        <v>83</v>
      </c>
      <c r="Q23" s="2">
        <v>1035</v>
      </c>
      <c r="R23" s="2">
        <v>1062</v>
      </c>
      <c r="S23" s="2">
        <v>694</v>
      </c>
      <c r="T23" s="2">
        <v>859</v>
      </c>
      <c r="U23" s="2">
        <v>624</v>
      </c>
      <c r="V23" s="2">
        <v>704</v>
      </c>
      <c r="W23" s="2">
        <v>771</v>
      </c>
      <c r="X23" s="2">
        <v>309</v>
      </c>
    </row>
    <row r="24" spans="2:24" x14ac:dyDescent="0.2">
      <c r="B24" t="s">
        <v>30</v>
      </c>
      <c r="H24" s="3">
        <v>-50</v>
      </c>
      <c r="L24" s="3">
        <v>-43</v>
      </c>
      <c r="Q24" s="2">
        <v>-165</v>
      </c>
      <c r="R24" s="2">
        <v>-120</v>
      </c>
      <c r="S24" s="2">
        <v>-181</v>
      </c>
      <c r="T24" s="2">
        <v>-223</v>
      </c>
      <c r="U24" s="2">
        <v>-111</v>
      </c>
      <c r="V24" s="2">
        <v>-131</v>
      </c>
      <c r="W24" s="2">
        <v>-226</v>
      </c>
      <c r="X24" s="2">
        <v>-189</v>
      </c>
    </row>
    <row r="25" spans="2:24" x14ac:dyDescent="0.2">
      <c r="B25" t="s">
        <v>31</v>
      </c>
      <c r="H25" s="3">
        <f>+H23+H24</f>
        <v>-10</v>
      </c>
      <c r="L25" s="3">
        <f>+L23+L24</f>
        <v>40</v>
      </c>
      <c r="Q25" s="2">
        <f t="shared" ref="Q25" si="24">+Q23+Q24</f>
        <v>870</v>
      </c>
      <c r="R25" s="2">
        <f t="shared" ref="R25" si="25">+R23+R24</f>
        <v>942</v>
      </c>
      <c r="S25" s="2">
        <f t="shared" ref="S25" si="26">+S23+S24</f>
        <v>513</v>
      </c>
      <c r="T25" s="2">
        <f t="shared" ref="T25:U25" si="27">+T23+T24</f>
        <v>636</v>
      </c>
      <c r="U25" s="2">
        <f t="shared" si="27"/>
        <v>513</v>
      </c>
      <c r="V25" s="2">
        <f t="shared" ref="V25:W25" si="28">+V23+V24</f>
        <v>573</v>
      </c>
      <c r="W25" s="2">
        <f t="shared" si="28"/>
        <v>545</v>
      </c>
      <c r="X25" s="2">
        <f>+X23+X24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2024-10-25T12:37:38Z</dcterms:created>
  <dcterms:modified xsi:type="dcterms:W3CDTF">2024-10-25T16:21:24Z</dcterms:modified>
</cp:coreProperties>
</file>