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B4DB0EFE-8D2D-4CC4-BBA8-73F70E9C7661}" xr6:coauthVersionLast="47" xr6:coauthVersionMax="47" xr10:uidLastSave="{00000000-0000-0000-0000-000000000000}"/>
  <bookViews>
    <workbookView xWindow="9570" yWindow="1875" windowWidth="18810" windowHeight="13215" xr2:uid="{DE5BE70E-BDB4-48D4-B2E5-A2AB5EEB10A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2" l="1"/>
  <c r="H18" i="2"/>
  <c r="H11" i="2"/>
  <c r="H12" i="2" s="1"/>
  <c r="H16" i="2"/>
  <c r="L22" i="2"/>
  <c r="L21" i="2"/>
  <c r="L20" i="2"/>
  <c r="L19" i="2"/>
  <c r="L18" i="2"/>
  <c r="L17" i="2"/>
  <c r="L16" i="2"/>
  <c r="L12" i="2"/>
  <c r="L11" i="2"/>
  <c r="H10" i="2"/>
  <c r="L10" i="2"/>
  <c r="L7" i="1"/>
  <c r="L6" i="1"/>
  <c r="L4" i="1"/>
  <c r="H17" i="2" l="1"/>
  <c r="H19" i="2" s="1"/>
  <c r="H21" i="2" s="1"/>
  <c r="H22" i="2" s="1"/>
</calcChain>
</file>

<file path=xl/sharedStrings.xml><?xml version="1.0" encoding="utf-8"?>
<sst xmlns="http://schemas.openxmlformats.org/spreadsheetml/2006/main" count="56" uniqueCount="54">
  <si>
    <t>Shares</t>
  </si>
  <si>
    <t>7/26/22: Q222 results.</t>
  </si>
  <si>
    <t>Main</t>
  </si>
  <si>
    <t>Revenue</t>
  </si>
  <si>
    <t>Q120</t>
  </si>
  <si>
    <t>Q220</t>
  </si>
  <si>
    <t>Q320</t>
  </si>
  <si>
    <t>Q420</t>
  </si>
  <si>
    <t>Q122</t>
  </si>
  <si>
    <t>Q121</t>
  </si>
  <si>
    <t>Q221</t>
  </si>
  <si>
    <t>Q321</t>
  </si>
  <si>
    <t>Q421</t>
  </si>
  <si>
    <t>Q222</t>
  </si>
  <si>
    <t>Q322</t>
  </si>
  <si>
    <t>Q422</t>
  </si>
  <si>
    <t>Industrial SW</t>
  </si>
  <si>
    <t>Life Sciences SW</t>
  </si>
  <si>
    <t>Mainstream</t>
  </si>
  <si>
    <t>Medidata</t>
  </si>
  <si>
    <t>Solidworks</t>
  </si>
  <si>
    <t>Centric PLM</t>
  </si>
  <si>
    <t>Catia</t>
  </si>
  <si>
    <t>Enovia</t>
  </si>
  <si>
    <t>License</t>
  </si>
  <si>
    <t>Subscription</t>
  </si>
  <si>
    <t>Services</t>
  </si>
  <si>
    <t>Operating Income</t>
  </si>
  <si>
    <t>COGS</t>
  </si>
  <si>
    <t>Gross Margin</t>
  </si>
  <si>
    <t>R&amp;D</t>
  </si>
  <si>
    <t>M&amp;S</t>
  </si>
  <si>
    <t>G&amp;A</t>
  </si>
  <si>
    <t>Operating Expenses</t>
  </si>
  <si>
    <t>Net Income</t>
  </si>
  <si>
    <t>Taxes</t>
  </si>
  <si>
    <t>Pretax Income</t>
  </si>
  <si>
    <t>Interest Income</t>
  </si>
  <si>
    <t>EPS</t>
  </si>
  <si>
    <t>Delmia (Apriso)</t>
  </si>
  <si>
    <t>Manufacturing software: QA/QC, supply chain</t>
  </si>
  <si>
    <t>3DExperience</t>
  </si>
  <si>
    <t>Biovia</t>
  </si>
  <si>
    <t>Autodesk competitor</t>
  </si>
  <si>
    <t>CRO</t>
  </si>
  <si>
    <t>Collaboration software</t>
  </si>
  <si>
    <t>Life Sciences</t>
  </si>
  <si>
    <t>Simulia</t>
  </si>
  <si>
    <t>Simulation</t>
  </si>
  <si>
    <t>Price EUR</t>
  </si>
  <si>
    <t>MC EUR</t>
  </si>
  <si>
    <t>Cash EUR</t>
  </si>
  <si>
    <t>Debt EUR</t>
  </si>
  <si>
    <t>EV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</si>
</sst>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66675</xdr:rowOff>
    </xdr:from>
    <xdr:to>
      <xdr:col>12</xdr:col>
      <xdr:colOff>19050</xdr:colOff>
      <xdr:row>41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BCEFDA1-21E4-25B4-623D-B949985DE52C}"/>
            </a:ext>
          </a:extLst>
        </xdr:cNvPr>
        <xdr:cNvCxnSpPr/>
      </xdr:nvCxnSpPr>
      <xdr:spPr>
        <a:xfrm>
          <a:off x="7658100" y="66675"/>
          <a:ext cx="0" cy="6581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5FE8-4385-44D9-9E2C-8C4A08036F3F}">
  <dimension ref="B2:L12"/>
  <sheetViews>
    <sheetView tabSelected="1" workbookViewId="0">
      <selection activeCell="L2" sqref="L2"/>
    </sheetView>
  </sheetViews>
  <sheetFormatPr defaultRowHeight="12.75" x14ac:dyDescent="0.2"/>
  <cols>
    <col min="2" max="2" width="13.85546875" bestFit="1" customWidth="1"/>
    <col min="11" max="11" width="9.7109375" bestFit="1" customWidth="1"/>
  </cols>
  <sheetData>
    <row r="2" spans="2:12" x14ac:dyDescent="0.2">
      <c r="B2" t="s">
        <v>41</v>
      </c>
      <c r="K2" t="s">
        <v>49</v>
      </c>
      <c r="L2" s="1">
        <v>39.74</v>
      </c>
    </row>
    <row r="3" spans="2:12" x14ac:dyDescent="0.2">
      <c r="B3" t="s">
        <v>42</v>
      </c>
      <c r="C3" t="s">
        <v>46</v>
      </c>
      <c r="K3" t="s">
        <v>0</v>
      </c>
      <c r="L3" s="3">
        <v>1322.7</v>
      </c>
    </row>
    <row r="4" spans="2:12" x14ac:dyDescent="0.2">
      <c r="B4" t="s">
        <v>39</v>
      </c>
      <c r="C4" t="s">
        <v>40</v>
      </c>
      <c r="K4" t="s">
        <v>50</v>
      </c>
      <c r="L4" s="3">
        <f>+L2*L3</f>
        <v>52564.098000000005</v>
      </c>
    </row>
    <row r="5" spans="2:12" x14ac:dyDescent="0.2">
      <c r="B5" t="s">
        <v>23</v>
      </c>
      <c r="K5" t="s">
        <v>51</v>
      </c>
      <c r="L5" s="3">
        <v>3157</v>
      </c>
    </row>
    <row r="6" spans="2:12" x14ac:dyDescent="0.2">
      <c r="B6" t="s">
        <v>22</v>
      </c>
      <c r="C6" t="s">
        <v>43</v>
      </c>
      <c r="K6" t="s">
        <v>52</v>
      </c>
      <c r="L6" s="3">
        <f>905.5+2736.9</f>
        <v>3642.4</v>
      </c>
    </row>
    <row r="7" spans="2:12" x14ac:dyDescent="0.2">
      <c r="B7" t="s">
        <v>19</v>
      </c>
      <c r="C7" t="s">
        <v>44</v>
      </c>
      <c r="K7" t="s">
        <v>53</v>
      </c>
      <c r="L7" s="3">
        <f>+L4-L5+L6</f>
        <v>53049.498000000007</v>
      </c>
    </row>
    <row r="8" spans="2:12" x14ac:dyDescent="0.2">
      <c r="B8" t="s">
        <v>21</v>
      </c>
      <c r="C8" t="s">
        <v>45</v>
      </c>
    </row>
    <row r="9" spans="2:12" x14ac:dyDescent="0.2">
      <c r="B9" t="s">
        <v>47</v>
      </c>
      <c r="C9" t="s">
        <v>48</v>
      </c>
    </row>
    <row r="10" spans="2:12" x14ac:dyDescent="0.2">
      <c r="B10" t="s">
        <v>20</v>
      </c>
      <c r="C10" t="s">
        <v>43</v>
      </c>
    </row>
    <row r="12" spans="2:12" x14ac:dyDescent="0.2">
      <c r="H1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EBD0-4D40-4DDC-BC9B-3B6AE60438E5}">
  <dimension ref="A1:N2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2"/>
  </cols>
  <sheetData>
    <row r="1" spans="1:14" x14ac:dyDescent="0.2">
      <c r="A1" t="s">
        <v>2</v>
      </c>
    </row>
    <row r="2" spans="1:14" x14ac:dyDescent="0.2">
      <c r="C2" s="2" t="s">
        <v>4</v>
      </c>
      <c r="D2" s="2" t="s">
        <v>5</v>
      </c>
      <c r="E2" s="2" t="s">
        <v>6</v>
      </c>
      <c r="F2" s="2" t="s">
        <v>7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8</v>
      </c>
      <c r="L2" s="2" t="s">
        <v>13</v>
      </c>
      <c r="M2" s="2" t="s">
        <v>14</v>
      </c>
      <c r="N2" s="2" t="s">
        <v>15</v>
      </c>
    </row>
    <row r="3" spans="1:14" s="3" customFormat="1" x14ac:dyDescent="0.2">
      <c r="B3" s="3" t="s">
        <v>16</v>
      </c>
      <c r="C3" s="4"/>
      <c r="D3" s="4"/>
      <c r="E3" s="4"/>
      <c r="F3" s="4"/>
      <c r="G3" s="4"/>
      <c r="H3" s="4">
        <v>571</v>
      </c>
      <c r="I3" s="4"/>
      <c r="J3" s="4"/>
      <c r="K3" s="4"/>
      <c r="L3" s="4">
        <v>662.2</v>
      </c>
      <c r="M3" s="4"/>
      <c r="N3" s="4"/>
    </row>
    <row r="4" spans="1:14" s="3" customFormat="1" x14ac:dyDescent="0.2">
      <c r="B4" s="3" t="s">
        <v>17</v>
      </c>
      <c r="C4" s="4"/>
      <c r="D4" s="4"/>
      <c r="E4" s="4"/>
      <c r="F4" s="4"/>
      <c r="G4" s="4"/>
      <c r="H4" s="4">
        <v>218.4</v>
      </c>
      <c r="I4" s="4"/>
      <c r="J4" s="4"/>
      <c r="K4" s="4"/>
      <c r="L4" s="4">
        <v>275.2</v>
      </c>
      <c r="M4" s="4"/>
      <c r="N4" s="4"/>
    </row>
    <row r="5" spans="1:14" s="3" customFormat="1" x14ac:dyDescent="0.2">
      <c r="B5" s="3" t="s">
        <v>18</v>
      </c>
      <c r="C5" s="4"/>
      <c r="D5" s="4"/>
      <c r="E5" s="4"/>
      <c r="F5" s="4"/>
      <c r="G5" s="4"/>
      <c r="H5" s="4">
        <v>261.8</v>
      </c>
      <c r="I5" s="4"/>
      <c r="J5" s="4"/>
      <c r="K5" s="4"/>
      <c r="L5" s="4">
        <v>312.7</v>
      </c>
      <c r="M5" s="4"/>
      <c r="N5" s="4"/>
    </row>
    <row r="7" spans="1:14" s="3" customFormat="1" x14ac:dyDescent="0.2">
      <c r="B7" s="3" t="s">
        <v>24</v>
      </c>
      <c r="C7" s="4"/>
      <c r="D7" s="4"/>
      <c r="E7" s="4"/>
      <c r="F7" s="4"/>
      <c r="G7" s="4"/>
      <c r="H7" s="4">
        <v>223.1</v>
      </c>
      <c r="I7" s="4"/>
      <c r="J7" s="4"/>
      <c r="K7" s="4"/>
      <c r="L7" s="4">
        <v>271.60000000000002</v>
      </c>
      <c r="M7" s="4"/>
      <c r="N7" s="4"/>
    </row>
    <row r="8" spans="1:14" s="3" customFormat="1" x14ac:dyDescent="0.2">
      <c r="B8" s="3" t="s">
        <v>25</v>
      </c>
      <c r="C8" s="4"/>
      <c r="D8" s="4"/>
      <c r="E8" s="4"/>
      <c r="F8" s="4"/>
      <c r="G8" s="4"/>
      <c r="H8" s="4">
        <v>827.6</v>
      </c>
      <c r="I8" s="4"/>
      <c r="J8" s="4"/>
      <c r="K8" s="4"/>
      <c r="L8" s="4">
        <v>978.5</v>
      </c>
      <c r="M8" s="4"/>
      <c r="N8" s="4"/>
    </row>
    <row r="9" spans="1:14" s="3" customFormat="1" x14ac:dyDescent="0.2">
      <c r="B9" s="3" t="s">
        <v>26</v>
      </c>
      <c r="C9" s="4"/>
      <c r="D9" s="4"/>
      <c r="E9" s="4"/>
      <c r="F9" s="4"/>
      <c r="G9" s="4"/>
      <c r="H9" s="4">
        <v>110.1</v>
      </c>
      <c r="I9" s="4"/>
      <c r="J9" s="4"/>
      <c r="K9" s="4"/>
      <c r="L9" s="4">
        <v>133.9</v>
      </c>
      <c r="M9" s="4"/>
      <c r="N9" s="4"/>
    </row>
    <row r="10" spans="1:14" s="5" customFormat="1" x14ac:dyDescent="0.2">
      <c r="B10" s="5" t="s">
        <v>3</v>
      </c>
      <c r="C10" s="6"/>
      <c r="D10" s="6"/>
      <c r="E10" s="6"/>
      <c r="F10" s="6"/>
      <c r="G10" s="6"/>
      <c r="H10" s="6">
        <f>SUM(H7:H9)</f>
        <v>1160.8</v>
      </c>
      <c r="I10" s="6"/>
      <c r="J10" s="6"/>
      <c r="K10" s="6"/>
      <c r="L10" s="6">
        <f>SUM(L7:L9)</f>
        <v>1384</v>
      </c>
      <c r="M10" s="6"/>
      <c r="N10" s="6"/>
    </row>
    <row r="11" spans="1:14" s="3" customFormat="1" x14ac:dyDescent="0.2">
      <c r="B11" s="3" t="s">
        <v>28</v>
      </c>
      <c r="C11" s="4"/>
      <c r="D11" s="4"/>
      <c r="E11" s="4"/>
      <c r="F11" s="4"/>
      <c r="G11" s="4"/>
      <c r="H11" s="4">
        <f>96+99.5</f>
        <v>195.5</v>
      </c>
      <c r="I11" s="4"/>
      <c r="J11" s="4"/>
      <c r="K11" s="4"/>
      <c r="L11" s="4">
        <f>113.8+115.9</f>
        <v>229.7</v>
      </c>
      <c r="M11" s="4"/>
      <c r="N11" s="4"/>
    </row>
    <row r="12" spans="1:14" s="3" customFormat="1" x14ac:dyDescent="0.2">
      <c r="B12" s="3" t="s">
        <v>29</v>
      </c>
      <c r="C12" s="4"/>
      <c r="D12" s="4"/>
      <c r="E12" s="4"/>
      <c r="F12" s="4"/>
      <c r="G12" s="4"/>
      <c r="H12" s="4">
        <f>+H10-H11</f>
        <v>965.3</v>
      </c>
      <c r="I12" s="4"/>
      <c r="J12" s="4"/>
      <c r="K12" s="4"/>
      <c r="L12" s="4">
        <f>+L10-L11</f>
        <v>1154.3</v>
      </c>
      <c r="M12" s="4"/>
      <c r="N12" s="4"/>
    </row>
    <row r="13" spans="1:14" s="3" customFormat="1" x14ac:dyDescent="0.2">
      <c r="B13" s="3" t="s">
        <v>30</v>
      </c>
      <c r="C13" s="4"/>
      <c r="D13" s="4"/>
      <c r="E13" s="4"/>
      <c r="F13" s="4"/>
      <c r="G13" s="4"/>
      <c r="H13" s="4">
        <v>229.4</v>
      </c>
      <c r="I13" s="4"/>
      <c r="J13" s="4"/>
      <c r="K13" s="4"/>
      <c r="L13" s="4">
        <v>273.8</v>
      </c>
      <c r="M13" s="4"/>
      <c r="N13" s="4"/>
    </row>
    <row r="14" spans="1:14" s="3" customFormat="1" x14ac:dyDescent="0.2">
      <c r="B14" s="3" t="s">
        <v>31</v>
      </c>
      <c r="C14" s="4"/>
      <c r="D14" s="4"/>
      <c r="E14" s="4"/>
      <c r="F14" s="4"/>
      <c r="G14" s="4"/>
      <c r="H14" s="4">
        <v>309.39999999999998</v>
      </c>
      <c r="I14" s="4"/>
      <c r="J14" s="4"/>
      <c r="K14" s="4"/>
      <c r="L14" s="4">
        <v>368.2</v>
      </c>
      <c r="M14" s="4"/>
      <c r="N14" s="4"/>
    </row>
    <row r="15" spans="1:14" s="3" customFormat="1" x14ac:dyDescent="0.2">
      <c r="B15" s="3" t="s">
        <v>32</v>
      </c>
      <c r="C15" s="4"/>
      <c r="D15" s="4"/>
      <c r="E15" s="4"/>
      <c r="F15" s="4"/>
      <c r="G15" s="4"/>
      <c r="H15" s="4">
        <v>96.3</v>
      </c>
      <c r="I15" s="4"/>
      <c r="J15" s="4"/>
      <c r="K15" s="4"/>
      <c r="L15" s="4">
        <v>103.4</v>
      </c>
      <c r="M15" s="4"/>
      <c r="N15" s="4"/>
    </row>
    <row r="16" spans="1:14" s="3" customFormat="1" x14ac:dyDescent="0.2">
      <c r="B16" s="3" t="s">
        <v>33</v>
      </c>
      <c r="C16" s="4"/>
      <c r="D16" s="4"/>
      <c r="E16" s="4"/>
      <c r="F16" s="4"/>
      <c r="G16" s="4"/>
      <c r="H16" s="4">
        <f>+H15+H14+H13</f>
        <v>635.1</v>
      </c>
      <c r="I16" s="4"/>
      <c r="J16" s="4"/>
      <c r="K16" s="4"/>
      <c r="L16" s="4">
        <f>+L15+L14+L13</f>
        <v>745.40000000000009</v>
      </c>
      <c r="M16" s="4"/>
      <c r="N16" s="4"/>
    </row>
    <row r="17" spans="2:14" s="3" customFormat="1" x14ac:dyDescent="0.2">
      <c r="B17" s="3" t="s">
        <v>27</v>
      </c>
      <c r="C17" s="4"/>
      <c r="D17" s="4"/>
      <c r="E17" s="4"/>
      <c r="F17" s="4"/>
      <c r="G17" s="4"/>
      <c r="H17" s="4">
        <f>+H12-H16</f>
        <v>330.19999999999993</v>
      </c>
      <c r="I17" s="4"/>
      <c r="J17" s="4"/>
      <c r="K17" s="4"/>
      <c r="L17" s="4">
        <f>+L12-L16</f>
        <v>408.89999999999986</v>
      </c>
      <c r="M17" s="4"/>
      <c r="N17" s="4"/>
    </row>
    <row r="18" spans="2:14" s="3" customFormat="1" x14ac:dyDescent="0.2">
      <c r="B18" s="3" t="s">
        <v>37</v>
      </c>
      <c r="C18" s="4"/>
      <c r="D18" s="4"/>
      <c r="E18" s="4"/>
      <c r="F18" s="4"/>
      <c r="G18" s="4"/>
      <c r="H18" s="4">
        <f>-7.2-5.1</f>
        <v>-12.3</v>
      </c>
      <c r="I18" s="4"/>
      <c r="J18" s="4"/>
      <c r="K18" s="4"/>
      <c r="L18" s="4">
        <f>2.1-4.8</f>
        <v>-2.6999999999999997</v>
      </c>
      <c r="M18" s="4"/>
      <c r="N18" s="4"/>
    </row>
    <row r="19" spans="2:14" s="3" customFormat="1" x14ac:dyDescent="0.2">
      <c r="B19" s="3" t="s">
        <v>36</v>
      </c>
      <c r="C19" s="4"/>
      <c r="D19" s="4"/>
      <c r="E19" s="4"/>
      <c r="F19" s="4"/>
      <c r="G19" s="4"/>
      <c r="H19" s="4">
        <f>+H17+H18</f>
        <v>317.89999999999992</v>
      </c>
      <c r="I19" s="4"/>
      <c r="J19" s="4"/>
      <c r="K19" s="4"/>
      <c r="L19" s="4">
        <f>+L17+L18</f>
        <v>406.19999999999987</v>
      </c>
      <c r="M19" s="4"/>
      <c r="N19" s="4"/>
    </row>
    <row r="20" spans="2:14" s="3" customFormat="1" x14ac:dyDescent="0.2">
      <c r="B20" s="3" t="s">
        <v>35</v>
      </c>
      <c r="C20" s="4"/>
      <c r="D20" s="4"/>
      <c r="E20" s="4"/>
      <c r="F20" s="4"/>
      <c r="G20" s="4"/>
      <c r="H20" s="4">
        <f>46-0.2</f>
        <v>45.8</v>
      </c>
      <c r="I20" s="4"/>
      <c r="J20" s="4"/>
      <c r="K20" s="4"/>
      <c r="L20" s="4">
        <f>182.8-0.4</f>
        <v>182.4</v>
      </c>
      <c r="M20" s="4"/>
      <c r="N20" s="4"/>
    </row>
    <row r="21" spans="2:14" s="3" customFormat="1" x14ac:dyDescent="0.2">
      <c r="B21" s="3" t="s">
        <v>34</v>
      </c>
      <c r="C21" s="4"/>
      <c r="D21" s="4"/>
      <c r="E21" s="4"/>
      <c r="F21" s="4"/>
      <c r="G21" s="4"/>
      <c r="H21" s="4">
        <f>+H19-H20</f>
        <v>272.09999999999991</v>
      </c>
      <c r="I21" s="4"/>
      <c r="J21" s="4"/>
      <c r="K21" s="4"/>
      <c r="L21" s="4">
        <f>+L19-L20</f>
        <v>223.79999999999987</v>
      </c>
      <c r="M21" s="4"/>
      <c r="N21" s="4"/>
    </row>
    <row r="22" spans="2:14" x14ac:dyDescent="0.2">
      <c r="B22" s="3" t="s">
        <v>38</v>
      </c>
      <c r="H22" s="7">
        <f>+H21/H23</f>
        <v>0.20552911851348282</v>
      </c>
      <c r="L22" s="7">
        <f>+L21/L23</f>
        <v>0.16919936493535939</v>
      </c>
    </row>
    <row r="23" spans="2:14" s="3" customFormat="1" x14ac:dyDescent="0.2">
      <c r="B23" s="3" t="s">
        <v>0</v>
      </c>
      <c r="C23" s="4"/>
      <c r="D23" s="4"/>
      <c r="E23" s="4"/>
      <c r="F23" s="4"/>
      <c r="G23" s="4"/>
      <c r="H23" s="4">
        <v>1323.9</v>
      </c>
      <c r="I23" s="4"/>
      <c r="J23" s="4"/>
      <c r="K23" s="4"/>
      <c r="L23" s="4">
        <v>1322.7</v>
      </c>
      <c r="M23" s="4"/>
      <c r="N2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2022-07-26T12:33:12Z</dcterms:created>
  <dcterms:modified xsi:type="dcterms:W3CDTF">2022-07-26T13:10:22Z</dcterms:modified>
</cp:coreProperties>
</file>