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D463B9C-FA96-44CD-A870-3A4E923FB0DB}" xr6:coauthVersionLast="47" xr6:coauthVersionMax="47" xr10:uidLastSave="{00000000-0000-0000-0000-000000000000}"/>
  <bookViews>
    <workbookView xWindow="-28755" yWindow="2580" windowWidth="27090" windowHeight="16605" xr2:uid="{28587823-413E-438F-9D28-F9C2C71F75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2" l="1"/>
  <c r="K7" i="1"/>
  <c r="K4" i="1"/>
  <c r="K3" i="1"/>
  <c r="M23" i="2"/>
  <c r="N23" i="2"/>
  <c r="M15" i="2"/>
  <c r="M17" i="2" s="1"/>
  <c r="M18" i="2" s="1"/>
  <c r="M13" i="2"/>
  <c r="M11" i="2"/>
  <c r="N11" i="2"/>
  <c r="N13" i="2" s="1"/>
  <c r="N15" i="2" s="1"/>
  <c r="N17" i="2" s="1"/>
  <c r="N18" i="2" s="1"/>
  <c r="P23" i="2"/>
  <c r="O23" i="2"/>
  <c r="Q23" i="2"/>
  <c r="O18" i="2"/>
  <c r="P18" i="2"/>
  <c r="Q18" i="2"/>
  <c r="Q17" i="2"/>
  <c r="P17" i="2"/>
  <c r="O17" i="2"/>
  <c r="Q15" i="2"/>
  <c r="P15" i="2"/>
  <c r="O15" i="2"/>
  <c r="P11" i="2"/>
  <c r="P13" i="2" s="1"/>
  <c r="O11" i="2"/>
  <c r="O13" i="2" s="1"/>
  <c r="Q13" i="2"/>
  <c r="Q11" i="2"/>
  <c r="Q8" i="2"/>
  <c r="P8" i="2"/>
  <c r="O8" i="2"/>
  <c r="O9" i="2" s="1"/>
  <c r="Q9" i="2"/>
  <c r="P9" i="2"/>
  <c r="G9" i="2"/>
  <c r="N3" i="2"/>
  <c r="O3" i="2" s="1"/>
  <c r="P3" i="2" s="1"/>
  <c r="Q3" i="2" s="1"/>
  <c r="R3" i="2" s="1"/>
  <c r="F15" i="2" l="1"/>
  <c r="F17" i="2" s="1"/>
  <c r="E15" i="2"/>
  <c r="E17" i="2" s="1"/>
  <c r="D15" i="2"/>
  <c r="D17" i="2" s="1"/>
  <c r="C9" i="2"/>
  <c r="C11" i="2" s="1"/>
  <c r="C13" i="2" s="1"/>
  <c r="C15" i="2" s="1"/>
  <c r="C17" i="2" s="1"/>
  <c r="C18" i="2" s="1"/>
  <c r="G11" i="2"/>
  <c r="G13" i="2" s="1"/>
  <c r="G15" i="2" s="1"/>
  <c r="G17" i="2" s="1"/>
  <c r="G18" i="2" s="1"/>
</calcChain>
</file>

<file path=xl/sharedStrings.xml><?xml version="1.0" encoding="utf-8"?>
<sst xmlns="http://schemas.openxmlformats.org/spreadsheetml/2006/main" count="37" uniqueCount="33">
  <si>
    <t>Price</t>
  </si>
  <si>
    <t>Shares</t>
  </si>
  <si>
    <t>MC</t>
  </si>
  <si>
    <t>Cash</t>
  </si>
  <si>
    <t>Debt</t>
  </si>
  <si>
    <t>EV</t>
  </si>
  <si>
    <t>Main</t>
  </si>
  <si>
    <t>Skin Care</t>
  </si>
  <si>
    <t>Makeup</t>
  </si>
  <si>
    <t>Fragrance</t>
  </si>
  <si>
    <t>Hair Care</t>
  </si>
  <si>
    <t>Other</t>
  </si>
  <si>
    <t>Revenue</t>
  </si>
  <si>
    <t>Q124</t>
  </si>
  <si>
    <t>Q224</t>
  </si>
  <si>
    <t>Q324</t>
  </si>
  <si>
    <t>Q424</t>
  </si>
  <si>
    <t>Q125</t>
  </si>
  <si>
    <t>Q225</t>
  </si>
  <si>
    <t>Q325</t>
  </si>
  <si>
    <t>Q425</t>
  </si>
  <si>
    <t>Gross Profit</t>
  </si>
  <si>
    <t>COGS</t>
  </si>
  <si>
    <t>Operating Income</t>
  </si>
  <si>
    <t>SG&amp;A</t>
  </si>
  <si>
    <t>Interest Income</t>
  </si>
  <si>
    <t>Pretax Income</t>
  </si>
  <si>
    <t>Net Income</t>
  </si>
  <si>
    <t>Taxes</t>
  </si>
  <si>
    <t>EPS</t>
  </si>
  <si>
    <t>Clinique</t>
  </si>
  <si>
    <t>Aveda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</si>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</sst>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5" fontId="2" fillId="0" borderId="0" xfId="1" applyNumberForma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C2CC288-CE06-4382-9B69-91238E107F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8D81-635D-417D-AFD8-FF4B6D69A8B3}">
  <dimension ref="B2:L7"/>
  <sheetViews>
    <sheetView tabSelected="1" zoomScale="205" zoomScaleNormal="205" workbookViewId="0"/>
  </sheetViews>
  <sheetFormatPr defaultRowHeight="12.75" x14ac:dyDescent="0.2"/>
  <sheetData>
    <row r="2" spans="2:12" x14ac:dyDescent="0.2">
      <c r="B2" t="s">
        <v>30</v>
      </c>
      <c r="J2" t="s">
        <v>0</v>
      </c>
      <c r="K2" s="1">
        <v>50</v>
      </c>
    </row>
    <row r="3" spans="2:12" x14ac:dyDescent="0.2">
      <c r="B3" t="s">
        <v>31</v>
      </c>
      <c r="J3" t="s">
        <v>1</v>
      </c>
      <c r="K3" s="3">
        <f>234.209951+125.542029</f>
        <v>359.75198</v>
      </c>
      <c r="L3" s="2" t="s">
        <v>17</v>
      </c>
    </row>
    <row r="4" spans="2:12" x14ac:dyDescent="0.2">
      <c r="J4" t="s">
        <v>2</v>
      </c>
      <c r="K4" s="3">
        <f>+K2*K3</f>
        <v>17987.599000000002</v>
      </c>
      <c r="L4" s="2"/>
    </row>
    <row r="5" spans="2:12" x14ac:dyDescent="0.2">
      <c r="J5" t="s">
        <v>3</v>
      </c>
      <c r="K5" s="3">
        <v>2631</v>
      </c>
      <c r="L5" s="2" t="s">
        <v>17</v>
      </c>
    </row>
    <row r="6" spans="2:12" x14ac:dyDescent="0.2">
      <c r="J6" t="s">
        <v>4</v>
      </c>
      <c r="K6" s="3">
        <v>7298</v>
      </c>
      <c r="L6" s="2" t="s">
        <v>17</v>
      </c>
    </row>
    <row r="7" spans="2:12" x14ac:dyDescent="0.2">
      <c r="J7" t="s">
        <v>5</v>
      </c>
      <c r="K7" s="3">
        <f>+K4-K5+K6</f>
        <v>22654.599000000002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DD90-3889-4441-8027-76462FB6D636}">
  <dimension ref="A1:R23"/>
  <sheetViews>
    <sheetView zoomScale="190" zoomScaleNormal="190"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M8" sqref="M8"/>
    </sheetView>
  </sheetViews>
  <sheetFormatPr defaultRowHeight="12.75" x14ac:dyDescent="0.2"/>
  <cols>
    <col min="1" max="1" width="5" bestFit="1" customWidth="1"/>
    <col min="2" max="2" width="17" customWidth="1"/>
    <col min="3" max="10" width="9.140625" style="2"/>
  </cols>
  <sheetData>
    <row r="1" spans="1:18" x14ac:dyDescent="0.2">
      <c r="A1" s="7" t="s">
        <v>6</v>
      </c>
    </row>
    <row r="2" spans="1:18" s="10" customFormat="1" x14ac:dyDescent="0.2">
      <c r="A2" s="9"/>
      <c r="C2" s="11"/>
      <c r="D2" s="11"/>
      <c r="E2" s="11"/>
      <c r="F2" s="11"/>
      <c r="G2" s="11"/>
      <c r="H2" s="11"/>
      <c r="I2" s="11"/>
      <c r="J2" s="11"/>
      <c r="M2" s="10">
        <v>44012</v>
      </c>
      <c r="N2" s="10">
        <v>44377</v>
      </c>
      <c r="O2" s="10">
        <v>44742</v>
      </c>
      <c r="P2" s="10">
        <v>45107</v>
      </c>
      <c r="Q2" s="10">
        <v>45473</v>
      </c>
    </row>
    <row r="3" spans="1:18" x14ac:dyDescent="0.2"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M3">
        <v>2020</v>
      </c>
      <c r="N3">
        <f>+M3+1</f>
        <v>2021</v>
      </c>
      <c r="O3">
        <f>+N3+1</f>
        <v>2022</v>
      </c>
      <c r="P3">
        <f>+O3+1</f>
        <v>2023</v>
      </c>
      <c r="Q3">
        <f>+P3+1</f>
        <v>2024</v>
      </c>
      <c r="R3">
        <f>+Q3+1</f>
        <v>2025</v>
      </c>
    </row>
    <row r="4" spans="1:18" s="3" customFormat="1" x14ac:dyDescent="0.2">
      <c r="B4" s="3" t="s">
        <v>7</v>
      </c>
      <c r="C4" s="4">
        <v>2060</v>
      </c>
      <c r="D4" s="4"/>
      <c r="E4" s="4"/>
      <c r="F4" s="4"/>
      <c r="G4" s="4">
        <v>1807</v>
      </c>
      <c r="H4" s="4"/>
      <c r="I4" s="4"/>
      <c r="J4" s="4"/>
      <c r="O4" s="3">
        <v>9902</v>
      </c>
      <c r="P4" s="3">
        <v>8249</v>
      </c>
      <c r="Q4" s="3">
        <v>7908</v>
      </c>
    </row>
    <row r="5" spans="1:18" s="3" customFormat="1" x14ac:dyDescent="0.2">
      <c r="B5" s="3" t="s">
        <v>8</v>
      </c>
      <c r="C5" s="4">
        <v>1136</v>
      </c>
      <c r="D5" s="4"/>
      <c r="E5" s="4"/>
      <c r="F5" s="4"/>
      <c r="G5" s="4">
        <v>1035</v>
      </c>
      <c r="H5" s="4"/>
      <c r="I5" s="4"/>
      <c r="J5" s="4"/>
      <c r="O5" s="3">
        <v>4670</v>
      </c>
      <c r="P5" s="3">
        <v>4532</v>
      </c>
      <c r="Q5" s="3">
        <v>4470</v>
      </c>
    </row>
    <row r="6" spans="1:18" s="3" customFormat="1" x14ac:dyDescent="0.2">
      <c r="B6" s="3" t="s">
        <v>9</v>
      </c>
      <c r="C6" s="4">
        <v>575</v>
      </c>
      <c r="D6" s="4"/>
      <c r="E6" s="4"/>
      <c r="F6" s="4"/>
      <c r="G6" s="4">
        <v>557</v>
      </c>
      <c r="H6" s="4"/>
      <c r="I6" s="4"/>
      <c r="J6" s="4"/>
      <c r="O6" s="3">
        <v>2491</v>
      </c>
      <c r="P6" s="3">
        <v>2451</v>
      </c>
      <c r="Q6" s="3">
        <v>2487</v>
      </c>
    </row>
    <row r="7" spans="1:18" s="3" customFormat="1" x14ac:dyDescent="0.2">
      <c r="B7" s="3" t="s">
        <v>10</v>
      </c>
      <c r="C7" s="4">
        <v>143</v>
      </c>
      <c r="D7" s="4"/>
      <c r="E7" s="4"/>
      <c r="F7" s="4"/>
      <c r="G7" s="4">
        <v>126</v>
      </c>
      <c r="H7" s="4"/>
      <c r="I7" s="4"/>
      <c r="J7" s="4"/>
      <c r="O7" s="3">
        <v>631</v>
      </c>
      <c r="P7" s="3">
        <v>652</v>
      </c>
      <c r="Q7" s="3">
        <v>629</v>
      </c>
    </row>
    <row r="8" spans="1:18" s="3" customFormat="1" x14ac:dyDescent="0.2">
      <c r="B8" s="3" t="s">
        <v>11</v>
      </c>
      <c r="C8" s="4">
        <v>26</v>
      </c>
      <c r="D8" s="4"/>
      <c r="E8" s="4"/>
      <c r="F8" s="4"/>
      <c r="G8" s="4">
        <v>25</v>
      </c>
      <c r="H8" s="4"/>
      <c r="I8" s="4"/>
      <c r="J8" s="4"/>
      <c r="O8" s="3">
        <f>47-4</f>
        <v>43</v>
      </c>
      <c r="P8" s="3">
        <f>53-27</f>
        <v>26</v>
      </c>
      <c r="Q8" s="3">
        <f>115-1</f>
        <v>114</v>
      </c>
    </row>
    <row r="9" spans="1:18" s="5" customFormat="1" x14ac:dyDescent="0.2">
      <c r="B9" s="5" t="s">
        <v>12</v>
      </c>
      <c r="C9" s="6">
        <f>SUM(C4:C8)</f>
        <v>3940</v>
      </c>
      <c r="D9" s="6"/>
      <c r="E9" s="6"/>
      <c r="F9" s="6"/>
      <c r="G9" s="6">
        <f>SUM(G4:G8)</f>
        <v>3550</v>
      </c>
      <c r="H9" s="6"/>
      <c r="I9" s="6"/>
      <c r="J9" s="6"/>
      <c r="M9" s="5">
        <v>14294</v>
      </c>
      <c r="N9" s="6">
        <v>16215</v>
      </c>
      <c r="O9" s="6">
        <f t="shared" ref="N9:Q9" si="0">SUM(O4:O8)</f>
        <v>17737</v>
      </c>
      <c r="P9" s="6">
        <f t="shared" si="0"/>
        <v>15910</v>
      </c>
      <c r="Q9" s="6">
        <f t="shared" si="0"/>
        <v>15608</v>
      </c>
    </row>
    <row r="10" spans="1:18" s="3" customFormat="1" x14ac:dyDescent="0.2">
      <c r="B10" s="3" t="s">
        <v>22</v>
      </c>
      <c r="C10" s="4">
        <v>1107</v>
      </c>
      <c r="D10" s="4"/>
      <c r="E10" s="4"/>
      <c r="F10" s="4"/>
      <c r="G10" s="4">
        <v>889</v>
      </c>
      <c r="H10" s="4"/>
      <c r="I10" s="4"/>
      <c r="J10" s="4"/>
      <c r="M10" s="3">
        <v>3552</v>
      </c>
      <c r="N10" s="3">
        <v>3834</v>
      </c>
      <c r="O10" s="3">
        <v>4305</v>
      </c>
      <c r="P10" s="3">
        <v>4564</v>
      </c>
      <c r="Q10" s="3">
        <v>4424</v>
      </c>
    </row>
    <row r="11" spans="1:18" s="3" customFormat="1" x14ac:dyDescent="0.2">
      <c r="B11" s="3" t="s">
        <v>21</v>
      </c>
      <c r="C11" s="4">
        <f>+C9-C10</f>
        <v>2833</v>
      </c>
      <c r="D11" s="4"/>
      <c r="E11" s="4"/>
      <c r="F11" s="4"/>
      <c r="G11" s="4">
        <f>+G9-G10</f>
        <v>2661</v>
      </c>
      <c r="H11" s="4"/>
      <c r="I11" s="4"/>
      <c r="J11" s="4"/>
      <c r="M11" s="3">
        <f t="shared" ref="M11:P11" si="1">+M9-M10</f>
        <v>10742</v>
      </c>
      <c r="N11" s="3">
        <f t="shared" si="1"/>
        <v>12381</v>
      </c>
      <c r="O11" s="3">
        <f t="shared" si="1"/>
        <v>13432</v>
      </c>
      <c r="P11" s="3">
        <f t="shared" si="1"/>
        <v>11346</v>
      </c>
      <c r="Q11" s="3">
        <f>+Q9-Q10</f>
        <v>11184</v>
      </c>
    </row>
    <row r="12" spans="1:18" s="3" customFormat="1" x14ac:dyDescent="0.2">
      <c r="B12" s="3" t="s">
        <v>24</v>
      </c>
      <c r="C12" s="4">
        <v>2284</v>
      </c>
      <c r="D12" s="4"/>
      <c r="E12" s="4"/>
      <c r="F12" s="4"/>
      <c r="G12" s="4">
        <v>2258</v>
      </c>
      <c r="H12" s="4"/>
      <c r="I12" s="4"/>
      <c r="J12" s="4"/>
      <c r="M12" s="3">
        <v>8637</v>
      </c>
      <c r="N12" s="3">
        <v>9371</v>
      </c>
      <c r="O12" s="3">
        <v>9888</v>
      </c>
      <c r="P12" s="3">
        <v>9575</v>
      </c>
      <c r="Q12" s="3">
        <v>9521</v>
      </c>
    </row>
    <row r="13" spans="1:18" s="3" customFormat="1" x14ac:dyDescent="0.2">
      <c r="B13" s="3" t="s">
        <v>23</v>
      </c>
      <c r="C13" s="4">
        <f>+C11-C12</f>
        <v>549</v>
      </c>
      <c r="D13" s="4"/>
      <c r="E13" s="4"/>
      <c r="F13" s="4"/>
      <c r="G13" s="4">
        <f>+G11-G12</f>
        <v>403</v>
      </c>
      <c r="H13" s="4"/>
      <c r="I13" s="4"/>
      <c r="J13" s="4"/>
      <c r="M13" s="3">
        <f t="shared" ref="M13:P13" si="2">+M11-M12</f>
        <v>2105</v>
      </c>
      <c r="N13" s="3">
        <f t="shared" si="2"/>
        <v>3010</v>
      </c>
      <c r="O13" s="3">
        <f t="shared" si="2"/>
        <v>3544</v>
      </c>
      <c r="P13" s="3">
        <f t="shared" si="2"/>
        <v>1771</v>
      </c>
      <c r="Q13" s="3">
        <f>+Q11-Q12</f>
        <v>1663</v>
      </c>
    </row>
    <row r="14" spans="1:18" x14ac:dyDescent="0.2">
      <c r="B14" s="3" t="s">
        <v>25</v>
      </c>
      <c r="C14" s="2">
        <v>-87</v>
      </c>
      <c r="G14" s="2">
        <v>-87</v>
      </c>
      <c r="M14" s="3">
        <v>-167</v>
      </c>
      <c r="N14">
        <v>-167</v>
      </c>
      <c r="O14">
        <v>-167</v>
      </c>
      <c r="P14">
        <v>-255</v>
      </c>
      <c r="Q14">
        <v>-378</v>
      </c>
    </row>
    <row r="15" spans="1:18" x14ac:dyDescent="0.2">
      <c r="B15" s="3" t="s">
        <v>26</v>
      </c>
      <c r="C15" s="4">
        <f t="shared" ref="C15:F15" si="3">+C13+C14</f>
        <v>462</v>
      </c>
      <c r="D15" s="4">
        <f t="shared" si="3"/>
        <v>0</v>
      </c>
      <c r="E15" s="4">
        <f t="shared" si="3"/>
        <v>0</v>
      </c>
      <c r="F15" s="4">
        <f t="shared" si="3"/>
        <v>0</v>
      </c>
      <c r="G15" s="4">
        <f>+G13+G14</f>
        <v>316</v>
      </c>
      <c r="M15" s="3">
        <f>+M13+M14</f>
        <v>1938</v>
      </c>
      <c r="N15" s="3">
        <f>+N13+N14</f>
        <v>2843</v>
      </c>
      <c r="O15" s="3">
        <f>+O13+O14</f>
        <v>3377</v>
      </c>
      <c r="P15" s="3">
        <f>+P13+P14</f>
        <v>1516</v>
      </c>
      <c r="Q15" s="3">
        <f>+Q13+Q14</f>
        <v>1285</v>
      </c>
    </row>
    <row r="16" spans="1:18" x14ac:dyDescent="0.2">
      <c r="B16" s="3" t="s">
        <v>28</v>
      </c>
      <c r="C16" s="2">
        <v>151</v>
      </c>
      <c r="G16" s="2">
        <v>82</v>
      </c>
      <c r="M16">
        <v>350</v>
      </c>
      <c r="N16">
        <v>456</v>
      </c>
      <c r="O16">
        <v>628</v>
      </c>
      <c r="P16">
        <v>387</v>
      </c>
      <c r="Q16">
        <v>363</v>
      </c>
    </row>
    <row r="17" spans="2:18" x14ac:dyDescent="0.2">
      <c r="B17" s="3" t="s">
        <v>27</v>
      </c>
      <c r="C17" s="4">
        <f t="shared" ref="C17:F17" si="4">+C15-C16</f>
        <v>311</v>
      </c>
      <c r="D17" s="4">
        <f t="shared" si="4"/>
        <v>0</v>
      </c>
      <c r="E17" s="4">
        <f t="shared" si="4"/>
        <v>0</v>
      </c>
      <c r="F17" s="4">
        <f t="shared" si="4"/>
        <v>0</v>
      </c>
      <c r="G17" s="4">
        <f>+G15-G16</f>
        <v>234</v>
      </c>
      <c r="M17" s="3">
        <f>+M15-M16</f>
        <v>1588</v>
      </c>
      <c r="N17" s="3">
        <f>+N15-N16</f>
        <v>2387</v>
      </c>
      <c r="O17" s="3">
        <f>+O15-O16</f>
        <v>2749</v>
      </c>
      <c r="P17" s="3">
        <f>+P15-P16</f>
        <v>1129</v>
      </c>
      <c r="Q17" s="3">
        <f>+Q15-Q16</f>
        <v>922</v>
      </c>
    </row>
    <row r="18" spans="2:18" x14ac:dyDescent="0.2">
      <c r="B18" s="3" t="s">
        <v>29</v>
      </c>
      <c r="C18" s="8">
        <f>+C17/C19</f>
        <v>0.86197339246119731</v>
      </c>
      <c r="G18" s="8">
        <f>+G17/G19</f>
        <v>0.64748201438848929</v>
      </c>
      <c r="M18" s="1">
        <f>+M17/M19</f>
        <v>4.3281548105750884</v>
      </c>
      <c r="N18" s="1">
        <f>+N17/N19</f>
        <v>6.4828897338403042</v>
      </c>
      <c r="O18" s="1">
        <f>+O17/O19</f>
        <v>7.5335708413263909</v>
      </c>
      <c r="P18" s="1">
        <f>+P17/P19</f>
        <v>3.1282903851482406</v>
      </c>
      <c r="Q18" s="1">
        <f>+Q17/Q19</f>
        <v>2.555432372505543</v>
      </c>
    </row>
    <row r="19" spans="2:18" s="3" customFormat="1" x14ac:dyDescent="0.2">
      <c r="B19" s="3" t="s">
        <v>1</v>
      </c>
      <c r="C19" s="4">
        <v>360.8</v>
      </c>
      <c r="D19" s="4"/>
      <c r="E19" s="4"/>
      <c r="F19" s="4"/>
      <c r="G19" s="4">
        <v>361.4</v>
      </c>
      <c r="H19" s="4"/>
      <c r="I19" s="4"/>
      <c r="J19" s="4"/>
      <c r="M19" s="3">
        <v>366.9</v>
      </c>
      <c r="N19" s="3">
        <v>368.2</v>
      </c>
      <c r="O19" s="3">
        <v>364.9</v>
      </c>
      <c r="P19" s="3">
        <v>360.9</v>
      </c>
      <c r="Q19" s="3">
        <v>360.8</v>
      </c>
    </row>
    <row r="21" spans="2:18" x14ac:dyDescent="0.2">
      <c r="B21" s="3" t="s">
        <v>32</v>
      </c>
      <c r="M21" s="3">
        <v>2280</v>
      </c>
      <c r="N21" s="3">
        <v>3631</v>
      </c>
      <c r="O21" s="3">
        <v>3040</v>
      </c>
      <c r="P21" s="3">
        <v>1731</v>
      </c>
      <c r="Q21" s="3">
        <v>2360</v>
      </c>
    </row>
    <row r="22" spans="2:18" x14ac:dyDescent="0.2">
      <c r="M22" s="3">
        <v>623</v>
      </c>
      <c r="N22" s="3">
        <v>637</v>
      </c>
      <c r="O22" s="3">
        <v>1040</v>
      </c>
      <c r="P22" s="3">
        <v>1003</v>
      </c>
      <c r="Q22" s="3">
        <v>919</v>
      </c>
    </row>
    <row r="23" spans="2:18" x14ac:dyDescent="0.2">
      <c r="M23" s="3">
        <f t="shared" ref="M23:P23" si="5">+M21-M22</f>
        <v>1657</v>
      </c>
      <c r="N23" s="3">
        <f t="shared" si="5"/>
        <v>2994</v>
      </c>
      <c r="O23" s="3">
        <f t="shared" si="5"/>
        <v>2000</v>
      </c>
      <c r="P23" s="3">
        <f t="shared" si="5"/>
        <v>728</v>
      </c>
      <c r="Q23" s="3">
        <f>+Q21-Q22</f>
        <v>1441</v>
      </c>
      <c r="R23" s="3">
        <f>671/3*4</f>
        <v>894.66666666666663</v>
      </c>
    </row>
  </sheetData>
  <hyperlinks>
    <hyperlink ref="A1" location="Main!A1" display="Main" xr:uid="{2CA5D918-D71F-4012-803A-02698CD589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2025-05-06T14:32:52Z</dcterms:created>
  <dcterms:modified xsi:type="dcterms:W3CDTF">2025-05-06T15:35:04Z</dcterms:modified>
</cp:coreProperties>
</file>