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C7E5C0C-9BCF-4F07-B9A2-489F8E316134}" xr6:coauthVersionLast="47" xr6:coauthVersionMax="47" xr10:uidLastSave="{00000000-0000-0000-0000-000000000000}"/>
  <bookViews>
    <workbookView xWindow="-25875" yWindow="300" windowWidth="25665" windowHeight="20025" xr2:uid="{2C256196-6A48-4191-860F-B6992972699E}"/>
  </bookViews>
  <sheets>
    <sheet name="Main" sheetId="1" r:id="rId1"/>
    <sheet name="Model" sheetId="2" r:id="rId2"/>
    <sheet name="Duravy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J15" i="2"/>
  <c r="I15" i="2"/>
  <c r="H15" i="2"/>
  <c r="K17" i="2"/>
  <c r="J17" i="2"/>
  <c r="I17" i="2"/>
  <c r="H17" i="2"/>
  <c r="L17" i="2"/>
  <c r="H12" i="2"/>
  <c r="L12" i="2"/>
  <c r="H6" i="2"/>
  <c r="H8" i="2" s="1"/>
  <c r="L6" i="2"/>
  <c r="L8" i="2" s="1"/>
  <c r="K5" i="1"/>
  <c r="K4" i="1"/>
  <c r="K7" i="1" s="1"/>
  <c r="L13" i="2" l="1"/>
  <c r="L15" i="2" s="1"/>
  <c r="L18" i="2" s="1"/>
  <c r="H13" i="2"/>
</calcChain>
</file>

<file path=xl/sharedStrings.xml><?xml version="1.0" encoding="utf-8"?>
<sst xmlns="http://schemas.openxmlformats.org/spreadsheetml/2006/main" count="67" uniqueCount="60">
  <si>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</si>
  <si>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</si>
  <si>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</si>
  <si>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</si>
  <si>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</si>
  <si>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</si>
  <si>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</si>
  <si>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</si>
  <si>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</si>
  <si>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</si>
  <si>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</si>
  <si>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</si>
  <si>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</si>
  <si>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</si>
  <si>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</si>
  <si>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</si>
  <si>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</si>
  <si>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</si>
  <si>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</si>
  <si>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</si>
  <si>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Royalty</t>
  </si>
  <si>
    <t>License</t>
  </si>
  <si>
    <t>Product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</si>
  <si>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</si>
  <si>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</si>
  <si>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</si>
  <si>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</si>
  <si>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</si>
  <si>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</si>
  <si>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</si>
  <si>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EPS</t>
  </si>
  <si>
    <t>Net Income</t>
  </si>
  <si>
    <t>Taxes</t>
  </si>
  <si>
    <t>Interest Income</t>
  </si>
  <si>
    <t>Pretax Income</t>
  </si>
  <si>
    <t>Name</t>
  </si>
  <si>
    <t>Economics</t>
  </si>
  <si>
    <t>ALIM</t>
  </si>
  <si>
    <t>Indication</t>
  </si>
  <si>
    <t>Yutiq (fluocinolone)</t>
  </si>
  <si>
    <t>Uveitis</t>
  </si>
  <si>
    <t>Dexycu (dexamethasone suspension)</t>
  </si>
  <si>
    <t>postoperative inflammation</t>
  </si>
  <si>
    <t>Brand</t>
  </si>
  <si>
    <t>Generic</t>
  </si>
  <si>
    <t>vorolanib</t>
  </si>
  <si>
    <t>Duravyu, fka EYP-1901</t>
  </si>
  <si>
    <t>Phase III "LUGANO" wet AMD</t>
  </si>
  <si>
    <t>non-inferiority</t>
  </si>
  <si>
    <t>70% stable/improved disease at 9 months for sham</t>
  </si>
  <si>
    <t>80% for 2mg, 86% for 3mg</t>
  </si>
  <si>
    <t>Administration</t>
  </si>
  <si>
    <t>intravitreal injection</t>
  </si>
  <si>
    <t>Phase II "PAVIA" n=77 NPDR - NCT05383209</t>
  </si>
  <si>
    <t>Phase II "DAVIO 2" n=160 wet AMD</t>
  </si>
  <si>
    <t>Approved</t>
  </si>
  <si>
    <t>Phase</t>
  </si>
  <si>
    <t>III planning</t>
  </si>
  <si>
    <t>intravitreal insert</t>
  </si>
  <si>
    <t>Duravyu (vorolanib)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</si>
</sst>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2" fillId="0" borderId="0" xfId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0C3F076-30A3-40FC-AB79-1D44FA1DBC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13938</xdr:colOff>
      <xdr:row>0</xdr:row>
      <xdr:rowOff>0</xdr:rowOff>
    </xdr:from>
    <xdr:to>
      <xdr:col>12</xdr:col>
      <xdr:colOff>13938</xdr:colOff>
      <xdr:row>24</xdr:row>
      <xdr:rowOff>37171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FBA6DAA-BF70-60DE-EDD3-C12FD1E7F63F}"/>
            </a:ext>
          </a:extLst>
        </xdr:cNvPr>
        <xdr:cNvCxnSpPr/>
      </xdr:nvCxnSpPr>
      <xdr:spPr>
        <a:xfrm>
          <a:off x="7643231" y="0"/>
          <a:ext cx="0" cy="39400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60797</xdr:colOff>
      <xdr:row>14</xdr:row>
      <xdr:rowOff>48762</xdr:rowOff>
    </xdr:from>
    <xdr:to>
      <xdr:col>9</xdr:col>
      <xdr:colOff>334317</xdr:colOff>
      <xdr:row>30</xdr:row>
      <xdr:rowOff>41821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A5BB2-A929-A784-F2C8-9085B4A10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435" y="2318549"/>
          <a:ext cx="4529371" cy="2587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A6B1-D5D9-4EF6-9DF4-387DE67D2191}">
  <dimension ref="B2:L7"/>
  <sheetViews>
    <sheetView tabSelected="1" zoomScale="190" zoomScaleNormal="190" workbookViewId="0">
      <selection activeCell="G5" sqref="G5"/>
    </sheetView>
  </sheetViews>
  <sheetFormatPr defaultRowHeight="12.75" x14ac:dyDescent="0.2"/>
  <cols>
    <col min="1" max="1" width="5.28515625" customWidth="1"/>
    <col min="2" max="2" width="18.5703125" customWidth="1"/>
    <col min="3" max="3" width="11" customWidth="1"/>
    <col min="4" max="4" width="10.7109375" customWidth="1"/>
  </cols>
  <sheetData>
    <row r="2" spans="2:12" x14ac:dyDescent="0.2">
      <c r="B2" s="16" t="s">
        <v>35</v>
      </c>
      <c r="C2" s="21" t="s">
        <v>38</v>
      </c>
      <c r="D2" s="21" t="s">
        <v>36</v>
      </c>
      <c r="E2" s="17" t="s">
        <v>55</v>
      </c>
      <c r="F2" s="17" t="s">
        <v>51</v>
      </c>
      <c r="G2" s="17"/>
      <c r="H2" s="18"/>
      <c r="J2" t="s">
        <v>0</v>
      </c>
      <c r="K2" s="1">
        <v>9</v>
      </c>
    </row>
    <row r="3" spans="2:12" x14ac:dyDescent="0.2">
      <c r="B3" s="10" t="s">
        <v>39</v>
      </c>
      <c r="C3" s="22" t="s">
        <v>40</v>
      </c>
      <c r="D3" s="22" t="s">
        <v>37</v>
      </c>
      <c r="E3" s="11"/>
      <c r="F3" s="11"/>
      <c r="G3" s="11"/>
      <c r="H3" s="12"/>
      <c r="J3" t="s">
        <v>1</v>
      </c>
      <c r="K3" s="2">
        <v>53.518210000000003</v>
      </c>
      <c r="L3" s="3" t="s">
        <v>6</v>
      </c>
    </row>
    <row r="4" spans="2:12" x14ac:dyDescent="0.2">
      <c r="B4" s="10" t="s">
        <v>41</v>
      </c>
      <c r="C4" s="22" t="s">
        <v>42</v>
      </c>
      <c r="D4" s="22"/>
      <c r="E4" s="11"/>
      <c r="F4" s="11"/>
      <c r="G4" s="11"/>
      <c r="H4" s="12"/>
      <c r="J4" t="s">
        <v>2</v>
      </c>
      <c r="K4" s="2">
        <f>+K2*K3</f>
        <v>481.66389000000004</v>
      </c>
    </row>
    <row r="5" spans="2:12" x14ac:dyDescent="0.2">
      <c r="B5" s="16"/>
      <c r="C5" s="21"/>
      <c r="D5" s="21"/>
      <c r="E5" s="17" t="s">
        <v>56</v>
      </c>
      <c r="F5" s="17" t="s">
        <v>58</v>
      </c>
      <c r="G5" s="17"/>
      <c r="H5" s="18"/>
      <c r="J5" t="s">
        <v>3</v>
      </c>
      <c r="K5" s="2">
        <f>90.769+189.479</f>
        <v>280.24800000000005</v>
      </c>
      <c r="L5" s="3" t="s">
        <v>6</v>
      </c>
    </row>
    <row r="6" spans="2:12" x14ac:dyDescent="0.2">
      <c r="B6" s="10" t="s">
        <v>59</v>
      </c>
      <c r="C6" s="22"/>
      <c r="D6" s="22"/>
      <c r="E6" s="11" t="s">
        <v>57</v>
      </c>
      <c r="F6" s="11"/>
      <c r="G6" s="11"/>
      <c r="H6" s="12"/>
      <c r="J6" t="s">
        <v>4</v>
      </c>
      <c r="K6" s="2">
        <v>0</v>
      </c>
      <c r="L6" s="3" t="s">
        <v>6</v>
      </c>
    </row>
    <row r="7" spans="2:12" x14ac:dyDescent="0.2">
      <c r="B7" s="13"/>
      <c r="C7" s="23"/>
      <c r="D7" s="23"/>
      <c r="E7" s="14"/>
      <c r="F7" s="14"/>
      <c r="G7" s="14"/>
      <c r="H7" s="15"/>
      <c r="J7" t="s">
        <v>5</v>
      </c>
      <c r="K7" s="2">
        <f>+K4-K5+K6</f>
        <v>201.41588999999999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4FD8-C37A-4286-AF07-6B5C170E121B}">
  <dimension ref="A1:N19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</row>
    <row r="3" spans="1:14" s="4" customFormat="1" x14ac:dyDescent="0.2">
      <c r="B3" s="4" t="s">
        <v>22</v>
      </c>
      <c r="C3" s="5"/>
      <c r="D3" s="5"/>
      <c r="E3" s="5"/>
      <c r="F3" s="5"/>
      <c r="G3" s="5"/>
      <c r="H3" s="5">
        <v>5273</v>
      </c>
      <c r="I3" s="5"/>
      <c r="J3" s="5"/>
      <c r="K3" s="5"/>
      <c r="L3" s="5">
        <v>1068</v>
      </c>
      <c r="M3" s="5"/>
      <c r="N3" s="5"/>
    </row>
    <row r="4" spans="1:14" s="2" customFormat="1" x14ac:dyDescent="0.2">
      <c r="B4" s="2" t="s">
        <v>21</v>
      </c>
      <c r="C4" s="6"/>
      <c r="D4" s="6"/>
      <c r="E4" s="6"/>
      <c r="F4" s="6"/>
      <c r="G4" s="6"/>
      <c r="H4" s="6">
        <v>3597</v>
      </c>
      <c r="I4" s="6"/>
      <c r="J4" s="6"/>
      <c r="K4" s="6"/>
      <c r="L4" s="6">
        <v>7782</v>
      </c>
      <c r="M4" s="6"/>
      <c r="N4" s="6"/>
    </row>
    <row r="5" spans="1:14" s="2" customFormat="1" x14ac:dyDescent="0.2">
      <c r="B5" s="2" t="s">
        <v>20</v>
      </c>
      <c r="C5" s="6"/>
      <c r="D5" s="6"/>
      <c r="E5" s="6"/>
      <c r="F5" s="6"/>
      <c r="G5" s="6"/>
      <c r="H5" s="6">
        <v>235</v>
      </c>
      <c r="I5" s="6"/>
      <c r="J5" s="6"/>
      <c r="K5" s="6"/>
      <c r="L5" s="6">
        <v>627</v>
      </c>
      <c r="M5" s="6"/>
      <c r="N5" s="6"/>
    </row>
    <row r="6" spans="1:14" s="7" customFormat="1" x14ac:dyDescent="0.2">
      <c r="B6" s="7" t="s">
        <v>8</v>
      </c>
      <c r="C6" s="8"/>
      <c r="D6" s="8"/>
      <c r="E6" s="8"/>
      <c r="F6" s="8"/>
      <c r="G6" s="8"/>
      <c r="H6" s="8">
        <f>SUM(H3:H5)</f>
        <v>9105</v>
      </c>
      <c r="I6" s="8"/>
      <c r="J6" s="8"/>
      <c r="K6" s="8"/>
      <c r="L6" s="8">
        <f>SUM(L3:L5)</f>
        <v>9477</v>
      </c>
      <c r="M6" s="8"/>
      <c r="N6" s="8"/>
    </row>
    <row r="7" spans="1:14" s="2" customFormat="1" x14ac:dyDescent="0.2">
      <c r="B7" s="2" t="s">
        <v>29</v>
      </c>
      <c r="C7" s="6"/>
      <c r="D7" s="6"/>
      <c r="E7" s="6"/>
      <c r="F7" s="6"/>
      <c r="G7" s="6"/>
      <c r="H7" s="6">
        <v>1792</v>
      </c>
      <c r="I7" s="6"/>
      <c r="J7" s="6"/>
      <c r="K7" s="6"/>
      <c r="L7" s="6">
        <v>1401</v>
      </c>
      <c r="M7" s="6"/>
      <c r="N7" s="6"/>
    </row>
    <row r="8" spans="1:14" s="2" customFormat="1" x14ac:dyDescent="0.2">
      <c r="B8" s="2" t="s">
        <v>28</v>
      </c>
      <c r="C8" s="6"/>
      <c r="D8" s="6"/>
      <c r="E8" s="6"/>
      <c r="F8" s="6"/>
      <c r="G8" s="6"/>
      <c r="H8" s="6">
        <f>+H6-H7</f>
        <v>7313</v>
      </c>
      <c r="I8" s="6"/>
      <c r="J8" s="6"/>
      <c r="K8" s="6"/>
      <c r="L8" s="6">
        <f>+L6-L7</f>
        <v>8076</v>
      </c>
      <c r="M8" s="6"/>
      <c r="N8" s="6"/>
    </row>
    <row r="9" spans="1:14" s="2" customFormat="1" x14ac:dyDescent="0.2">
      <c r="B9" s="2" t="s">
        <v>27</v>
      </c>
      <c r="C9" s="6"/>
      <c r="D9" s="6"/>
      <c r="E9" s="6"/>
      <c r="F9" s="6"/>
      <c r="G9" s="6"/>
      <c r="H9" s="6">
        <v>15730</v>
      </c>
      <c r="I9" s="6"/>
      <c r="J9" s="6"/>
      <c r="K9" s="6"/>
      <c r="L9" s="6">
        <v>29822</v>
      </c>
      <c r="M9" s="6"/>
      <c r="N9" s="6"/>
    </row>
    <row r="10" spans="1:14" s="2" customFormat="1" x14ac:dyDescent="0.2">
      <c r="B10" s="2" t="s">
        <v>26</v>
      </c>
      <c r="C10" s="6"/>
      <c r="D10" s="6"/>
      <c r="E10" s="6"/>
      <c r="F10" s="6"/>
      <c r="G10" s="6"/>
      <c r="H10" s="6">
        <v>5288</v>
      </c>
      <c r="I10" s="6"/>
      <c r="J10" s="6"/>
      <c r="K10" s="6"/>
      <c r="L10" s="6">
        <v>50</v>
      </c>
      <c r="M10" s="6"/>
      <c r="N10" s="6"/>
    </row>
    <row r="11" spans="1:14" s="2" customFormat="1" x14ac:dyDescent="0.2">
      <c r="B11" s="2" t="s">
        <v>25</v>
      </c>
      <c r="C11" s="6"/>
      <c r="D11" s="6"/>
      <c r="E11" s="6"/>
      <c r="F11" s="6"/>
      <c r="G11" s="6"/>
      <c r="H11" s="6">
        <v>9056</v>
      </c>
      <c r="I11" s="6"/>
      <c r="J11" s="6"/>
      <c r="K11" s="6"/>
      <c r="L11" s="6">
        <v>12750</v>
      </c>
      <c r="M11" s="6"/>
      <c r="N11" s="6"/>
    </row>
    <row r="12" spans="1:14" s="2" customFormat="1" x14ac:dyDescent="0.2">
      <c r="B12" s="2" t="s">
        <v>24</v>
      </c>
      <c r="C12" s="6"/>
      <c r="D12" s="6"/>
      <c r="E12" s="6"/>
      <c r="F12" s="6"/>
      <c r="G12" s="6"/>
      <c r="H12" s="6">
        <f>+H11+H10+H9</f>
        <v>30074</v>
      </c>
      <c r="I12" s="6"/>
      <c r="J12" s="6"/>
      <c r="K12" s="6"/>
      <c r="L12" s="6">
        <f>+L11+L10+L9</f>
        <v>42622</v>
      </c>
      <c r="M12" s="6"/>
      <c r="N12" s="6"/>
    </row>
    <row r="13" spans="1:14" s="2" customFormat="1" x14ac:dyDescent="0.2">
      <c r="B13" s="2" t="s">
        <v>23</v>
      </c>
      <c r="C13" s="6"/>
      <c r="D13" s="6"/>
      <c r="E13" s="6"/>
      <c r="F13" s="6"/>
      <c r="G13" s="6"/>
      <c r="H13" s="6">
        <f>+H8-H12</f>
        <v>-22761</v>
      </c>
      <c r="I13" s="6"/>
      <c r="J13" s="6"/>
      <c r="K13" s="6"/>
      <c r="L13" s="6">
        <f>+L8-L12</f>
        <v>-34546</v>
      </c>
      <c r="M13" s="6"/>
      <c r="N13" s="6"/>
    </row>
    <row r="14" spans="1:14" s="2" customFormat="1" x14ac:dyDescent="0.2">
      <c r="B14" s="2" t="s">
        <v>33</v>
      </c>
      <c r="C14" s="6"/>
      <c r="D14" s="6"/>
      <c r="E14" s="6"/>
      <c r="F14" s="6"/>
      <c r="G14" s="6"/>
      <c r="H14" s="6"/>
      <c r="I14" s="6"/>
      <c r="J14" s="6"/>
      <c r="K14" s="6"/>
      <c r="L14" s="6">
        <v>3720</v>
      </c>
      <c r="M14" s="6"/>
      <c r="N14" s="6"/>
    </row>
    <row r="15" spans="1:14" s="2" customFormat="1" x14ac:dyDescent="0.2">
      <c r="B15" s="2" t="s">
        <v>34</v>
      </c>
      <c r="C15" s="6"/>
      <c r="D15" s="6"/>
      <c r="E15" s="6"/>
      <c r="F15" s="6"/>
      <c r="G15" s="6"/>
      <c r="H15" s="6">
        <f t="shared" ref="H15:K15" si="0">+H13+H14</f>
        <v>-22761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6">
        <f>+L13+L14</f>
        <v>-30826</v>
      </c>
      <c r="M15" s="6"/>
      <c r="N15" s="6"/>
    </row>
    <row r="16" spans="1:14" s="2" customFormat="1" x14ac:dyDescent="0.2">
      <c r="B16" s="2" t="s">
        <v>32</v>
      </c>
      <c r="C16" s="6"/>
      <c r="D16" s="6"/>
      <c r="E16" s="6"/>
      <c r="F16" s="6"/>
      <c r="G16" s="6"/>
      <c r="H16" s="6"/>
      <c r="I16" s="6"/>
      <c r="J16" s="6"/>
      <c r="K16" s="6"/>
      <c r="L16" s="6">
        <v>0</v>
      </c>
      <c r="M16" s="6"/>
      <c r="N16" s="6"/>
    </row>
    <row r="17" spans="2:14" s="2" customFormat="1" x14ac:dyDescent="0.2">
      <c r="B17" s="2" t="s">
        <v>31</v>
      </c>
      <c r="C17" s="6"/>
      <c r="D17" s="6"/>
      <c r="E17" s="6"/>
      <c r="F17" s="6"/>
      <c r="G17" s="6"/>
      <c r="H17" s="6">
        <f t="shared" ref="H17:K17" si="1">+H15-H16</f>
        <v>-22761</v>
      </c>
      <c r="I17" s="6">
        <f t="shared" si="1"/>
        <v>0</v>
      </c>
      <c r="J17" s="6">
        <f t="shared" si="1"/>
        <v>0</v>
      </c>
      <c r="K17" s="6">
        <f t="shared" si="1"/>
        <v>0</v>
      </c>
      <c r="L17" s="6">
        <f>+L15-L16</f>
        <v>-30826</v>
      </c>
      <c r="M17" s="6"/>
      <c r="N17" s="6"/>
    </row>
    <row r="18" spans="2:14" x14ac:dyDescent="0.2">
      <c r="B18" s="2" t="s">
        <v>30</v>
      </c>
      <c r="L18" s="9">
        <f>+L15/L19</f>
        <v>-0.57937074766003838</v>
      </c>
    </row>
    <row r="19" spans="2:14" s="2" customFormat="1" x14ac:dyDescent="0.2">
      <c r="B19" s="2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>
        <v>53206</v>
      </c>
      <c r="M19" s="6"/>
      <c r="N1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06AB-A54A-486F-B5A7-C89E3BDE36D9}">
  <dimension ref="A1:C14"/>
  <sheetViews>
    <sheetView zoomScale="235" zoomScaleNormal="235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0" t="s">
        <v>7</v>
      </c>
    </row>
    <row r="2" spans="1:3" x14ac:dyDescent="0.2">
      <c r="B2" t="s">
        <v>43</v>
      </c>
      <c r="C2" t="s">
        <v>46</v>
      </c>
    </row>
    <row r="3" spans="1:3" x14ac:dyDescent="0.2">
      <c r="B3" t="s">
        <v>44</v>
      </c>
      <c r="C3" t="s">
        <v>45</v>
      </c>
    </row>
    <row r="4" spans="1:3" x14ac:dyDescent="0.2">
      <c r="B4" t="s">
        <v>51</v>
      </c>
      <c r="C4" t="s">
        <v>52</v>
      </c>
    </row>
    <row r="5" spans="1:3" x14ac:dyDescent="0.2">
      <c r="B5" t="s">
        <v>38</v>
      </c>
    </row>
    <row r="6" spans="1:3" x14ac:dyDescent="0.2">
      <c r="C6" s="19" t="s">
        <v>53</v>
      </c>
    </row>
    <row r="7" spans="1:3" x14ac:dyDescent="0.2">
      <c r="C7" t="s">
        <v>49</v>
      </c>
    </row>
    <row r="8" spans="1:3" x14ac:dyDescent="0.2">
      <c r="C8" t="s">
        <v>50</v>
      </c>
    </row>
    <row r="10" spans="1:3" x14ac:dyDescent="0.2">
      <c r="C10" s="19" t="s">
        <v>47</v>
      </c>
    </row>
    <row r="11" spans="1:3" x14ac:dyDescent="0.2">
      <c r="C11" t="s">
        <v>48</v>
      </c>
    </row>
    <row r="14" spans="1:3" x14ac:dyDescent="0.2">
      <c r="C14" s="19" t="s">
        <v>54</v>
      </c>
    </row>
  </sheetData>
  <hyperlinks>
    <hyperlink ref="A1" location="Main!A1" display="Main" xr:uid="{0B4F0FD2-6F68-4A5A-A757-6BC10223490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Duravyu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2024-09-22T16:15:01Z</dcterms:created>
  <dcterms:modified xsi:type="dcterms:W3CDTF">2024-09-22T17:15:07Z</dcterms:modified>
</cp:coreProperties>
</file>