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A2B9D4E-5AA0-487C-A277-A2C0702D81D3}" xr6:coauthVersionLast="47" xr6:coauthVersionMax="47" xr10:uidLastSave="{00000000-0000-0000-0000-000000000000}"/>
  <bookViews>
    <workbookView xWindow="-30600" yWindow="660" windowWidth="27660" windowHeight="19950" activeTab="2" xr2:uid="{E1BF6D11-FDE0-404B-9E96-6DCE28E9CF49}"/>
  </bookViews>
  <sheets>
    <sheet name="Main" sheetId="1" r:id="rId1"/>
    <sheet name="Anktiva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H3" i="2"/>
  <c r="H5" i="2" s="1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J4" i="1"/>
  <c r="J7" i="1" l="1"/>
</calcChain>
</file>

<file path=xl/sharedStrings.xml><?xml version="1.0" encoding="utf-8"?>
<sst xmlns="http://schemas.openxmlformats.org/spreadsheetml/2006/main" count="42" uniqueCount="34">
  <si>
    <t>Price</t>
  </si>
  <si>
    <t>Shares</t>
  </si>
  <si>
    <t>MC</t>
  </si>
  <si>
    <t>Cash</t>
  </si>
  <si>
    <t>Debt</t>
  </si>
  <si>
    <t>EV</t>
  </si>
  <si>
    <t>Q124</t>
  </si>
  <si>
    <t>Main</t>
  </si>
  <si>
    <t>Anktiva</t>
  </si>
  <si>
    <t>Name</t>
  </si>
  <si>
    <t>Indication</t>
  </si>
  <si>
    <t>MOA</t>
  </si>
  <si>
    <t>IL-15 agonist</t>
  </si>
  <si>
    <t>Approval</t>
  </si>
  <si>
    <t>BCG-unresponsive NMIBC</t>
  </si>
  <si>
    <t>3M-052</t>
  </si>
  <si>
    <t>TLR7/8 agonist</t>
  </si>
  <si>
    <t>Brand</t>
  </si>
  <si>
    <t>Generic</t>
  </si>
  <si>
    <t>Nogapendekin alfa inbakicept-pmln</t>
  </si>
  <si>
    <t>Clinical Trials</t>
  </si>
  <si>
    <t>Administration</t>
  </si>
  <si>
    <t>Phase II "QUILT3.032" n=77 BCG-refractory NMIBC - NCT3022825</t>
  </si>
  <si>
    <t>62% CR</t>
  </si>
  <si>
    <t>Anktiva price</t>
  </si>
  <si>
    <t>Bladder cancer</t>
  </si>
  <si>
    <t>Revenue</t>
  </si>
  <si>
    <t>IP</t>
  </si>
  <si>
    <t>Economics</t>
  </si>
  <si>
    <t>Q224</t>
  </si>
  <si>
    <t>PIC</t>
  </si>
  <si>
    <t>AD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</si>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</sst>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7B70FAF-32DD-4755-AF07-10A2E850BD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6DA3-B733-4848-9154-2BC9418BC700}">
  <dimension ref="B2:K10"/>
  <sheetViews>
    <sheetView zoomScale="205" zoomScaleNormal="205" workbookViewId="0"/>
  </sheetViews>
  <sheetFormatPr defaultRowHeight="12.75" x14ac:dyDescent="0.2"/>
  <cols>
    <col min="1" max="1" width="3.28515625" customWidth="1"/>
    <col min="3" max="3" width="23.140625" bestFit="1" customWidth="1"/>
    <col min="4" max="4" width="13.5703125" bestFit="1" customWidth="1"/>
  </cols>
  <sheetData>
    <row r="2" spans="2:11" x14ac:dyDescent="0.2">
      <c r="B2" s="10" t="s">
        <v>9</v>
      </c>
      <c r="C2" s="11" t="s">
        <v>10</v>
      </c>
      <c r="D2" s="11" t="s">
        <v>11</v>
      </c>
      <c r="E2" s="11" t="s">
        <v>13</v>
      </c>
      <c r="F2" s="11" t="s">
        <v>28</v>
      </c>
      <c r="G2" s="12" t="s">
        <v>27</v>
      </c>
      <c r="I2" t="s">
        <v>0</v>
      </c>
      <c r="J2" s="1">
        <v>3.52</v>
      </c>
    </row>
    <row r="3" spans="2:11" x14ac:dyDescent="0.2">
      <c r="B3" s="14" t="s">
        <v>8</v>
      </c>
      <c r="C3" t="s">
        <v>14</v>
      </c>
      <c r="D3" t="s">
        <v>12</v>
      </c>
      <c r="E3" s="5">
        <v>45404</v>
      </c>
      <c r="G3" s="6"/>
      <c r="I3" t="s">
        <v>1</v>
      </c>
      <c r="J3" s="2">
        <v>696.53341799999998</v>
      </c>
      <c r="K3" s="3" t="s">
        <v>29</v>
      </c>
    </row>
    <row r="4" spans="2:11" x14ac:dyDescent="0.2">
      <c r="B4" s="10"/>
      <c r="C4" s="11"/>
      <c r="D4" s="11"/>
      <c r="E4" s="11"/>
      <c r="F4" s="11"/>
      <c r="G4" s="12"/>
      <c r="I4" t="s">
        <v>2</v>
      </c>
      <c r="J4" s="2">
        <f>+J2*J3</f>
        <v>2451.7976313599997</v>
      </c>
    </row>
    <row r="5" spans="2:11" x14ac:dyDescent="0.2">
      <c r="B5" s="4" t="s">
        <v>15</v>
      </c>
      <c r="D5" t="s">
        <v>16</v>
      </c>
      <c r="G5" s="6"/>
      <c r="I5" t="s">
        <v>3</v>
      </c>
      <c r="J5" s="2">
        <f>130.104+87.875</f>
        <v>217.97900000000001</v>
      </c>
      <c r="K5" s="3" t="s">
        <v>29</v>
      </c>
    </row>
    <row r="6" spans="2:11" x14ac:dyDescent="0.2">
      <c r="B6" s="4"/>
      <c r="G6" s="6"/>
      <c r="I6" t="s">
        <v>4</v>
      </c>
      <c r="J6" s="2">
        <f>584.107+108.811</f>
        <v>692.91800000000001</v>
      </c>
      <c r="K6" s="3" t="s">
        <v>29</v>
      </c>
    </row>
    <row r="7" spans="2:11" x14ac:dyDescent="0.2">
      <c r="B7" s="4"/>
      <c r="G7" s="6"/>
      <c r="I7" t="s">
        <v>5</v>
      </c>
      <c r="J7" s="2">
        <f>+J4-J5+J6</f>
        <v>2926.73663136</v>
      </c>
    </row>
    <row r="8" spans="2:11" x14ac:dyDescent="0.2">
      <c r="B8" s="4"/>
      <c r="G8" s="6"/>
    </row>
    <row r="9" spans="2:11" x14ac:dyDescent="0.2">
      <c r="B9" s="7"/>
      <c r="C9" s="8"/>
      <c r="D9" s="8"/>
      <c r="E9" s="8"/>
      <c r="F9" s="8"/>
      <c r="G9" s="9"/>
      <c r="I9" t="s">
        <v>30</v>
      </c>
      <c r="J9" s="2">
        <v>2531.9090000000001</v>
      </c>
      <c r="K9" s="3" t="s">
        <v>29</v>
      </c>
    </row>
    <row r="10" spans="2:11" x14ac:dyDescent="0.2">
      <c r="I10" t="s">
        <v>31</v>
      </c>
      <c r="J10" s="2">
        <v>3230.357</v>
      </c>
      <c r="K10" s="3" t="s">
        <v>29</v>
      </c>
    </row>
  </sheetData>
  <hyperlinks>
    <hyperlink ref="B3" location="Anktiva!A1" display="Anktiva" xr:uid="{B5FE9423-3D15-4D14-9B2A-101C33B166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5EBA-7589-4265-8022-C81B6A22ACFA}">
  <dimension ref="A1:C8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7</v>
      </c>
    </row>
    <row r="2" spans="1:3" x14ac:dyDescent="0.2">
      <c r="B2" t="s">
        <v>17</v>
      </c>
      <c r="C2" t="s">
        <v>8</v>
      </c>
    </row>
    <row r="3" spans="1:3" x14ac:dyDescent="0.2">
      <c r="B3" t="s">
        <v>18</v>
      </c>
      <c r="C3" t="s">
        <v>19</v>
      </c>
    </row>
    <row r="4" spans="1:3" x14ac:dyDescent="0.2">
      <c r="B4" t="s">
        <v>11</v>
      </c>
    </row>
    <row r="5" spans="1:3" x14ac:dyDescent="0.2">
      <c r="B5" t="s">
        <v>21</v>
      </c>
    </row>
    <row r="6" spans="1:3" x14ac:dyDescent="0.2">
      <c r="B6" t="s">
        <v>20</v>
      </c>
    </row>
    <row r="7" spans="1:3" x14ac:dyDescent="0.2">
      <c r="C7" s="15" t="s">
        <v>22</v>
      </c>
    </row>
    <row r="8" spans="1:3" x14ac:dyDescent="0.2">
      <c r="C8" t="s">
        <v>23</v>
      </c>
    </row>
  </sheetData>
  <hyperlinks>
    <hyperlink ref="A1" location="Main!A1" display="Main" xr:uid="{D08322C9-0822-4213-8A42-CEDAD87B51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1938-14EE-4703-80FA-873DC0635278}">
  <dimension ref="A1:V5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5" bestFit="1" customWidth="1"/>
    <col min="2" max="2" width="13.7109375" bestFit="1" customWidth="1"/>
    <col min="3" max="6" width="9.140625" style="3"/>
    <col min="8" max="8" width="15.5703125" bestFit="1" customWidth="1"/>
  </cols>
  <sheetData>
    <row r="1" spans="1:22" x14ac:dyDescent="0.2">
      <c r="A1" t="s">
        <v>7</v>
      </c>
    </row>
    <row r="2" spans="1:22" x14ac:dyDescent="0.2">
      <c r="C2" s="3" t="s">
        <v>6</v>
      </c>
      <c r="D2" s="3" t="s">
        <v>29</v>
      </c>
      <c r="E2" s="3" t="s">
        <v>32</v>
      </c>
      <c r="F2" s="3" t="s">
        <v>33</v>
      </c>
      <c r="H2">
        <v>2024</v>
      </c>
      <c r="I2">
        <f t="shared" ref="I2:V2" si="0">+H2+1</f>
        <v>2025</v>
      </c>
      <c r="J2">
        <f t="shared" si="0"/>
        <v>2026</v>
      </c>
      <c r="K2">
        <f t="shared" si="0"/>
        <v>2027</v>
      </c>
      <c r="L2">
        <f t="shared" si="0"/>
        <v>2028</v>
      </c>
      <c r="M2">
        <f t="shared" si="0"/>
        <v>2029</v>
      </c>
      <c r="N2">
        <f t="shared" si="0"/>
        <v>2030</v>
      </c>
      <c r="O2">
        <f t="shared" si="0"/>
        <v>2031</v>
      </c>
      <c r="P2">
        <f t="shared" si="0"/>
        <v>2032</v>
      </c>
      <c r="Q2">
        <f t="shared" si="0"/>
        <v>2033</v>
      </c>
      <c r="R2">
        <f t="shared" si="0"/>
        <v>2034</v>
      </c>
      <c r="S2">
        <f t="shared" si="0"/>
        <v>2035</v>
      </c>
      <c r="T2">
        <f t="shared" si="0"/>
        <v>2036</v>
      </c>
      <c r="U2">
        <f t="shared" si="0"/>
        <v>2037</v>
      </c>
      <c r="V2">
        <f t="shared" si="0"/>
        <v>2038</v>
      </c>
    </row>
    <row r="3" spans="1:22" x14ac:dyDescent="0.2">
      <c r="B3" t="s">
        <v>24</v>
      </c>
      <c r="H3" s="2">
        <f>36000*6</f>
        <v>216000</v>
      </c>
    </row>
    <row r="4" spans="1:22" x14ac:dyDescent="0.2">
      <c r="B4" t="s">
        <v>25</v>
      </c>
      <c r="H4">
        <v>16000</v>
      </c>
    </row>
    <row r="5" spans="1:22" x14ac:dyDescent="0.2">
      <c r="B5" t="s">
        <v>26</v>
      </c>
      <c r="D5" s="3">
        <v>0.99</v>
      </c>
      <c r="H5" s="2">
        <f>+H3*H4</f>
        <v>3456000000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Anktiva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2024-07-31T17:26:31Z</dcterms:created>
  <dcterms:modified xsi:type="dcterms:W3CDTF">2024-10-07T18:49:32Z</dcterms:modified>
</cp:coreProperties>
</file>