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E6DA51A-8111-4F04-931A-7CED6BA4325F}" xr6:coauthVersionLast="47" xr6:coauthVersionMax="47" xr10:uidLastSave="{00000000-0000-0000-0000-000000000000}"/>
  <bookViews>
    <workbookView xWindow="-31755" yWindow="2250" windowWidth="29520" windowHeight="18420" activeTab="1" xr2:uid="{D2231DAA-8732-401F-B913-134247EA6A0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R7" i="2"/>
  <c r="Q7" i="2"/>
  <c r="R15" i="2"/>
  <c r="S15" i="2"/>
  <c r="T2" i="2"/>
  <c r="S2" i="2"/>
  <c r="R2" i="2"/>
  <c r="L7" i="2"/>
  <c r="K7" i="2"/>
  <c r="H7" i="2"/>
  <c r="G7" i="2"/>
  <c r="L6" i="2"/>
  <c r="H6" i="2"/>
  <c r="H5" i="2"/>
  <c r="L5" i="2"/>
  <c r="M7" i="1"/>
  <c r="M6" i="1"/>
  <c r="M5" i="1"/>
  <c r="M4" i="1"/>
</calcChain>
</file>

<file path=xl/sharedStrings.xml><?xml version="1.0" encoding="utf-8"?>
<sst xmlns="http://schemas.openxmlformats.org/spreadsheetml/2006/main" count="26" uniqueCount="23">
  <si>
    <t>Price</t>
  </si>
  <si>
    <t>Shares</t>
  </si>
  <si>
    <t>MC</t>
  </si>
  <si>
    <t>Cash</t>
  </si>
  <si>
    <t>Debt</t>
  </si>
  <si>
    <t>EV</t>
  </si>
  <si>
    <t>Q224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</si>
  <si>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</si>
  <si>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</si>
  <si>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</si>
  <si>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</si>
  <si>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</si>
  <si>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</si>
  <si>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</si>
  <si>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</si>
  <si>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</si>
  <si>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</si>
  <si>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</si>
  <si>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</si>
  <si>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CFFO</t>
  </si>
  <si>
    <t>CapEx</t>
  </si>
  <si>
    <t>Revenue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</si>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</sst>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73CC9AB-8CEE-4126-87FB-F74494A46C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79CD-72B8-475C-82A1-6CB638A5FA72}">
  <dimension ref="L2:N7"/>
  <sheetViews>
    <sheetView zoomScale="190" zoomScaleNormal="190" workbookViewId="0">
      <selection activeCell="M8" sqref="M8"/>
    </sheetView>
  </sheetViews>
  <sheetFormatPr defaultRowHeight="12.75" x14ac:dyDescent="0.2"/>
  <sheetData>
    <row r="2" spans="12:14" x14ac:dyDescent="0.2">
      <c r="L2" t="s">
        <v>0</v>
      </c>
      <c r="M2">
        <v>10.97</v>
      </c>
    </row>
    <row r="3" spans="12:14" x14ac:dyDescent="0.2">
      <c r="L3" t="s">
        <v>1</v>
      </c>
      <c r="M3" s="1">
        <v>475.462962</v>
      </c>
      <c r="N3" s="2" t="s">
        <v>6</v>
      </c>
    </row>
    <row r="4" spans="12:14" x14ac:dyDescent="0.2">
      <c r="L4" t="s">
        <v>2</v>
      </c>
      <c r="M4" s="1">
        <f>+M2*M3</f>
        <v>5215.8286931400007</v>
      </c>
    </row>
    <row r="5" spans="12:14" x14ac:dyDescent="0.2">
      <c r="L5" t="s">
        <v>3</v>
      </c>
      <c r="M5" s="1">
        <f>2218+3442+2306</f>
        <v>7966</v>
      </c>
      <c r="N5" s="2" t="s">
        <v>6</v>
      </c>
    </row>
    <row r="6" spans="12:14" x14ac:dyDescent="0.2">
      <c r="L6" t="s">
        <v>4</v>
      </c>
      <c r="M6" s="1">
        <f>6625+2128</f>
        <v>8753</v>
      </c>
      <c r="N6" s="2" t="s">
        <v>6</v>
      </c>
    </row>
    <row r="7" spans="12:14" x14ac:dyDescent="0.2">
      <c r="L7" t="s">
        <v>5</v>
      </c>
      <c r="M7" s="1">
        <f>+M4-M5+M6</f>
        <v>6002.8286931400007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EFD2-994A-403D-874A-EEF4415258FA}">
  <dimension ref="A1:T15"/>
  <sheetViews>
    <sheetView tabSelected="1" zoomScale="145" zoomScaleNormal="14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S7" sqref="S7"/>
    </sheetView>
  </sheetViews>
  <sheetFormatPr defaultRowHeight="12.75" x14ac:dyDescent="0.2"/>
  <cols>
    <col min="3" max="14" width="9.140625" style="2"/>
  </cols>
  <sheetData>
    <row r="1" spans="1:20" x14ac:dyDescent="0.2">
      <c r="A1" t="s">
        <v>7</v>
      </c>
    </row>
    <row r="2" spans="1:20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6</v>
      </c>
      <c r="M2" s="2" t="s">
        <v>17</v>
      </c>
      <c r="N2" s="2" t="s">
        <v>18</v>
      </c>
      <c r="Q2">
        <v>2021</v>
      </c>
      <c r="R2">
        <f>+Q2+1</f>
        <v>2022</v>
      </c>
      <c r="S2">
        <f>+R2+1</f>
        <v>2023</v>
      </c>
      <c r="T2">
        <f>+S2+1</f>
        <v>2024</v>
      </c>
    </row>
    <row r="3" spans="1:20" s="3" customFormat="1" x14ac:dyDescent="0.2">
      <c r="B3" s="3" t="s">
        <v>21</v>
      </c>
      <c r="C3" s="4"/>
      <c r="D3" s="4"/>
      <c r="E3" s="4"/>
      <c r="F3" s="4"/>
      <c r="G3" s="4">
        <v>2758</v>
      </c>
      <c r="H3" s="4">
        <v>2684</v>
      </c>
      <c r="I3" s="4"/>
      <c r="J3" s="4"/>
      <c r="K3" s="4">
        <v>2244</v>
      </c>
      <c r="L3" s="4">
        <v>2362</v>
      </c>
      <c r="M3" s="4"/>
      <c r="N3" s="4"/>
      <c r="Q3" s="3">
        <v>10304</v>
      </c>
      <c r="R3" s="3">
        <v>13378</v>
      </c>
      <c r="S3" s="3">
        <v>11077</v>
      </c>
    </row>
    <row r="4" spans="1:20" s="1" customFormat="1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0" s="1" customFormat="1" x14ac:dyDescent="0.2">
      <c r="B5" s="1" t="s">
        <v>19</v>
      </c>
      <c r="C5" s="5"/>
      <c r="D5" s="5"/>
      <c r="E5" s="5"/>
      <c r="F5" s="5"/>
      <c r="G5" s="5">
        <v>265</v>
      </c>
      <c r="H5" s="5">
        <f>1994-G5</f>
        <v>1729</v>
      </c>
      <c r="I5" s="5"/>
      <c r="J5" s="5"/>
      <c r="K5" s="5">
        <v>-251</v>
      </c>
      <c r="L5" s="5">
        <f>642-K5</f>
        <v>893</v>
      </c>
      <c r="M5" s="5"/>
      <c r="N5" s="5"/>
      <c r="Q5" s="1">
        <v>321</v>
      </c>
      <c r="R5" s="1">
        <v>1055</v>
      </c>
      <c r="S5" s="1">
        <v>3736</v>
      </c>
    </row>
    <row r="6" spans="1:20" s="1" customFormat="1" x14ac:dyDescent="0.2">
      <c r="B6" s="1" t="s">
        <v>20</v>
      </c>
      <c r="C6" s="5"/>
      <c r="D6" s="5"/>
      <c r="E6" s="5"/>
      <c r="F6" s="5"/>
      <c r="G6" s="5">
        <v>58</v>
      </c>
      <c r="H6" s="5">
        <f>131-G6</f>
        <v>73</v>
      </c>
      <c r="I6" s="5"/>
      <c r="J6" s="5"/>
      <c r="K6" s="5">
        <v>68</v>
      </c>
      <c r="L6" s="5">
        <f>134-K6</f>
        <v>66</v>
      </c>
      <c r="M6" s="5"/>
      <c r="N6" s="5"/>
      <c r="Q6" s="1">
        <v>305</v>
      </c>
      <c r="R6" s="1">
        <v>338</v>
      </c>
      <c r="S6" s="1">
        <v>303</v>
      </c>
    </row>
    <row r="7" spans="1:20" x14ac:dyDescent="0.2">
      <c r="B7" s="1" t="s">
        <v>22</v>
      </c>
      <c r="G7" s="5">
        <f>+G5-G6</f>
        <v>207</v>
      </c>
      <c r="H7" s="5">
        <f>+H5-H6</f>
        <v>1656</v>
      </c>
      <c r="K7" s="5">
        <f t="shared" ref="K7:L7" si="0">+K5-K6</f>
        <v>-319</v>
      </c>
      <c r="L7" s="5">
        <f t="shared" si="0"/>
        <v>827</v>
      </c>
      <c r="Q7" s="1">
        <f>+Q5-Q6</f>
        <v>16</v>
      </c>
      <c r="R7" s="1">
        <f>+R5-R6</f>
        <v>717</v>
      </c>
      <c r="S7" s="1">
        <f>+S5-S6</f>
        <v>3433</v>
      </c>
    </row>
    <row r="15" spans="1:20" x14ac:dyDescent="0.2">
      <c r="R15" s="6">
        <f>+R3/Q3-1</f>
        <v>0.29833074534161486</v>
      </c>
      <c r="S15" s="6">
        <f>+S3/R3-1</f>
        <v>-0.17199880400657797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2024-12-02T17:08:58Z</dcterms:created>
  <dcterms:modified xsi:type="dcterms:W3CDTF">2024-12-02T17:23:11Z</dcterms:modified>
</cp:coreProperties>
</file>