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5510875-D5C2-477D-9A13-52CA82DA0257}" xr6:coauthVersionLast="47" xr6:coauthVersionMax="47" xr10:uidLastSave="{00000000-0000-0000-0000-000000000000}"/>
  <bookViews>
    <workbookView xWindow="21510" yWindow="210" windowWidth="28410" windowHeight="20415" xr2:uid="{230406F7-AD53-4F99-9321-6A9721833F81}"/>
  </bookViews>
  <sheets>
    <sheet name="Main" sheetId="1" r:id="rId1"/>
    <sheet name="Elah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1" i="2"/>
  <c r="E13" i="2" s="1"/>
  <c r="E15" i="2" s="1"/>
  <c r="E19" i="2" s="1"/>
  <c r="C10" i="2"/>
  <c r="C11" i="2" s="1"/>
  <c r="C12" i="2" s="1"/>
  <c r="C13" i="2" s="1"/>
  <c r="J4" i="1"/>
  <c r="J7" i="1" s="1"/>
  <c r="E17" i="2" l="1"/>
</calcChain>
</file>

<file path=xl/sharedStrings.xml><?xml version="1.0" encoding="utf-8"?>
<sst xmlns="http://schemas.openxmlformats.org/spreadsheetml/2006/main" count="51" uniqueCount="46">
  <si>
    <t>Price</t>
  </si>
  <si>
    <t>Shares</t>
  </si>
  <si>
    <t>MC</t>
  </si>
  <si>
    <t>Cash</t>
  </si>
  <si>
    <t>Debt</t>
  </si>
  <si>
    <t>EV</t>
  </si>
  <si>
    <t>Q123</t>
  </si>
  <si>
    <t>Name</t>
  </si>
  <si>
    <t>Elahere</t>
  </si>
  <si>
    <t>Indication</t>
  </si>
  <si>
    <t>Elahere (mirvetuximab soravtansine)</t>
  </si>
  <si>
    <t>MOA</t>
  </si>
  <si>
    <t>Approval</t>
  </si>
  <si>
    <t>Economics</t>
  </si>
  <si>
    <t>CEO: Mark Enyedy</t>
  </si>
  <si>
    <t>CCO: Isabel Kalofonos</t>
  </si>
  <si>
    <t>Phase</t>
  </si>
  <si>
    <t>IMGN151</t>
  </si>
  <si>
    <t>IMGC936</t>
  </si>
  <si>
    <t>FRalpha+-ovarian cancer</t>
  </si>
  <si>
    <t>FR-ADC</t>
  </si>
  <si>
    <t>Main</t>
  </si>
  <si>
    <t>Brand</t>
  </si>
  <si>
    <t>Pricing</t>
  </si>
  <si>
    <t>$6220 20ml vial; 5mg/1ml</t>
  </si>
  <si>
    <t>Available 11/14/22</t>
  </si>
  <si>
    <t>Generic</t>
  </si>
  <si>
    <t>mirvetuximab soravtansine</t>
  </si>
  <si>
    <t>Ovarian cancer, 70-80% express folate receptor</t>
  </si>
  <si>
    <t>100mg</t>
  </si>
  <si>
    <t>kg</t>
  </si>
  <si>
    <t>mg/kg</t>
  </si>
  <si>
    <t>mg</t>
  </si>
  <si>
    <t>vials</t>
  </si>
  <si>
    <t>mg/vial</t>
  </si>
  <si>
    <t>price/vial</t>
  </si>
  <si>
    <t>price/dose</t>
  </si>
  <si>
    <t>doses/non-responder</t>
  </si>
  <si>
    <t>doses/responder</t>
  </si>
  <si>
    <t>70% non-responders</t>
  </si>
  <si>
    <t>30% responders</t>
  </si>
  <si>
    <t>US+EU</t>
  </si>
  <si>
    <t>market share</t>
  </si>
  <si>
    <t>FRalpha</t>
  </si>
  <si>
    <t>responders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</si>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</sst>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2" fillId="0" borderId="4" xfId="1" applyBorder="1"/>
    <xf numFmtId="3" fontId="1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D36-FCE0-401A-A0BB-560E561907AD}">
  <dimension ref="B2:K11"/>
  <sheetViews>
    <sheetView tabSelected="1" zoomScale="145" zoomScaleNormal="145" workbookViewId="0">
      <selection activeCell="H12" sqref="H12"/>
    </sheetView>
  </sheetViews>
  <sheetFormatPr defaultRowHeight="12.75" x14ac:dyDescent="0.2"/>
  <cols>
    <col min="1" max="1" width="3.28515625" customWidth="1"/>
    <col min="2" max="2" width="31.42578125" bestFit="1" customWidth="1"/>
    <col min="3" max="3" width="21.42578125" bestFit="1" customWidth="1"/>
    <col min="6" max="6" width="12.85546875" customWidth="1"/>
  </cols>
  <sheetData>
    <row r="2" spans="2:11" x14ac:dyDescent="0.2">
      <c r="B2" s="11" t="s">
        <v>7</v>
      </c>
      <c r="C2" s="12" t="s">
        <v>9</v>
      </c>
      <c r="D2" s="12" t="s">
        <v>11</v>
      </c>
      <c r="E2" s="12" t="s">
        <v>12</v>
      </c>
      <c r="F2" s="12" t="s">
        <v>13</v>
      </c>
      <c r="G2" s="13"/>
      <c r="I2" t="s">
        <v>0</v>
      </c>
      <c r="J2">
        <v>14.34</v>
      </c>
    </row>
    <row r="3" spans="2:11" x14ac:dyDescent="0.2">
      <c r="B3" s="15" t="s">
        <v>10</v>
      </c>
      <c r="C3" s="6" t="s">
        <v>19</v>
      </c>
      <c r="D3" s="6" t="s">
        <v>20</v>
      </c>
      <c r="E3" s="6"/>
      <c r="F3" s="6"/>
      <c r="G3" s="7"/>
      <c r="I3" t="s">
        <v>1</v>
      </c>
      <c r="J3" s="1">
        <v>226.07041899999999</v>
      </c>
      <c r="K3" s="2" t="s">
        <v>6</v>
      </c>
    </row>
    <row r="4" spans="2:11" x14ac:dyDescent="0.2">
      <c r="B4" s="11"/>
      <c r="C4" s="12"/>
      <c r="D4" s="12"/>
      <c r="E4" s="12" t="s">
        <v>16</v>
      </c>
      <c r="F4" s="12"/>
      <c r="G4" s="13"/>
      <c r="I4" t="s">
        <v>2</v>
      </c>
      <c r="J4" s="1">
        <f>+J2*J3</f>
        <v>3241.8498084599996</v>
      </c>
    </row>
    <row r="5" spans="2:11" x14ac:dyDescent="0.2">
      <c r="B5" s="3" t="s">
        <v>17</v>
      </c>
      <c r="C5" s="4"/>
      <c r="D5" s="4" t="s">
        <v>20</v>
      </c>
      <c r="E5" s="4"/>
      <c r="F5" s="4"/>
      <c r="G5" s="5"/>
      <c r="I5" t="s">
        <v>3</v>
      </c>
      <c r="J5" s="1">
        <v>201.249</v>
      </c>
      <c r="K5" s="2" t="s">
        <v>6</v>
      </c>
    </row>
    <row r="6" spans="2:11" x14ac:dyDescent="0.2">
      <c r="B6" s="8" t="s">
        <v>18</v>
      </c>
      <c r="C6" s="9"/>
      <c r="D6" s="9"/>
      <c r="E6" s="9"/>
      <c r="F6" s="9"/>
      <c r="G6" s="10"/>
      <c r="I6" t="s">
        <v>4</v>
      </c>
      <c r="J6" s="1">
        <v>0</v>
      </c>
      <c r="K6" s="2" t="s">
        <v>6</v>
      </c>
    </row>
    <row r="7" spans="2:11" x14ac:dyDescent="0.2">
      <c r="I7" t="s">
        <v>5</v>
      </c>
      <c r="J7" s="1">
        <f>+J4-J5+J6</f>
        <v>3040.6008084599998</v>
      </c>
    </row>
    <row r="10" spans="2:11" x14ac:dyDescent="0.2">
      <c r="I10" t="s">
        <v>14</v>
      </c>
    </row>
    <row r="11" spans="2:11" x14ac:dyDescent="0.2">
      <c r="I11" t="s">
        <v>15</v>
      </c>
    </row>
  </sheetData>
  <hyperlinks>
    <hyperlink ref="B3" location="Elahere!A1" display="Elahere (mirvetuximab soravtansine)" xr:uid="{573F5274-0A02-4941-968B-DE1B726838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17C4-ADAE-42EE-B590-3A773C495FA7}">
  <dimension ref="A1:F19"/>
  <sheetViews>
    <sheetView zoomScale="295" zoomScaleNormal="295" workbookViewId="0"/>
  </sheetViews>
  <sheetFormatPr defaultRowHeight="12.75" x14ac:dyDescent="0.2"/>
  <cols>
    <col min="1" max="1" width="5" bestFit="1" customWidth="1"/>
    <col min="3" max="3" width="15.140625" customWidth="1"/>
    <col min="4" max="4" width="12.7109375" customWidth="1"/>
  </cols>
  <sheetData>
    <row r="1" spans="1:6" x14ac:dyDescent="0.2">
      <c r="A1" s="14" t="s">
        <v>21</v>
      </c>
    </row>
    <row r="2" spans="1:6" x14ac:dyDescent="0.2">
      <c r="B2" t="s">
        <v>22</v>
      </c>
      <c r="C2" t="s">
        <v>8</v>
      </c>
    </row>
    <row r="3" spans="1:6" x14ac:dyDescent="0.2">
      <c r="B3" t="s">
        <v>26</v>
      </c>
      <c r="C3" t="s">
        <v>27</v>
      </c>
    </row>
    <row r="4" spans="1:6" x14ac:dyDescent="0.2">
      <c r="B4" t="s">
        <v>23</v>
      </c>
      <c r="C4" t="s">
        <v>24</v>
      </c>
      <c r="F4" t="s">
        <v>29</v>
      </c>
    </row>
    <row r="5" spans="1:6" x14ac:dyDescent="0.2">
      <c r="B5" t="s">
        <v>12</v>
      </c>
      <c r="C5" t="s">
        <v>25</v>
      </c>
    </row>
    <row r="6" spans="1:6" x14ac:dyDescent="0.2">
      <c r="B6" t="s">
        <v>9</v>
      </c>
      <c r="C6" t="s">
        <v>28</v>
      </c>
    </row>
    <row r="9" spans="1:6" x14ac:dyDescent="0.2">
      <c r="C9">
        <v>15000</v>
      </c>
      <c r="D9" t="s">
        <v>41</v>
      </c>
      <c r="E9">
        <v>60</v>
      </c>
      <c r="F9" t="s">
        <v>30</v>
      </c>
    </row>
    <row r="10" spans="1:6" x14ac:dyDescent="0.2">
      <c r="C10">
        <f>C9*0.7</f>
        <v>10500</v>
      </c>
      <c r="D10" t="s">
        <v>43</v>
      </c>
      <c r="E10">
        <v>6</v>
      </c>
      <c r="F10" t="s">
        <v>31</v>
      </c>
    </row>
    <row r="11" spans="1:6" x14ac:dyDescent="0.2">
      <c r="C11">
        <f>C10*0.8</f>
        <v>8400</v>
      </c>
      <c r="D11" t="s">
        <v>42</v>
      </c>
      <c r="E11">
        <f>E9*E10</f>
        <v>360</v>
      </c>
      <c r="F11" t="s">
        <v>32</v>
      </c>
    </row>
    <row r="12" spans="1:6" x14ac:dyDescent="0.2">
      <c r="C12">
        <f>C11*0.3</f>
        <v>2520</v>
      </c>
      <c r="D12" t="s">
        <v>44</v>
      </c>
      <c r="E12">
        <v>100</v>
      </c>
      <c r="F12" t="s">
        <v>34</v>
      </c>
    </row>
    <row r="13" spans="1:6" x14ac:dyDescent="0.2">
      <c r="C13" s="16">
        <f>C12*E19/1000</f>
        <v>526659.83999999997</v>
      </c>
      <c r="D13" s="17" t="s">
        <v>45</v>
      </c>
      <c r="E13">
        <f>E11/E12</f>
        <v>3.6</v>
      </c>
      <c r="F13" t="s">
        <v>33</v>
      </c>
    </row>
    <row r="14" spans="1:6" x14ac:dyDescent="0.2">
      <c r="E14">
        <v>6220</v>
      </c>
      <c r="F14" t="s">
        <v>35</v>
      </c>
    </row>
    <row r="15" spans="1:6" x14ac:dyDescent="0.2">
      <c r="E15" s="1">
        <f>E13*E14</f>
        <v>22392</v>
      </c>
      <c r="F15" t="s">
        <v>36</v>
      </c>
    </row>
    <row r="16" spans="1:6" x14ac:dyDescent="0.2">
      <c r="E16">
        <v>2</v>
      </c>
      <c r="F16" t="s">
        <v>37</v>
      </c>
    </row>
    <row r="17" spans="5:6" x14ac:dyDescent="0.2">
      <c r="E17" s="1">
        <f>E15*E16</f>
        <v>44784</v>
      </c>
      <c r="F17" t="s">
        <v>39</v>
      </c>
    </row>
    <row r="18" spans="5:6" x14ac:dyDescent="0.2">
      <c r="E18" s="1">
        <f>7*4/3</f>
        <v>9.3333333333333339</v>
      </c>
      <c r="F18" t="s">
        <v>38</v>
      </c>
    </row>
    <row r="19" spans="5:6" x14ac:dyDescent="0.2">
      <c r="E19" s="1">
        <f>E15*E18</f>
        <v>208992</v>
      </c>
      <c r="F19" t="s">
        <v>40</v>
      </c>
    </row>
  </sheetData>
  <hyperlinks>
    <hyperlink ref="A1" location="Main!A1" display="Main" xr:uid="{00A1A3D7-544C-42A0-A7C5-829EAC22C9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Elahere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2023-06-02T19:58:18Z</dcterms:created>
  <dcterms:modified xsi:type="dcterms:W3CDTF">2023-06-02T20:15:16Z</dcterms:modified>
</cp:coreProperties>
</file>