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5B03AC-821A-4262-B6A8-26B213370DDB}" xr6:coauthVersionLast="47" xr6:coauthVersionMax="47" xr10:uidLastSave="{00000000-0000-0000-0000-000000000000}"/>
  <bookViews>
    <workbookView xWindow="-25320" yWindow="855" windowWidth="25080" windowHeight="19755" xr2:uid="{D5DBB510-06C4-40A3-ADF7-3BE5BF5818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I22" i="2"/>
  <c r="L22" i="2"/>
  <c r="L7" i="2"/>
  <c r="F7" i="2"/>
  <c r="I9" i="2"/>
  <c r="H9" i="2"/>
  <c r="H13" i="2"/>
  <c r="H14" i="2" l="1"/>
  <c r="E39" i="2"/>
  <c r="E41" i="2"/>
  <c r="E31" i="2"/>
  <c r="E35" i="2" s="1"/>
  <c r="C9" i="2"/>
  <c r="E9" i="2"/>
  <c r="K22" i="2"/>
  <c r="J22" i="2"/>
  <c r="I13" i="2"/>
  <c r="I14" i="2" s="1"/>
  <c r="K13" i="2"/>
  <c r="J13" i="2"/>
  <c r="K9" i="2"/>
  <c r="J9" i="2"/>
  <c r="J14" i="2" s="1"/>
  <c r="Q4" i="1"/>
  <c r="E44" i="2" l="1"/>
  <c r="K14" i="2"/>
</calcChain>
</file>

<file path=xl/sharedStrings.xml><?xml version="1.0" encoding="utf-8"?>
<sst xmlns="http://schemas.openxmlformats.org/spreadsheetml/2006/main" count="49" uniqueCount="44">
  <si>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</si>
  <si>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</si>
  <si>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</si>
  <si>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</si>
  <si>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</si>
  <si>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</si>
  <si>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</si>
  <si>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</si>
  <si>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</si>
  <si>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COGS</t>
  </si>
  <si>
    <t>Gross Profit</t>
  </si>
  <si>
    <t>IoT</t>
  </si>
  <si>
    <t>1H24</t>
  </si>
  <si>
    <t>R&amp;D</t>
  </si>
  <si>
    <t>S&amp;M</t>
  </si>
  <si>
    <t>G&amp;A</t>
  </si>
  <si>
    <t>Operating Expenses</t>
  </si>
  <si>
    <t>Operating Income</t>
  </si>
  <si>
    <t>1H23</t>
  </si>
  <si>
    <t>Revenue y/y</t>
  </si>
  <si>
    <t>AR</t>
  </si>
  <si>
    <t>Inventories</t>
  </si>
  <si>
    <t>OCA</t>
  </si>
  <si>
    <t>Prepaids</t>
  </si>
  <si>
    <t>Government Assistance</t>
  </si>
  <si>
    <t>Tax</t>
  </si>
  <si>
    <t>PP&amp;E</t>
  </si>
  <si>
    <t>Lease</t>
  </si>
  <si>
    <t>ONCA</t>
  </si>
  <si>
    <t>Assets</t>
  </si>
  <si>
    <t>AP</t>
  </si>
  <si>
    <t>DR</t>
  </si>
  <si>
    <t>OCL</t>
  </si>
  <si>
    <t>Pension</t>
  </si>
  <si>
    <t>SE</t>
  </si>
  <si>
    <t>L+SE</t>
  </si>
  <si>
    <t>SO</t>
  </si>
  <si>
    <t>2H24</t>
  </si>
  <si>
    <t>Founded: April 2022</t>
  </si>
  <si>
    <t>WISeKey International Holding</t>
  </si>
  <si>
    <t>The Group’s SaaS arrangements cover the provision of cloud-based certificates for authentication purposes such as Device Attestation Certificates (DACs) for MATTER Protocol, IoT Device to Cloud Authentication, or Device-to-Device Authentication.</t>
  </si>
  <si>
    <t>Secure Microcontrollers</t>
  </si>
  <si>
    <t>VAULTIC-STK22-408Z</t>
  </si>
  <si>
    <t>The Group’s major production centers, located in Taiwan and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</si>
</sst>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18E326-3ADF-4544-992A-795BCDF022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5924-84BC-4240-A940-A14FB18B4FF7}">
  <dimension ref="B2:R10"/>
  <sheetViews>
    <sheetView tabSelected="1" zoomScale="130" zoomScaleNormal="130" workbookViewId="0"/>
  </sheetViews>
  <sheetFormatPr defaultRowHeight="12.75" x14ac:dyDescent="0.2"/>
  <sheetData>
    <row r="2" spans="2:18" x14ac:dyDescent="0.2">
      <c r="B2" t="s">
        <v>39</v>
      </c>
      <c r="P2" t="s">
        <v>0</v>
      </c>
      <c r="Q2" s="1">
        <v>3.5</v>
      </c>
    </row>
    <row r="3" spans="2:18" x14ac:dyDescent="0.2">
      <c r="P3" t="s">
        <v>1</v>
      </c>
      <c r="Q3" s="3">
        <v>98.654244000000006</v>
      </c>
      <c r="R3" s="2" t="s">
        <v>6</v>
      </c>
    </row>
    <row r="4" spans="2:18" x14ac:dyDescent="0.2">
      <c r="B4" t="s">
        <v>40</v>
      </c>
      <c r="P4" t="s">
        <v>2</v>
      </c>
      <c r="Q4" s="3">
        <f>+Q2*Q3</f>
        <v>345.28985399999999</v>
      </c>
    </row>
    <row r="5" spans="2:18" x14ac:dyDescent="0.2">
      <c r="P5" t="s">
        <v>3</v>
      </c>
      <c r="Q5" s="3"/>
      <c r="R5" s="2" t="s">
        <v>6</v>
      </c>
    </row>
    <row r="6" spans="2:18" x14ac:dyDescent="0.2">
      <c r="P6" t="s">
        <v>4</v>
      </c>
      <c r="Q6" s="3"/>
      <c r="R6" s="2" t="s">
        <v>6</v>
      </c>
    </row>
    <row r="7" spans="2:18" x14ac:dyDescent="0.2">
      <c r="B7" t="s">
        <v>42</v>
      </c>
      <c r="P7" t="s">
        <v>5</v>
      </c>
      <c r="Q7" s="3"/>
    </row>
    <row r="9" spans="2:18" x14ac:dyDescent="0.2">
      <c r="B9" t="s">
        <v>43</v>
      </c>
    </row>
    <row r="10" spans="2:18" x14ac:dyDescent="0.2">
      <c r="P1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B475-0437-42BF-9956-DF828DF2FFC6}">
  <dimension ref="A1:L46"/>
  <sheetViews>
    <sheetView zoomScale="250" zoomScaleNormal="25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2.75" x14ac:dyDescent="0.2"/>
  <cols>
    <col min="1" max="1" width="5" bestFit="1" customWidth="1"/>
    <col min="2" max="2" width="22.5703125" bestFit="1" customWidth="1"/>
    <col min="3" max="6" width="9.140625" style="2"/>
  </cols>
  <sheetData>
    <row r="1" spans="1:12" x14ac:dyDescent="0.2">
      <c r="A1" t="s">
        <v>7</v>
      </c>
    </row>
    <row r="2" spans="1:12" x14ac:dyDescent="0.2">
      <c r="C2" s="2" t="s">
        <v>18</v>
      </c>
      <c r="E2" s="2" t="s">
        <v>12</v>
      </c>
      <c r="F2" s="2" t="s">
        <v>37</v>
      </c>
      <c r="H2">
        <v>2020</v>
      </c>
      <c r="I2">
        <v>2021</v>
      </c>
      <c r="J2">
        <v>2022</v>
      </c>
      <c r="K2">
        <v>2023</v>
      </c>
      <c r="L2">
        <v>2024</v>
      </c>
    </row>
    <row r="3" spans="1:12" s="3" customFormat="1" x14ac:dyDescent="0.2">
      <c r="B3" s="3" t="s">
        <v>41</v>
      </c>
      <c r="C3" s="4">
        <v>10156</v>
      </c>
      <c r="D3" s="4"/>
      <c r="E3" s="4">
        <v>3872</v>
      </c>
      <c r="F3" s="4"/>
    </row>
    <row r="4" spans="1:12" s="3" customFormat="1" x14ac:dyDescent="0.2">
      <c r="C4" s="4"/>
      <c r="D4" s="4"/>
      <c r="E4" s="4"/>
      <c r="F4" s="4"/>
    </row>
    <row r="5" spans="1:12" s="3" customFormat="1" x14ac:dyDescent="0.2">
      <c r="B5" s="3" t="s">
        <v>11</v>
      </c>
      <c r="C5" s="4"/>
      <c r="D5" s="4"/>
      <c r="E5" s="4"/>
      <c r="F5" s="4"/>
      <c r="I5" s="3">
        <v>14850</v>
      </c>
      <c r="J5" s="3">
        <v>18336</v>
      </c>
      <c r="K5" s="3">
        <v>20927</v>
      </c>
    </row>
    <row r="7" spans="1:12" s="5" customFormat="1" x14ac:dyDescent="0.2">
      <c r="B7" s="5" t="s">
        <v>8</v>
      </c>
      <c r="C7" s="6">
        <v>14751</v>
      </c>
      <c r="D7" s="6"/>
      <c r="E7" s="6">
        <v>4828</v>
      </c>
      <c r="F7" s="6">
        <f>+E7</f>
        <v>4828</v>
      </c>
      <c r="H7" s="5">
        <v>14317</v>
      </c>
      <c r="I7" s="5">
        <v>16995</v>
      </c>
      <c r="J7" s="5">
        <v>23198</v>
      </c>
      <c r="K7" s="5">
        <v>30058</v>
      </c>
      <c r="L7" s="5">
        <f>+F7+E7</f>
        <v>9656</v>
      </c>
    </row>
    <row r="8" spans="1:12" s="3" customFormat="1" x14ac:dyDescent="0.2">
      <c r="B8" s="3" t="s">
        <v>9</v>
      </c>
      <c r="C8" s="4">
        <v>6760</v>
      </c>
      <c r="D8" s="4"/>
      <c r="E8" s="4">
        <v>3667</v>
      </c>
      <c r="F8" s="4"/>
      <c r="H8" s="3">
        <v>8147</v>
      </c>
      <c r="I8" s="3">
        <v>9547</v>
      </c>
      <c r="J8" s="3">
        <v>13267</v>
      </c>
      <c r="K8" s="3">
        <v>15589</v>
      </c>
    </row>
    <row r="9" spans="1:12" s="3" customFormat="1" x14ac:dyDescent="0.2">
      <c r="B9" s="3" t="s">
        <v>10</v>
      </c>
      <c r="C9" s="4">
        <f>+C7-C8</f>
        <v>7991</v>
      </c>
      <c r="D9" s="4"/>
      <c r="E9" s="4">
        <f>+E7-E8</f>
        <v>1161</v>
      </c>
      <c r="F9" s="4"/>
      <c r="H9" s="3">
        <f>+H7-H8</f>
        <v>6170</v>
      </c>
      <c r="I9" s="3">
        <f>+I7-I8</f>
        <v>7448</v>
      </c>
      <c r="J9" s="3">
        <f>+J7-J8</f>
        <v>9931</v>
      </c>
      <c r="K9" s="3">
        <f>+K7-K8</f>
        <v>14469</v>
      </c>
    </row>
    <row r="10" spans="1:12" x14ac:dyDescent="0.2">
      <c r="B10" s="3" t="s">
        <v>13</v>
      </c>
      <c r="C10" s="4"/>
      <c r="D10" s="4"/>
      <c r="E10" s="4"/>
      <c r="F10" s="4"/>
      <c r="H10" s="3"/>
      <c r="I10" s="3">
        <v>3050</v>
      </c>
      <c r="J10" s="3">
        <v>2308</v>
      </c>
      <c r="K10" s="3"/>
    </row>
    <row r="11" spans="1:12" x14ac:dyDescent="0.2">
      <c r="B11" s="3" t="s">
        <v>14</v>
      </c>
      <c r="C11" s="4"/>
      <c r="D11" s="4"/>
      <c r="E11" s="4"/>
      <c r="F11" s="4"/>
      <c r="H11" s="3"/>
      <c r="I11" s="3">
        <v>4245</v>
      </c>
      <c r="J11" s="3">
        <v>3824</v>
      </c>
      <c r="K11" s="3"/>
    </row>
    <row r="12" spans="1:12" x14ac:dyDescent="0.2">
      <c r="B12" s="3" t="s">
        <v>15</v>
      </c>
      <c r="C12" s="4"/>
      <c r="D12" s="4"/>
      <c r="E12" s="4"/>
      <c r="F12" s="4"/>
      <c r="H12" s="3"/>
      <c r="I12" s="3">
        <v>4984</v>
      </c>
      <c r="J12" s="3">
        <v>3091</v>
      </c>
      <c r="K12" s="3"/>
    </row>
    <row r="13" spans="1:12" x14ac:dyDescent="0.2">
      <c r="B13" s="3" t="s">
        <v>16</v>
      </c>
      <c r="C13" s="4"/>
      <c r="D13" s="4"/>
      <c r="E13" s="4"/>
      <c r="F13" s="4"/>
      <c r="H13" s="3">
        <f>SUM(H10:H12)</f>
        <v>0</v>
      </c>
      <c r="I13" s="3">
        <f>SUM(I10:I12)</f>
        <v>12279</v>
      </c>
      <c r="J13" s="3">
        <f>SUM(J10:J12)</f>
        <v>9223</v>
      </c>
      <c r="K13" s="3">
        <f>SUM(K10:K12)</f>
        <v>0</v>
      </c>
    </row>
    <row r="14" spans="1:12" x14ac:dyDescent="0.2">
      <c r="B14" s="3" t="s">
        <v>17</v>
      </c>
      <c r="C14" s="4"/>
      <c r="D14" s="4"/>
      <c r="E14" s="4"/>
      <c r="F14" s="4"/>
      <c r="H14" s="3">
        <f>+H9-H13</f>
        <v>6170</v>
      </c>
      <c r="I14" s="3">
        <f>+I9-I13</f>
        <v>-4831</v>
      </c>
      <c r="J14" s="3">
        <f>+J9-J13</f>
        <v>708</v>
      </c>
      <c r="K14" s="3">
        <f>+K9-K13</f>
        <v>14469</v>
      </c>
    </row>
    <row r="22" spans="2:12" x14ac:dyDescent="0.2">
      <c r="B22" t="s">
        <v>19</v>
      </c>
      <c r="E22" s="8">
        <f>E7/C7-1</f>
        <v>-0.67270015592163246</v>
      </c>
      <c r="F22" s="8"/>
      <c r="I22" s="7">
        <f>+I7/H7-1</f>
        <v>0.18705035971223016</v>
      </c>
      <c r="J22" s="7">
        <f>+J7/I7-1</f>
        <v>0.36498970285378052</v>
      </c>
      <c r="K22" s="7">
        <f>+K7/J7-1</f>
        <v>0.29571514785757391</v>
      </c>
      <c r="L22" s="9">
        <f>+L7/K7-1</f>
        <v>-0.67875440814425447</v>
      </c>
    </row>
    <row r="25" spans="2:12" s="3" customFormat="1" x14ac:dyDescent="0.2">
      <c r="B25" s="3" t="s">
        <v>3</v>
      </c>
      <c r="C25" s="4"/>
      <c r="D25" s="4"/>
      <c r="E25" s="4">
        <v>18858</v>
      </c>
      <c r="F25" s="4"/>
    </row>
    <row r="26" spans="2:12" s="3" customFormat="1" x14ac:dyDescent="0.2">
      <c r="B26" s="3" t="s">
        <v>20</v>
      </c>
      <c r="C26" s="4"/>
      <c r="D26" s="4"/>
      <c r="E26" s="4">
        <v>1565</v>
      </c>
      <c r="F26" s="4"/>
    </row>
    <row r="27" spans="2:12" s="3" customFormat="1" x14ac:dyDescent="0.2">
      <c r="B27" s="3" t="s">
        <v>21</v>
      </c>
      <c r="C27" s="4"/>
      <c r="D27" s="4"/>
      <c r="E27" s="4">
        <v>2772</v>
      </c>
      <c r="F27" s="4"/>
    </row>
    <row r="28" spans="2:12" s="3" customFormat="1" x14ac:dyDescent="0.2">
      <c r="B28" s="3" t="s">
        <v>23</v>
      </c>
      <c r="C28" s="4"/>
      <c r="D28" s="4"/>
      <c r="E28" s="4">
        <v>471</v>
      </c>
      <c r="F28" s="4"/>
    </row>
    <row r="29" spans="2:12" s="5" customFormat="1" x14ac:dyDescent="0.2">
      <c r="B29" s="5" t="s">
        <v>24</v>
      </c>
      <c r="C29" s="6"/>
      <c r="D29" s="6"/>
      <c r="E29" s="6">
        <v>1826</v>
      </c>
      <c r="F29" s="6"/>
    </row>
    <row r="30" spans="2:12" s="3" customFormat="1" x14ac:dyDescent="0.2">
      <c r="B30" s="3" t="s">
        <v>22</v>
      </c>
      <c r="C30" s="4"/>
      <c r="D30" s="4"/>
      <c r="E30" s="4">
        <v>625</v>
      </c>
      <c r="F30" s="4"/>
    </row>
    <row r="31" spans="2:12" s="3" customFormat="1" x14ac:dyDescent="0.2">
      <c r="B31" s="3" t="s">
        <v>25</v>
      </c>
      <c r="C31" s="4"/>
      <c r="D31" s="4"/>
      <c r="E31" s="4">
        <f>1775+63</f>
        <v>1838</v>
      </c>
      <c r="F31" s="4"/>
    </row>
    <row r="32" spans="2:12" s="3" customFormat="1" x14ac:dyDescent="0.2">
      <c r="B32" s="3" t="s">
        <v>26</v>
      </c>
      <c r="C32" s="4"/>
      <c r="D32" s="4"/>
      <c r="E32" s="4">
        <v>3013</v>
      </c>
      <c r="F32" s="4"/>
    </row>
    <row r="33" spans="2:6" s="3" customFormat="1" x14ac:dyDescent="0.2">
      <c r="B33" s="3" t="s">
        <v>27</v>
      </c>
      <c r="C33" s="4"/>
      <c r="D33" s="4"/>
      <c r="E33" s="4">
        <v>1181</v>
      </c>
      <c r="F33" s="4"/>
    </row>
    <row r="34" spans="2:6" s="3" customFormat="1" x14ac:dyDescent="0.2">
      <c r="B34" s="3" t="s">
        <v>28</v>
      </c>
      <c r="C34" s="4"/>
      <c r="D34" s="4"/>
      <c r="E34" s="4">
        <v>85</v>
      </c>
      <c r="F34" s="4"/>
    </row>
    <row r="35" spans="2:6" s="3" customFormat="1" x14ac:dyDescent="0.2">
      <c r="B35" s="3" t="s">
        <v>29</v>
      </c>
      <c r="C35" s="4"/>
      <c r="D35" s="4"/>
      <c r="E35" s="4">
        <f>SUM(E25:E34)</f>
        <v>32234</v>
      </c>
      <c r="F35" s="4"/>
    </row>
    <row r="37" spans="2:6" s="3" customFormat="1" x14ac:dyDescent="0.2">
      <c r="B37" s="3" t="s">
        <v>30</v>
      </c>
      <c r="C37" s="4"/>
      <c r="D37" s="4"/>
      <c r="E37" s="4">
        <v>6904</v>
      </c>
      <c r="F37" s="4"/>
    </row>
    <row r="38" spans="2:6" s="3" customFormat="1" x14ac:dyDescent="0.2">
      <c r="B38" s="3" t="s">
        <v>31</v>
      </c>
      <c r="C38" s="4"/>
      <c r="D38" s="4"/>
      <c r="E38" s="4">
        <v>2</v>
      </c>
      <c r="F38" s="4"/>
    </row>
    <row r="39" spans="2:6" s="3" customFormat="1" x14ac:dyDescent="0.2">
      <c r="B39" s="3" t="s">
        <v>27</v>
      </c>
      <c r="C39" s="4"/>
      <c r="D39" s="4"/>
      <c r="E39" s="4">
        <f>355+754</f>
        <v>1109</v>
      </c>
      <c r="F39" s="4"/>
    </row>
    <row r="40" spans="2:6" s="3" customFormat="1" x14ac:dyDescent="0.2">
      <c r="B40" s="3" t="s">
        <v>32</v>
      </c>
      <c r="C40" s="4"/>
      <c r="D40" s="4"/>
      <c r="E40" s="4">
        <v>34</v>
      </c>
      <c r="F40" s="4"/>
    </row>
    <row r="41" spans="2:6" s="3" customFormat="1" x14ac:dyDescent="0.2">
      <c r="B41" s="3" t="s">
        <v>4</v>
      </c>
      <c r="C41" s="4"/>
      <c r="D41" s="4"/>
      <c r="E41" s="4">
        <f>1734+9313+7478</f>
        <v>18525</v>
      </c>
      <c r="F41" s="4"/>
    </row>
    <row r="42" spans="2:6" s="3" customFormat="1" x14ac:dyDescent="0.2">
      <c r="B42" s="3" t="s">
        <v>33</v>
      </c>
      <c r="C42" s="4"/>
      <c r="D42" s="4"/>
      <c r="E42" s="4">
        <v>436</v>
      </c>
      <c r="F42" s="4"/>
    </row>
    <row r="43" spans="2:6" s="3" customFormat="1" x14ac:dyDescent="0.2">
      <c r="B43" s="3" t="s">
        <v>34</v>
      </c>
      <c r="C43" s="4"/>
      <c r="D43" s="4"/>
      <c r="E43" s="4">
        <v>5224</v>
      </c>
      <c r="F43" s="4"/>
    </row>
    <row r="44" spans="2:6" s="3" customFormat="1" x14ac:dyDescent="0.2">
      <c r="B44" s="3" t="s">
        <v>35</v>
      </c>
      <c r="C44" s="4"/>
      <c r="D44" s="4"/>
      <c r="E44" s="4">
        <f>SUM(E37:E43)</f>
        <v>32234</v>
      </c>
      <c r="F44" s="4"/>
    </row>
    <row r="46" spans="2:6" s="3" customFormat="1" x14ac:dyDescent="0.2">
      <c r="B46" s="3" t="s">
        <v>36</v>
      </c>
      <c r="C46" s="4"/>
      <c r="D46" s="4"/>
      <c r="E46" s="4">
        <v>22734.63</v>
      </c>
      <c r="F46" s="4">
        <v>98654.244000000006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2025-01-10T14:01:55Z</dcterms:created>
  <dcterms:modified xsi:type="dcterms:W3CDTF">2025-01-13T19:01:58Z</dcterms:modified>
</cp:coreProperties>
</file>