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Martin\code\models\"/>
    </mc:Choice>
  </mc:AlternateContent>
  <xr:revisionPtr revIDLastSave="0" documentId="13_ncr:1_{428E424D-892D-4A11-8143-A76590646D98}" xr6:coauthVersionLast="47" xr6:coauthVersionMax="47" xr10:uidLastSave="{00000000-0000-0000-0000-000000000000}"/>
  <bookViews>
    <workbookView xWindow="6930" yWindow="5535" windowWidth="21675" windowHeight="9090" activeTab="1" xr2:uid="{00000000-000D-0000-FFFF-FFFF00000000}"/>
  </bookViews>
  <sheets>
    <sheet name="Main" sheetId="8" r:id="rId1"/>
    <sheet name="Model" sheetId="3" r:id="rId2"/>
    <sheet name="Balance Sheet" sheetId="1" r:id="rId3"/>
    <sheet name="Cashflow" sheetId="4" r:id="rId4"/>
    <sheet name="Regional Information" sheetId="7" r:id="rId5"/>
  </sheets>
  <externalReferences>
    <externalReference r:id="rId6"/>
    <externalReference r:id="rId7"/>
    <externalReference r:id="rId8"/>
    <externalReference r:id="rId9"/>
    <externalReference r:id="rId10"/>
    <externalReference r:id="rId11"/>
  </externalReferences>
  <definedNames>
    <definedName name="_Col1" localSheetId="3">#REF!</definedName>
    <definedName name="_Col1" localSheetId="1">#REF!</definedName>
    <definedName name="_Col1" localSheetId="4">#REF!</definedName>
    <definedName name="_Col2" localSheetId="3">#REF!</definedName>
    <definedName name="_Col2" localSheetId="1">#REF!</definedName>
    <definedName name="_Col2" localSheetId="4">#REF!</definedName>
    <definedName name="A" localSheetId="3">#REF!</definedName>
    <definedName name="A" localSheetId="1">#REF!</definedName>
    <definedName name="A" localSheetId="4">#REF!</definedName>
    <definedName name="Adj" localSheetId="3">'[1]Revsum - trend'!#REF!</definedName>
    <definedName name="Adj" localSheetId="1">'[1]Revsum - trend'!#REF!</definedName>
    <definedName name="Adj" localSheetId="4">'[1]Revsum - trend'!#REF!</definedName>
    <definedName name="Adjustments" localSheetId="3">'[1]Revsum - trend'!#REF!</definedName>
    <definedName name="Adjustments" localSheetId="1">'[1]Revsum - trend'!#REF!</definedName>
    <definedName name="Adjustments" localSheetId="4">'[1]Revsum - trend'!#REF!</definedName>
    <definedName name="AdjustmentsQ" localSheetId="3">#REF!</definedName>
    <definedName name="AdjustmentsQ" localSheetId="1">#REF!</definedName>
    <definedName name="AdjustmentsQ" localSheetId="4">#REF!</definedName>
    <definedName name="Area" localSheetId="3">'[1]Revsum - trend'!#REF!</definedName>
    <definedName name="Area" localSheetId="1">'[1]Revsum - trend'!#REF!</definedName>
    <definedName name="Area" localSheetId="4">'[1]Revsum - trend'!#REF!</definedName>
    <definedName name="AreaQ" localSheetId="3">#REF!</definedName>
    <definedName name="AreaQ" localSheetId="1">#REF!</definedName>
    <definedName name="AreaQ" localSheetId="4">#REF!</definedName>
    <definedName name="AS2DocOpenMode" hidden="1">"AS2DocumentEdit"</definedName>
    <definedName name="AuditLI" localSheetId="1">#REF!</definedName>
    <definedName name="AuditLI" localSheetId="4">#REF!</definedName>
    <definedName name="AuditSP" localSheetId="1">#REF!</definedName>
    <definedName name="AuditSP" localSheetId="4">#REF!</definedName>
    <definedName name="BAKER" localSheetId="3">'[2]May 96'!#REF!</definedName>
    <definedName name="BAKER" localSheetId="1">'[2]May 96'!#REF!</definedName>
    <definedName name="BAKER" localSheetId="4">'[2]May 96'!#REF!</definedName>
    <definedName name="BAL" localSheetId="3">'[2]May 96'!#REF!</definedName>
    <definedName name="BAL" localSheetId="1">'[2]May 96'!#REF!</definedName>
    <definedName name="BAL" localSheetId="4">'[2]May 96'!#REF!</definedName>
    <definedName name="BalSheet" localSheetId="3" hidden="1">{"closed",#N/A,FALSE,"Consolidated Products - Budget";"expanded",#N/A,FALSE,"Consolidated Products - Budget"}</definedName>
    <definedName name="BalSheet" localSheetId="1" hidden="1">{"closed",#N/A,FALSE,"Consolidated Products - Budget";"expanded",#N/A,FALSE,"Consolidated Products - Budget"}</definedName>
    <definedName name="BalSheet" localSheetId="4" hidden="1">{"closed",#N/A,FALSE,"Consolidated Products - Budget";"expanded",#N/A,FALSE,"Consolidated Products - Budget"}</definedName>
    <definedName name="BalSheet" hidden="1">{"closed",#N/A,FALSE,"Consolidated Products - Budget";"expanded",#N/A,FALSE,"Consolidated Products - Budget"}</definedName>
    <definedName name="BS" localSheetId="3" hidden="1">{"closed",#N/A,FALSE,"Consolidated Products - Budget";"expanded",#N/A,FALSE,"Consolidated Products - Budget"}</definedName>
    <definedName name="BS" localSheetId="1" hidden="1">{"closed",#N/A,FALSE,"Consolidated Products - Budget";"expanded",#N/A,FALSE,"Consolidated Products - Budget"}</definedName>
    <definedName name="BS" localSheetId="4" hidden="1">{"closed",#N/A,FALSE,"Consolidated Products - Budget";"expanded",#N/A,FALSE,"Consolidated Products - Budget"}</definedName>
    <definedName name="BS" hidden="1">{"closed",#N/A,FALSE,"Consolidated Products - Budget";"expanded",#N/A,FALSE,"Consolidated Products - Budget"}</definedName>
    <definedName name="BusinessName" localSheetId="3">'[1]Revsum - trend'!#REF!</definedName>
    <definedName name="BusinessName" localSheetId="1">'[1]Revsum - trend'!#REF!</definedName>
    <definedName name="BusinessName" localSheetId="4">'[1]Revsum - trend'!#REF!</definedName>
    <definedName name="BusinessNameQ" localSheetId="1">#REF!</definedName>
    <definedName name="BusinessNameQ" localSheetId="4">#REF!</definedName>
    <definedName name="BusinessSummaryName" localSheetId="3">'[1]Revsum - trend'!#REF!</definedName>
    <definedName name="BusinessSummaryName" localSheetId="1">'[1]Revsum - trend'!#REF!</definedName>
    <definedName name="BusinessSummaryName" localSheetId="4">'[1]Revsum - trend'!#REF!</definedName>
    <definedName name="BusinessSummaryNameQ" localSheetId="1">#REF!</definedName>
    <definedName name="BusinessSummaryNameQ" localSheetId="4">#REF!</definedName>
    <definedName name="BusSysEA" localSheetId="3">MATCH("Business Systems Enterprise Agreements", Cashflow!Categories,0)</definedName>
    <definedName name="BusSysEA" localSheetId="1">MATCH("Business Systems Enterprise Agreements", Model!Categories,0)</definedName>
    <definedName name="BusSysEA" localSheetId="4">MATCH("Business Systems Enterprise Agreements", 'Regional Information'!Categories,0)</definedName>
    <definedName name="BusSysEA">MATCH("Business Systems Enterprise Agreements", [0]!Categories,0)</definedName>
    <definedName name="BusSysEALookup" localSheetId="3">OFFSET('[1]Revsum - trend'!#REF!,Cashflow!BusSysEA,1,Cashflow!BusSysEATotal-Cashflow!BusSysEA,1)</definedName>
    <definedName name="BusSysEALookup" localSheetId="1">OFFSET('[1]Revsum - trend'!#REF!,Model!BusSysEA,1,Model!BusSysEATotal-Model!BusSysEA,1)</definedName>
    <definedName name="BusSysEALookup" localSheetId="4">OFFSET('[1]Revsum - trend'!#REF!,'Regional Information'!BusSysEA,1,'Regional Information'!BusSysEATotal-'Regional Information'!BusSysEA,1)</definedName>
    <definedName name="BusSysEATotal" localSheetId="3">MATCH("Business Systems Enterprise Agreements *", Cashflow!Categories,0)</definedName>
    <definedName name="BusSysEATotal" localSheetId="1">MATCH("Business Systems Enterprise Agreements *", Model!Categories,0)</definedName>
    <definedName name="BusSysEATotal" localSheetId="4">MATCH("Business Systems Enterprise Agreements *", 'Regional Information'!Categories,0)</definedName>
    <definedName name="carter" localSheetId="3">'[2]May 96'!#REF!</definedName>
    <definedName name="carter" localSheetId="1">'[2]May 96'!#REF!</definedName>
    <definedName name="carter" localSheetId="4">'[2]May 96'!#REF!</definedName>
    <definedName name="Cash" localSheetId="3" hidden="1">{"closed",#N/A,FALSE,"Consolidated Products - Budget";"expanded",#N/A,FALSE,"Consolidated Products - Budget"}</definedName>
    <definedName name="Cash" localSheetId="1" hidden="1">{"closed",#N/A,FALSE,"Consolidated Products - Budget";"expanded",#N/A,FALSE,"Consolidated Products - Budget"}</definedName>
    <definedName name="Cash" localSheetId="4" hidden="1">{"closed",#N/A,FALSE,"Consolidated Products - Budget";"expanded",#N/A,FALSE,"Consolidated Products - Budget"}</definedName>
    <definedName name="Cash" hidden="1">{"closed",#N/A,FALSE,"Consolidated Products - Budget";"expanded",#N/A,FALSE,"Consolidated Products - Budget"}</definedName>
    <definedName name="Categories" localSheetId="3">'[1]Revsum - trend'!#REF!</definedName>
    <definedName name="Categories" localSheetId="1">'[1]Revsum - trend'!#REF!</definedName>
    <definedName name="Categories" localSheetId="4">'[1]Revsum - trend'!#REF!</definedName>
    <definedName name="Categories">'[1]Revsum - trend'!#REF!</definedName>
    <definedName name="Channel" localSheetId="3">'[1]Revsum - trend'!#REF!</definedName>
    <definedName name="Channel" localSheetId="1">'[1]Revsum - trend'!#REF!</definedName>
    <definedName name="Channel" localSheetId="4">'[1]Revsum - trend'!#REF!</definedName>
    <definedName name="ChannelAggregate" localSheetId="3">'[1]Revsum - trend'!#REF!</definedName>
    <definedName name="ChannelAggregate" localSheetId="1">'[1]Revsum - trend'!#REF!</definedName>
    <definedName name="ChannelAggregate" localSheetId="4">'[1]Revsum - trend'!#REF!</definedName>
    <definedName name="ChannelAggregateQ" localSheetId="1">#REF!</definedName>
    <definedName name="ChannelAggregateQ" localSheetId="4">#REF!</definedName>
    <definedName name="ChannelQ" localSheetId="1">#REF!</definedName>
    <definedName name="ChannelQ" localSheetId="4">#REF!</definedName>
    <definedName name="Columns" localSheetId="3">'[3]Data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1">'[3]Data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4">'[3]Data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3">'[1]Revsum - trend'!#REF!</definedName>
    <definedName name="ConstantDollars" localSheetId="1">'[1]Revsum - trend'!#REF!</definedName>
    <definedName name="ConstantDollars" localSheetId="4">'[1]Revsum - trend'!#REF!</definedName>
    <definedName name="CurrencyType" localSheetId="3">'[1]Revsum - trend'!#REF!</definedName>
    <definedName name="CurrencyType" localSheetId="1">'[1]Revsum - trend'!#REF!</definedName>
    <definedName name="CurrencyType" localSheetId="4">'[1]Revsum - trend'!#REF!</definedName>
    <definedName name="Divisions" localSheetId="3">OFFSET([4]!Categories,0,-1)</definedName>
    <definedName name="Divisions" localSheetId="1">OFFSET([4]!Categories,0,-1)</definedName>
    <definedName name="Divisions" localSheetId="4">OFFSET([4]!Categories,0,-1)</definedName>
    <definedName name="FiscalPeriod" localSheetId="3">'[1]Revsum - trend'!#REF!</definedName>
    <definedName name="FiscalPeriod" localSheetId="1">'[1]Revsum - trend'!#REF!</definedName>
    <definedName name="FiscalPeriod" localSheetId="4">'[1]Revsum - trend'!#REF!</definedName>
    <definedName name="FY00OthAvg" localSheetId="3">#REF!</definedName>
    <definedName name="FY00OthAvg" localSheetId="1">#REF!</definedName>
    <definedName name="FY00OthAvg" localSheetId="4">#REF!</definedName>
    <definedName name="FY00RegAvg" localSheetId="3">#REF!</definedName>
    <definedName name="FY00RegAvg" localSheetId="1">#REF!</definedName>
    <definedName name="FY00RegAvg" localSheetId="4">#REF!</definedName>
    <definedName name="FY01OthAvg" localSheetId="1">#REF!</definedName>
    <definedName name="FY01OthAvg" localSheetId="4">#REF!</definedName>
    <definedName name="FY01RegAvg" localSheetId="1">#REF!</definedName>
    <definedName name="FY01RegAvg" localSheetId="4">#REF!</definedName>
    <definedName name="gaudette" localSheetId="3">'[2]May 96'!#REF!</definedName>
    <definedName name="gaudette" localSheetId="1">'[2]May 96'!#REF!</definedName>
    <definedName name="gaudette" localSheetId="4">'[2]May 96'!#REF!</definedName>
    <definedName name="Greetings" localSheetId="3">MATCH("Grtgs WS, PictureIt, Other DAD", Cashflow!Categories,0)</definedName>
    <definedName name="Greetings" localSheetId="1">MATCH("Grtgs WS, PictureIt, Other DAD", Model!Categories,0)</definedName>
    <definedName name="Greetings" localSheetId="4">MATCH("Grtgs WS, PictureIt, Other DAD", 'Regional Information'!Categories,0)</definedName>
    <definedName name="Greetings">MATCH("Grtgs WS, PictureIt, Other DAD", [0]!Categories,0)</definedName>
    <definedName name="GreetingsLookup" localSheetId="3">OFFSET('[1]Revsum - trend'!#REF!,Cashflow!Greetings,1,Cashflow!GreetingsTotal-Cashflow!Greetings,1)</definedName>
    <definedName name="GreetingsLookup" localSheetId="1">OFFSET('[1]Revsum - trend'!#REF!,Model!Greetings,1,Model!GreetingsTotal-Model!Greetings,1)</definedName>
    <definedName name="GreetingsLookup" localSheetId="4">OFFSET('[1]Revsum - trend'!#REF!,'Regional Information'!Greetings,1,'Regional Information'!GreetingsTotal-'Regional Information'!Greetings,1)</definedName>
    <definedName name="GreetingsTotal" localSheetId="3">MATCH("Grtgs WS, PictureIt, Other DAD *", Cashflow!Categories,0)</definedName>
    <definedName name="GreetingsTotal" localSheetId="1">MATCH("Grtgs WS, PictureIt, Other DAD *", Model!Categories,0)</definedName>
    <definedName name="GreetingsTotal" localSheetId="4">MATCH("Grtgs WS, PictureIt, Other DAD *", 'Regional Information'!Categories,0)</definedName>
    <definedName name="hansen" localSheetId="3">'[2]May 96'!#REF!</definedName>
    <definedName name="hansen" localSheetId="1">'[2]May 96'!#REF!</definedName>
    <definedName name="hansen" localSheetId="4">'[2]May 96'!#REF!</definedName>
    <definedName name="hanson" localSheetId="3">'[2]May 96'!#REF!</definedName>
    <definedName name="hanson" localSheetId="1">'[2]May 96'!#REF!</definedName>
    <definedName name="hanson" localSheetId="4">'[2]May 96'!#REF!</definedName>
    <definedName name="heading" localSheetId="3">#REF!</definedName>
    <definedName name="heading" localSheetId="1">#REF!</definedName>
    <definedName name="heading" localSheetId="4">#REF!</definedName>
    <definedName name="INTEREST" localSheetId="3">'[2]May 96'!#REF!</definedName>
    <definedName name="INTEREST" localSheetId="1">'[2]May 96'!#REF!</definedName>
    <definedName name="INTEREST" localSheetId="4">'[2]May 96'!#REF!</definedName>
    <definedName name="JAW" localSheetId="3">'[2]May 96'!#REF!</definedName>
    <definedName name="JAW" localSheetId="1">'[2]May 96'!#REF!</definedName>
    <definedName name="JAW" localSheetId="4">'[2]May 96'!#REF!</definedName>
    <definedName name="JAWORSKI" localSheetId="3">'[2]May 96'!#REF!</definedName>
    <definedName name="JAWORSKI" localSheetId="1">'[2]May 96'!#REF!</definedName>
    <definedName name="JAWORSKI" localSheetId="4">'[2]May 96'!#REF!</definedName>
    <definedName name="JustifyColumn" localSheetId="3">'[3]Data Sheet'!#REF!</definedName>
    <definedName name="JustifyColumn" localSheetId="1">'[3]Data Sheet'!#REF!</definedName>
    <definedName name="JustifyColumn" localSheetId="4">'[3]Data Sheet'!#REF!</definedName>
    <definedName name="LastPivotRow" localSheetId="3">COUNTA([4]!SalesLocations)+ROW([4]!PTtop)-1</definedName>
    <definedName name="LastPivotRow" localSheetId="1">COUNTA([4]!SalesLocations)+ROW([4]!PTtop)-1</definedName>
    <definedName name="LastPivotRow" localSheetId="4">COUNTA([4]!SalesLocations)+ROW([4]!PTtop)-1</definedName>
    <definedName name="LI" localSheetId="3">#REF!</definedName>
    <definedName name="LI" localSheetId="1">#REF!</definedName>
    <definedName name="LI" localSheetId="4">#REF!</definedName>
    <definedName name="LOAN" localSheetId="3">'[2]May 96'!#REF!</definedName>
    <definedName name="LOAN" localSheetId="1">'[2]May 96'!#REF!</definedName>
    <definedName name="LOAN" localSheetId="4">'[2]May 96'!#REF!</definedName>
    <definedName name="LOAN.DAN" localSheetId="3">'[2]May 96'!#REF!</definedName>
    <definedName name="LOAN.DAN" localSheetId="1">'[2]May 96'!#REF!</definedName>
    <definedName name="LOAN.DAN" localSheetId="4">'[2]May 96'!#REF!</definedName>
    <definedName name="LOAN.FRANK" localSheetId="3">'[2]May 96'!#REF!</definedName>
    <definedName name="LOAN.FRANK" localSheetId="1">'[2]May 96'!#REF!</definedName>
    <definedName name="LOAN.FRANK" localSheetId="4">'[2]May 96'!#REF!</definedName>
    <definedName name="LOAN.HANSEN" localSheetId="3">'[2]May 96'!#REF!</definedName>
    <definedName name="LOAN.HANSEN" localSheetId="1">'[2]May 96'!#REF!</definedName>
    <definedName name="LOAN.HANSEN" localSheetId="4">'[2]May 96'!#REF!</definedName>
    <definedName name="LOAN.HANSON" localSheetId="3">'[2]May 96'!#REF!</definedName>
    <definedName name="LOAN.HANSON" localSheetId="1">'[2]May 96'!#REF!</definedName>
    <definedName name="LOAN.HANSON" localSheetId="4">'[2]May 96'!#REF!</definedName>
    <definedName name="macintosh" localSheetId="3">'[2]May 96'!#REF!</definedName>
    <definedName name="macintosh" localSheetId="1">'[2]May 96'!#REF!</definedName>
    <definedName name="macintosh" localSheetId="4">'[2]May 96'!#REF!</definedName>
    <definedName name="MBV" localSheetId="3" hidden="1">{"closed",#N/A,FALSE,"Consolidated Products - Budget";"expanded",#N/A,FALSE,"Consolidated Products - Budget"}</definedName>
    <definedName name="MBV" localSheetId="1" hidden="1">{"closed",#N/A,FALSE,"Consolidated Products - Budget";"expanded",#N/A,FALSE,"Consolidated Products - Budget"}</definedName>
    <definedName name="MBV" localSheetId="4" hidden="1">{"closed",#N/A,FALSE,"Consolidated Products - Budget";"expanded",#N/A,FALSE,"Consolidated Products - Budget"}</definedName>
    <definedName name="MBV" hidden="1">{"closed",#N/A,FALSE,"Consolidated Products - Budget";"expanded",#N/A,FALSE,"Consolidated Products - Budget"}</definedName>
    <definedName name="MITCHELL" localSheetId="3">'[2]May 96'!#REF!</definedName>
    <definedName name="MITCHELL" localSheetId="1">'[2]May 96'!#REF!</definedName>
    <definedName name="MITCHELL" localSheetId="4">'[2]May 96'!#REF!</definedName>
    <definedName name="mntrange" localSheetId="3">'[1]Revsum - trend'!#REF!</definedName>
    <definedName name="mntrange" localSheetId="1">'[1]Revsum - trend'!#REF!</definedName>
    <definedName name="mntrange" localSheetId="4">'[1]Revsum - trend'!#REF!</definedName>
    <definedName name="Months" localSheetId="3">{"January","February","March","April","May","June","July","August","September","October","November","December"}</definedName>
    <definedName name="Months" localSheetId="1">{"January","February","March","April","May","June","July","August","September","October","November","December"}</definedName>
    <definedName name="Months" localSheetId="4">{"January","February","March","April","May","June","July","August","September","October","November","December"}</definedName>
    <definedName name="MYHRVOLD" localSheetId="3">'[2]May 96'!#REF!</definedName>
    <definedName name="MYHRVOLD" localSheetId="1">'[2]May 96'!#REF!</definedName>
    <definedName name="MYHRVOLD" localSheetId="4">'[2]May 96'!#REF!</definedName>
    <definedName name="oki" localSheetId="3">'[2]May 96'!#REF!</definedName>
    <definedName name="oki" localSheetId="1">'[2]May 96'!#REF!</definedName>
    <definedName name="oki" localSheetId="4">'[2]May 96'!#REF!</definedName>
    <definedName name="OLDBAL" localSheetId="3">'[2]May 96'!#REF!</definedName>
    <definedName name="OLDBAL" localSheetId="1">'[2]May 96'!#REF!</definedName>
    <definedName name="OLDBAL" localSheetId="4">'[2]May 96'!#REF!</definedName>
    <definedName name="PAID.INT" localSheetId="3">'[2]May 96'!#REF!</definedName>
    <definedName name="PAID.INT" localSheetId="1">'[2]May 96'!#REF!</definedName>
    <definedName name="PAID.INT" localSheetId="4">'[2]May 96'!#REF!</definedName>
    <definedName name="PAID.PRN" localSheetId="3">'[2]May 96'!#REF!</definedName>
    <definedName name="PAID.PRN" localSheetId="1">'[2]May 96'!#REF!</definedName>
    <definedName name="PAID.PRN" localSheetId="4">'[2]May 96'!#REF!</definedName>
    <definedName name="PFamily" localSheetId="3">'[1]Revsum - trend'!#REF!</definedName>
    <definedName name="PFamily" localSheetId="1">'[1]Revsum - trend'!#REF!</definedName>
    <definedName name="PFamily" localSheetId="4">'[1]Revsum - trend'!#REF!</definedName>
    <definedName name="Pivot2" localSheetId="3" hidden="1">{"closed",#N/A,FALSE,"Consolidated Products - Budget";"expanded",#N/A,FALSE,"Consolidated Products - Budget"}</definedName>
    <definedName name="Pivot2" localSheetId="1" hidden="1">{"closed",#N/A,FALSE,"Consolidated Products - Budget";"expanded",#N/A,FALSE,"Consolidated Products - Budget"}</definedName>
    <definedName name="Pivot2" localSheetId="4" hidden="1">{"closed",#N/A,FALSE,"Consolidated Products - Budget";"expanded",#N/A,FALSE,"Consolidated Products - Budget"}</definedName>
    <definedName name="Pivot2" hidden="1">{"closed",#N/A,FALSE,"Consolidated Products - Budget";"expanded",#N/A,FALSE,"Consolidated Products - Budget"}</definedName>
    <definedName name="PivotRows" localSheetId="3">COUNT(OFFSET(Cashflow!PivotTop,1,2,250))</definedName>
    <definedName name="PivotRows" localSheetId="1">COUNT(OFFSET(Model!PivotTop,1,2,250))</definedName>
    <definedName name="PivotRows" localSheetId="4">COUNT(OFFSET('Regional Information'!PivotTop,1,2,250))</definedName>
    <definedName name="PivotTable5.doc" localSheetId="3" hidden="1">#REF!</definedName>
    <definedName name="PivotTable5.doc" localSheetId="1" hidden="1">#REF!</definedName>
    <definedName name="PivotTable5.doc" localSheetId="4" hidden="1">#REF!</definedName>
    <definedName name="PivotTable5.doc" hidden="1">#REF!</definedName>
    <definedName name="PivotTable8.doc" localSheetId="3" hidden="1">#REF!</definedName>
    <definedName name="PivotTable8.doc" localSheetId="1" hidden="1">#REF!</definedName>
    <definedName name="PivotTable8.doc" localSheetId="4" hidden="1">#REF!</definedName>
    <definedName name="PivotTable8.doc" hidden="1">#REF!</definedName>
    <definedName name="PivotTop" localSheetId="3">'[1]Revsum - trend'!#REF!</definedName>
    <definedName name="PivotTop" localSheetId="1">'[1]Revsum - trend'!#REF!</definedName>
    <definedName name="PivotTop" localSheetId="4">'[1]Revsum - trend'!#REF!</definedName>
    <definedName name="_xlnm.Print_Area" localSheetId="2">'Balance Sheet'!$A$1:$O$36</definedName>
    <definedName name="_xlnm.Print_Area" localSheetId="3">Cashflow!$A$1:$M$49</definedName>
    <definedName name="_xlnm.Print_Area" localSheetId="1">Model!$A$1:$K$27</definedName>
    <definedName name="_xlnm.Print_Area" localSheetId="4">'Regional Information'!$A$1:$Q$49</definedName>
    <definedName name="_xlnm.Print_Titles" localSheetId="3">#REF!,#REF!</definedName>
    <definedName name="_xlnm.Print_Titles" localSheetId="1">#REF!,#REF!</definedName>
    <definedName name="_xlnm.Print_Titles" localSheetId="4">#REF!,#REF!</definedName>
    <definedName name="Product_Pricing" localSheetId="3">[5]Data!#REF!</definedName>
    <definedName name="Product_Pricing" localSheetId="1">[5]Data!#REF!</definedName>
    <definedName name="Product_Pricing" localSheetId="4">[5]Data!#REF!</definedName>
    <definedName name="RecordType" localSheetId="3">'[1]Revsum - trend'!#REF!</definedName>
    <definedName name="RecordType" localSheetId="1">'[1]Revsum - trend'!#REF!</definedName>
    <definedName name="RecordType" localSheetId="4">'[1]Revsum - trend'!#REF!</definedName>
    <definedName name="RecordTypeQ" localSheetId="1">#REF!</definedName>
    <definedName name="RecordTypeQ" localSheetId="4">#REF!</definedName>
    <definedName name="Region" localSheetId="3">'[1]Revsum - trend'!#REF!</definedName>
    <definedName name="Region" localSheetId="1">'[1]Revsum - trend'!#REF!</definedName>
    <definedName name="Region" localSheetId="4">'[1]Revsum - trend'!#REF!</definedName>
    <definedName name="RegionQ" localSheetId="1">#REF!</definedName>
    <definedName name="RegionQ" localSheetId="4">#REF!</definedName>
    <definedName name="REMALA" localSheetId="3">'[2]May 96'!#REF!</definedName>
    <definedName name="REMALA" localSheetId="1">'[2]May 96'!#REF!</definedName>
    <definedName name="REMALA" localSheetId="4">'[2]May 96'!#REF!</definedName>
    <definedName name="ROEMSel" localSheetId="1">#REF!</definedName>
    <definedName name="ROEMSel" localSheetId="4">#REF!</definedName>
    <definedName name="SalesLocation" localSheetId="3">'[1]Revsum - trend'!#REF!</definedName>
    <definedName name="SalesLocation" localSheetId="1">'[1]Revsum - trend'!#REF!</definedName>
    <definedName name="SalesLocation" localSheetId="4">'[1]Revsum - trend'!#REF!</definedName>
    <definedName name="SalesLocationQ" localSheetId="1">#REF!</definedName>
    <definedName name="SalesLocationQ" localSheetId="4">#REF!</definedName>
    <definedName name="SalesLocations" localSheetId="3">[4]!PTtop:'[6]BySub'!$A$97</definedName>
    <definedName name="SalesLocations" localSheetId="1">[4]!PTtop:'[6]BySub'!$A$97</definedName>
    <definedName name="SalesLocations" localSheetId="4">[4]!PTtop:'[6]BySub'!$A$97</definedName>
    <definedName name="SP" localSheetId="3">#REF!</definedName>
    <definedName name="SP" localSheetId="1">#REF!</definedName>
    <definedName name="SP" localSheetId="4">#REF!</definedName>
    <definedName name="SpaceBetweenColumns" localSheetId="3">'[3]Data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1">'[3]Data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4">'[3]Data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3">MATCH("Standalone office apps - standard", Cashflow!Categories,0)</definedName>
    <definedName name="StandAloneStandard" localSheetId="1">MATCH("Standalone office apps - standard", Model!Categories,0)</definedName>
    <definedName name="StandAloneStandard" localSheetId="4">MATCH("Standalone office apps - standard", 'Regional Information'!Categories,0)</definedName>
    <definedName name="StandAloneStandard">MATCH("Standalone office apps - standard", [0]!Categories,0)</definedName>
    <definedName name="StandAloneStandardLookup" localSheetId="3">OFFSET('[1]Revsum - trend'!#REF!,Cashflow!StandAloneStandard,1,Cashflow!StandAloneStandardTotal-Cashflow!StandAloneStandard,1)</definedName>
    <definedName name="StandAloneStandardLookup" localSheetId="1">OFFSET('[1]Revsum - trend'!#REF!,Model!StandAloneStandard,1,Model!StandAloneStandardTotal-Model!StandAloneStandard,1)</definedName>
    <definedName name="StandAloneStandardLookup" localSheetId="4">OFFSET('[1]Revsum - trend'!#REF!,'Regional Information'!StandAloneStandard,1,'Regional Information'!StandAloneStandardTotal-'Regional Information'!StandAloneStandard,1)</definedName>
    <definedName name="StandAloneStandardTotal" localSheetId="3">MATCH("Standalone Office Apps - Standard?*", Cashflow!Categories,0)</definedName>
    <definedName name="StandAloneStandardTotal" localSheetId="1">MATCH("Standalone Office Apps - Standard?*", Model!Categories,0)</definedName>
    <definedName name="StandAloneStandardTotal" localSheetId="4">MATCH("Standalone Office Apps - Standard?*", 'Regional Information'!Categories,0)</definedName>
    <definedName name="StandAloneUpgrade" localSheetId="3">MATCH("Standalone office apps - upgrade", Cashflow!Categories,0)</definedName>
    <definedName name="StandAloneUpgrade" localSheetId="1">MATCH("Standalone office apps - upgrade", Model!Categories,0)</definedName>
    <definedName name="StandAloneUpgrade" localSheetId="4">MATCH("Standalone office apps - upgrade", 'Regional Information'!Categories,0)</definedName>
    <definedName name="StandAloneUpgrade">MATCH("Standalone office apps - upgrade", [0]!Categories,0)</definedName>
    <definedName name="StandAloneUpgradeLookup" localSheetId="3">OFFSET('[1]Revsum - trend'!#REF!,Cashflow!StandAloneUpgrade,1,Cashflow!StandAloneUpgradeTotal-Cashflow!StandAloneUpgrade,1)</definedName>
    <definedName name="StandAloneUpgradeLookup" localSheetId="1">OFFSET('[1]Revsum - trend'!#REF!,Model!StandAloneUpgrade,1,Model!StandAloneUpgradeTotal-Model!StandAloneUpgrade,1)</definedName>
    <definedName name="StandAloneUpgradeLookup" localSheetId="4">OFFSET('[1]Revsum - trend'!#REF!,'Regional Information'!StandAloneUpgrade,1,'Regional Information'!StandAloneUpgradeTotal-'Regional Information'!StandAloneUpgrade,1)</definedName>
    <definedName name="StandAloneUpgradeTotal" localSheetId="3">MATCH("Standalone Office Apps - Upgrade?*", Cashflow!Categories,0)</definedName>
    <definedName name="StandAloneUpgradeTotal" localSheetId="1">MATCH("Standalone Office Apps - Upgrade?*", Model!Categories,0)</definedName>
    <definedName name="StandAloneUpgradeTotal" localSheetId="4">MATCH("Standalone Office Apps - Upgrade?*", 'Regional Information'!Categories,0)</definedName>
    <definedName name="Subregion" localSheetId="3">'[1]Revsum - trend'!#REF!</definedName>
    <definedName name="Subregion" localSheetId="1">'[1]Revsum - trend'!#REF!</definedName>
    <definedName name="Subregion" localSheetId="4">'[1]Revsum - trend'!#REF!</definedName>
    <definedName name="SubregionQ" localSheetId="3">#REF!</definedName>
    <definedName name="SubregionQ" localSheetId="1">#REF!</definedName>
    <definedName name="SubregionQ" localSheetId="4">#REF!</definedName>
    <definedName name="summary" localSheetId="3" hidden="1">{"closed",#N/A,FALSE,"Consolidated Products - Budget";"expanded",#N/A,FALSE,"Consolidated Products - Budget"}</definedName>
    <definedName name="summary" localSheetId="1" hidden="1">{"closed",#N/A,FALSE,"Consolidated Products - Budget";"expanded",#N/A,FALSE,"Consolidated Products - Budget"}</definedName>
    <definedName name="summary" localSheetId="4" hidden="1">{"closed",#N/A,FALSE,"Consolidated Products - Budget";"expanded",#N/A,FALSE,"Consolidated Products - Budget"}</definedName>
    <definedName name="summary" hidden="1">{"closed",#N/A,FALSE,"Consolidated Products - Budget";"expanded",#N/A,FALSE,"Consolidated Products - Budget"}</definedName>
    <definedName name="Trend" localSheetId="3">'[1]Revsum - trend'!#REF!</definedName>
    <definedName name="Trend" localSheetId="1">'[1]Revsum - trend'!#REF!</definedName>
    <definedName name="Trend" localSheetId="4">'[1]Revsum - trend'!#REF!</definedName>
    <definedName name="TrendKind" localSheetId="3">'[1]Revsum - trend'!#REF!</definedName>
    <definedName name="TrendKind" localSheetId="1">'[1]Revsum - trend'!#REF!</definedName>
    <definedName name="TrendKind" localSheetId="4">'[1]Revsum - trend'!#REF!</definedName>
    <definedName name="verba" localSheetId="3">'[2]May 96'!#REF!</definedName>
    <definedName name="verba" localSheetId="1">'[2]May 96'!#REF!</definedName>
    <definedName name="verba" localSheetId="4">'[2]May 96'!#REF!</definedName>
    <definedName name="View" localSheetId="3">'[1]Revsum - trend'!#REF!</definedName>
    <definedName name="View" localSheetId="1">'[1]Revsum - trend'!#REF!</definedName>
    <definedName name="View" localSheetId="4">'[1]Revsum - trend'!#REF!</definedName>
    <definedName name="WALTON" localSheetId="3">'[2]May 96'!#REF!</definedName>
    <definedName name="WALTON" localSheetId="1">'[2]May 96'!#REF!</definedName>
    <definedName name="WALTON" localSheetId="4">'[2]May 96'!#REF!</definedName>
    <definedName name="wrn.prodcon." localSheetId="3" hidden="1">{"closed",#N/A,FALSE,"Consolidated Products - Budget";"expanded",#N/A,FALSE,"Consolidated Products - Budget"}</definedName>
    <definedName name="wrn.prodcon." localSheetId="1" hidden="1">{"closed",#N/A,FALSE,"Consolidated Products - Budget";"expanded",#N/A,FALSE,"Consolidated Products - Budget"}</definedName>
    <definedName name="wrn.prodcon." localSheetId="4" hidden="1">{"closed",#N/A,FALSE,"Consolidated Products - Budget";"expanded",#N/A,FALSE,"Consolidated Products - Budget"}</definedName>
    <definedName name="wrn.prodcon." hidden="1">{"closed",#N/A,FALSE,"Consolidated Products - Budget";"expanded",#N/A,FALSE,"Consolidated Products - Budget"}</definedName>
    <definedName name="XRefCopy1" localSheetId="3" hidden="1">#REF!</definedName>
    <definedName name="XRefCopy1" localSheetId="1" hidden="1">#REF!</definedName>
    <definedName name="XRefCopy1" localSheetId="4" hidden="1">#REF!</definedName>
    <definedName name="XRefCopy1" hidden="1">#REF!</definedName>
    <definedName name="XRefCopy2" localSheetId="3" hidden="1">#REF!</definedName>
    <definedName name="XRefCopy2" localSheetId="1" hidden="1">#REF!</definedName>
    <definedName name="XRefCopy2" localSheetId="4"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3" l="1"/>
  <c r="K28" i="3"/>
  <c r="G3" i="3"/>
  <c r="K3" i="3"/>
  <c r="J27" i="3"/>
  <c r="I27" i="3"/>
  <c r="H27" i="3"/>
  <c r="G27" i="3"/>
  <c r="K27" i="3"/>
  <c r="J15" i="3"/>
  <c r="I15" i="3"/>
  <c r="H15" i="3"/>
  <c r="G15" i="3"/>
  <c r="F15" i="3"/>
  <c r="E15" i="3"/>
  <c r="D15" i="3"/>
  <c r="C15" i="3"/>
  <c r="K15" i="3"/>
  <c r="F11" i="3"/>
  <c r="F16" i="3" s="1"/>
  <c r="E11" i="3"/>
  <c r="E16" i="3" s="1"/>
  <c r="D11" i="3"/>
  <c r="C11" i="3"/>
  <c r="J11" i="3"/>
  <c r="I11" i="3"/>
  <c r="H11" i="3"/>
  <c r="G11" i="3"/>
  <c r="G16" i="3" s="1"/>
  <c r="K11" i="3"/>
  <c r="N7" i="8"/>
  <c r="N4" i="8"/>
  <c r="P39" i="7"/>
  <c r="K39" i="7"/>
  <c r="P38" i="7"/>
  <c r="K38" i="7"/>
  <c r="P37" i="7"/>
  <c r="K37" i="7"/>
  <c r="P30" i="7"/>
  <c r="K30" i="7"/>
  <c r="P29" i="7"/>
  <c r="K29" i="7"/>
  <c r="P28" i="7"/>
  <c r="K28" i="7"/>
  <c r="P21" i="7"/>
  <c r="K21" i="7"/>
  <c r="P20" i="7"/>
  <c r="K20" i="7"/>
  <c r="P19" i="7"/>
  <c r="K19" i="7"/>
  <c r="P12" i="7"/>
  <c r="K12" i="7"/>
  <c r="P11" i="7"/>
  <c r="K11" i="7"/>
  <c r="P10" i="7"/>
  <c r="K10" i="7"/>
  <c r="O20" i="3"/>
  <c r="N20" i="3"/>
  <c r="O18" i="3"/>
  <c r="N18" i="3"/>
  <c r="O17" i="3"/>
  <c r="N17" i="3"/>
  <c r="O14" i="3"/>
  <c r="N14" i="3"/>
  <c r="O13" i="3"/>
  <c r="N13" i="3"/>
  <c r="O12" i="3"/>
  <c r="N12" i="3"/>
  <c r="O10" i="3"/>
  <c r="N10" i="3"/>
  <c r="O9" i="3"/>
  <c r="N9" i="3"/>
  <c r="M48" i="4"/>
  <c r="M42" i="4"/>
  <c r="M37" i="4"/>
  <c r="M29" i="4"/>
  <c r="M24" i="4"/>
  <c r="J47" i="4"/>
  <c r="I47" i="4"/>
  <c r="H47" i="4"/>
  <c r="G47" i="4"/>
  <c r="F47" i="4"/>
  <c r="E47" i="4"/>
  <c r="D47" i="4"/>
  <c r="C47" i="4"/>
  <c r="J46" i="4"/>
  <c r="I46" i="4"/>
  <c r="H46" i="4"/>
  <c r="G46" i="4"/>
  <c r="F46" i="4"/>
  <c r="E46" i="4"/>
  <c r="D46" i="4"/>
  <c r="C46" i="4"/>
  <c r="J42" i="4"/>
  <c r="I42" i="4"/>
  <c r="H42" i="4"/>
  <c r="G42" i="4"/>
  <c r="F42" i="4"/>
  <c r="E42" i="4"/>
  <c r="D42" i="4"/>
  <c r="C42" i="4"/>
  <c r="L40" i="4"/>
  <c r="K40" i="4"/>
  <c r="K42" i="4" s="1"/>
  <c r="L41" i="4" s="1"/>
  <c r="L39" i="4"/>
  <c r="K39" i="4"/>
  <c r="J37" i="4"/>
  <c r="I37" i="4"/>
  <c r="H37" i="4"/>
  <c r="G37" i="4"/>
  <c r="F37" i="4"/>
  <c r="E37" i="4"/>
  <c r="D37" i="4"/>
  <c r="C37" i="4"/>
  <c r="L36" i="4"/>
  <c r="K36" i="4"/>
  <c r="L35" i="4"/>
  <c r="K35" i="4"/>
  <c r="L34" i="4"/>
  <c r="K34" i="4"/>
  <c r="L33" i="4"/>
  <c r="K33" i="4"/>
  <c r="L32" i="4"/>
  <c r="K32" i="4"/>
  <c r="L31" i="4"/>
  <c r="K31" i="4"/>
  <c r="J29" i="4"/>
  <c r="I29" i="4"/>
  <c r="H29" i="4"/>
  <c r="G29" i="4"/>
  <c r="F29" i="4"/>
  <c r="E29" i="4"/>
  <c r="D29" i="4"/>
  <c r="C29" i="4"/>
  <c r="L28" i="4"/>
  <c r="K28" i="4"/>
  <c r="L27" i="4"/>
  <c r="K27" i="4"/>
  <c r="L26" i="4"/>
  <c r="K26" i="4"/>
  <c r="J24" i="4"/>
  <c r="J45" i="4" s="1"/>
  <c r="I24" i="4"/>
  <c r="I45" i="4" s="1"/>
  <c r="H24" i="4"/>
  <c r="H45" i="4" s="1"/>
  <c r="G24" i="4"/>
  <c r="G45" i="4" s="1"/>
  <c r="F24" i="4"/>
  <c r="F45" i="4" s="1"/>
  <c r="E24" i="4"/>
  <c r="E45" i="4" s="1"/>
  <c r="D24" i="4"/>
  <c r="D45" i="4" s="1"/>
  <c r="C24" i="4"/>
  <c r="C45" i="4" s="1"/>
  <c r="L23" i="4"/>
  <c r="K23" i="4"/>
  <c r="L22" i="4"/>
  <c r="K22" i="4"/>
  <c r="L21" i="4"/>
  <c r="K21" i="4"/>
  <c r="L20" i="4"/>
  <c r="K20" i="4"/>
  <c r="L19" i="4"/>
  <c r="K19" i="4"/>
  <c r="L17" i="4"/>
  <c r="K17" i="4"/>
  <c r="L16" i="4"/>
  <c r="K16" i="4"/>
  <c r="L15" i="4"/>
  <c r="K15" i="4"/>
  <c r="L14" i="4"/>
  <c r="K14" i="4"/>
  <c r="L13" i="4"/>
  <c r="K13" i="4"/>
  <c r="L12" i="4"/>
  <c r="K12" i="4"/>
  <c r="L11" i="4"/>
  <c r="K11" i="4"/>
  <c r="L10" i="4"/>
  <c r="K10" i="4"/>
  <c r="L9" i="4"/>
  <c r="K9" i="4"/>
  <c r="N34" i="1"/>
  <c r="M34" i="1"/>
  <c r="L34" i="1"/>
  <c r="K34" i="1"/>
  <c r="J34" i="1"/>
  <c r="I34" i="1"/>
  <c r="H34" i="1"/>
  <c r="G34" i="1"/>
  <c r="N24" i="1"/>
  <c r="N28" i="1" s="1"/>
  <c r="N35" i="1" s="1"/>
  <c r="M24" i="1"/>
  <c r="M28" i="1" s="1"/>
  <c r="M35" i="1" s="1"/>
  <c r="L24" i="1"/>
  <c r="L28" i="1" s="1"/>
  <c r="L35" i="1" s="1"/>
  <c r="K24" i="1"/>
  <c r="K28" i="1" s="1"/>
  <c r="K35" i="1" s="1"/>
  <c r="J24" i="1"/>
  <c r="J28" i="1" s="1"/>
  <c r="J35" i="1" s="1"/>
  <c r="I24" i="1"/>
  <c r="I28" i="1" s="1"/>
  <c r="I35" i="1" s="1"/>
  <c r="H24" i="1"/>
  <c r="H28" i="1" s="1"/>
  <c r="H35" i="1" s="1"/>
  <c r="G24" i="1"/>
  <c r="G28" i="1" s="1"/>
  <c r="G35" i="1" s="1"/>
  <c r="N12" i="1"/>
  <c r="N16" i="1" s="1"/>
  <c r="M12" i="1"/>
  <c r="M16" i="1" s="1"/>
  <c r="L12" i="1"/>
  <c r="L16" i="1" s="1"/>
  <c r="K12" i="1"/>
  <c r="K16" i="1" s="1"/>
  <c r="J12" i="1"/>
  <c r="J16" i="1" s="1"/>
  <c r="I12" i="1"/>
  <c r="I16" i="1" s="1"/>
  <c r="H12" i="1"/>
  <c r="H16" i="1" s="1"/>
  <c r="G12" i="1"/>
  <c r="G16" i="1" s="1"/>
  <c r="E19" i="3" l="1"/>
  <c r="E21" i="3" s="1"/>
  <c r="J16" i="3"/>
  <c r="K16" i="3"/>
  <c r="K19" i="3"/>
  <c r="K21" i="3" s="1"/>
  <c r="F19" i="3"/>
  <c r="F21" i="3" s="1"/>
  <c r="G19" i="3"/>
  <c r="G21" i="3" s="1"/>
  <c r="C16" i="3"/>
  <c r="C19" i="3" s="1"/>
  <c r="D16" i="3"/>
  <c r="D19" i="3" s="1"/>
  <c r="D21" i="3" s="1"/>
  <c r="H16" i="3"/>
  <c r="H19" i="3" s="1"/>
  <c r="J19" i="3"/>
  <c r="J21" i="3" s="1"/>
  <c r="I16" i="3"/>
  <c r="I19" i="3" s="1"/>
  <c r="I21" i="3" s="1"/>
  <c r="K46" i="4"/>
  <c r="L37" i="4"/>
  <c r="I48" i="4"/>
  <c r="J48" i="4"/>
  <c r="K29" i="4"/>
  <c r="K47" i="4"/>
  <c r="L47" i="4"/>
  <c r="D48" i="4"/>
  <c r="F48" i="4"/>
  <c r="H48" i="4"/>
  <c r="E48" i="4"/>
  <c r="L29" i="4"/>
  <c r="K24" i="4"/>
  <c r="L24" i="4"/>
  <c r="L46" i="4"/>
  <c r="K37" i="4"/>
  <c r="L45" i="4"/>
  <c r="G48" i="4"/>
  <c r="L42" i="4"/>
  <c r="C48" i="4"/>
  <c r="K45" i="4"/>
  <c r="O34" i="1"/>
  <c r="O24" i="1"/>
  <c r="O28" i="1" s="1"/>
  <c r="O12" i="1"/>
  <c r="O16" i="1" s="1"/>
  <c r="H21" i="3" l="1"/>
  <c r="O19" i="3"/>
  <c r="C21" i="3"/>
  <c r="N21" i="3" s="1"/>
  <c r="N19" i="3"/>
  <c r="O21" i="3"/>
  <c r="L48" i="4"/>
  <c r="K48" i="4"/>
  <c r="O35" i="1"/>
</calcChain>
</file>

<file path=xl/sharedStrings.xml><?xml version="1.0" encoding="utf-8"?>
<sst xmlns="http://schemas.openxmlformats.org/spreadsheetml/2006/main" count="186" uniqueCount="120">
  <si>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</si>
  <si>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</si>
  <si>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</si>
  <si>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</si>
  <si>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</si>
  <si>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</si>
  <si>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</si>
  <si>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</si>
  <si>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</si>
  <si>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</si>
  <si>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</si>
  <si>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</si>
  <si>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</si>
  <si>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</si>
  <si>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</si>
  <si>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</si>
  <si>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</si>
  <si>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</si>
  <si>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</si>
  <si>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</si>
  <si>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</si>
  <si>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</si>
  <si>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</si>
  <si>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</si>
  <si>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</si>
  <si>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</si>
  <si>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</si>
  <si>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</si>
  <si>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</si>
  <si>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</si>
  <si>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Marketing</t>
  </si>
  <si>
    <t>Revenues</t>
  </si>
  <si>
    <t>As of / Three Months Ended</t>
  </si>
  <si>
    <t>Twelve Months Ended</t>
  </si>
  <si>
    <t>Diluted</t>
  </si>
  <si>
    <t>Basic</t>
  </si>
  <si>
    <t>Net income</t>
  </si>
  <si>
    <t xml:space="preserve">Interest expense </t>
  </si>
  <si>
    <t>Three Months Ended</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</si>
  <si>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</si>
  <si>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</si>
  <si>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</si>
  <si>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</si>
  <si>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</si>
  <si>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</si>
  <si>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</si>
  <si>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</si>
  <si>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</si>
  <si>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</si>
  <si>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</si>
  <si>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</si>
  <si>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</si>
  <si>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</si>
  <si>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Cash flows from operating activities: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</si>
  <si>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</si>
  <si>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</si>
  <si>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</si>
  <si>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</si>
  <si>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</si>
  <si>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</si>
  <si>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</si>
  <si>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</si>
  <si>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</si>
  <si>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</si>
  <si>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</si>
  <si>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</si>
  <si>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</si>
  <si>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</si>
  <si>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</si>
  <si>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</si>
  <si>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</si>
  <si>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</si>
  <si>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</si>
  <si>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</si>
  <si>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</si>
  <si>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</si>
  <si>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</si>
  <si>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</si>
  <si>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Deferred income taxes</t>
  </si>
  <si>
    <t>(in thousands, except for average revenue per membership and percentages)</t>
  </si>
  <si>
    <t>Net cash provided by (used in) financing activities</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</si>
  <si>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</si>
  <si>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</si>
  <si>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</si>
  <si>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</si>
  <si>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</si>
  <si>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(1) Excludes DVD revenues of $239 million, $182 million and $40 million for the years ended December 31, 2020, 2021, and the three months ended March 31, 2022, respectively.  Total US revenues for the years ended December 31, 2020, 2021, and the three months ended March 31, 2022 were $10.8 billion, $12.1 billion and $3.1 billion, respectively.</t>
  </si>
  <si>
    <t>Q120</t>
  </si>
  <si>
    <t>Q220</t>
  </si>
  <si>
    <t>Q320</t>
  </si>
  <si>
    <t>Q420</t>
  </si>
  <si>
    <t>Q121</t>
  </si>
  <si>
    <t>Q221</t>
  </si>
  <si>
    <t>Q321</t>
  </si>
  <si>
    <t>Q421</t>
  </si>
  <si>
    <t>Q122</t>
  </si>
  <si>
    <t>Taxes</t>
  </si>
  <si>
    <t>Interest</t>
  </si>
  <si>
    <t>Pretax Income</t>
  </si>
  <si>
    <t>Tech &amp; Dev</t>
  </si>
  <si>
    <t>G&amp;A</t>
  </si>
  <si>
    <t>Q222</t>
  </si>
  <si>
    <t>Main</t>
  </si>
  <si>
    <t>WW Subs</t>
  </si>
  <si>
    <t>Price</t>
  </si>
  <si>
    <t>Shares</t>
  </si>
  <si>
    <t>MC</t>
  </si>
  <si>
    <t>Cash</t>
  </si>
  <si>
    <t>Debt</t>
  </si>
  <si>
    <t>EV</t>
  </si>
  <si>
    <t>US Subs</t>
  </si>
  <si>
    <t>EMEA</t>
  </si>
  <si>
    <t>COGS</t>
  </si>
  <si>
    <t>Gross Margin</t>
  </si>
  <si>
    <t>Operating Expenses</t>
  </si>
  <si>
    <t>Operating Income</t>
  </si>
  <si>
    <t>Revenue y/y</t>
  </si>
  <si>
    <t>Latin America</t>
  </si>
  <si>
    <t>APAC</t>
  </si>
  <si>
    <t>Subs 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</si>
</sst>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0"/>
  </numFmts>
  <fonts count="23">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b/>
      <i/>
      <sz val="10"/>
      <name val="Calibri"/>
      <family val="2"/>
      <scheme val="minor"/>
    </font>
    <font>
      <sz val="10"/>
      <name val="Tms Rmn"/>
    </font>
    <font>
      <b/>
      <sz val="11"/>
      <name val="Calibri"/>
      <family val="2"/>
      <scheme val="minor"/>
    </font>
    <font>
      <b/>
      <u/>
      <sz val="10"/>
      <name val="Arial"/>
      <family val="2"/>
    </font>
    <font>
      <b/>
      <sz val="10"/>
      <name val="Arial"/>
      <family val="2"/>
    </font>
    <font>
      <sz val="10"/>
      <color rgb="FF222222"/>
      <name val="Arial"/>
      <family val="2"/>
    </font>
    <font>
      <sz val="10"/>
      <color indexed="12"/>
      <name val="Arial"/>
      <family val="2"/>
    </font>
    <font>
      <sz val="10"/>
      <color indexed="8"/>
      <name val="Arial"/>
      <family val="2"/>
    </font>
    <font>
      <b/>
      <sz val="10"/>
      <color indexed="8"/>
      <name val="Arial"/>
      <family val="2"/>
    </font>
    <font>
      <b/>
      <i/>
      <sz val="10"/>
      <color indexed="8"/>
      <name val="Arial"/>
      <family val="2"/>
    </font>
    <font>
      <b/>
      <i/>
      <sz val="10"/>
      <name val="Arial"/>
      <family val="2"/>
    </font>
    <font>
      <sz val="10"/>
      <color indexed="17"/>
      <name val="Arial"/>
      <family val="2"/>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4">
    <border>
      <left/>
      <right/>
      <top/>
      <bottom/>
      <diagonal/>
    </border>
    <border>
      <left/>
      <right/>
      <top style="thin">
        <color auto="1"/>
      </top>
      <bottom style="medium">
        <color auto="1"/>
      </bottom>
      <diagonal/>
    </border>
    <border>
      <left/>
      <right/>
      <top/>
      <bottom style="thin">
        <color auto="1"/>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2" fillId="0" borderId="0"/>
    <xf numFmtId="9" fontId="1" fillId="0" borderId="0" applyFont="0" applyFill="0" applyBorder="0" applyAlignment="0" applyProtection="0"/>
  </cellStyleXfs>
  <cellXfs count="147">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65" fontId="2" fillId="0" borderId="0" xfId="0" applyNumberFormat="1" applyFont="1" applyFill="1"/>
    <xf numFmtId="0" fontId="5" fillId="0" borderId="0" xfId="0" applyFont="1" applyFill="1"/>
    <xf numFmtId="166" fontId="5"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8" fillId="2" borderId="0" xfId="1" applyNumberFormat="1" applyFont="1" applyFill="1" applyBorder="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165" fontId="5" fillId="0" borderId="0" xfId="5" applyNumberFormat="1" applyFont="1" applyFill="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1"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0" fontId="13" fillId="0" borderId="0" xfId="4" applyNumberFormat="1" applyFont="1" applyFill="1" applyBorder="1"/>
    <xf numFmtId="166" fontId="3" fillId="0" borderId="0" xfId="1" applyNumberFormat="1" applyFont="1"/>
    <xf numFmtId="166" fontId="5" fillId="0" borderId="0" xfId="1" applyNumberFormat="1" applyFont="1" applyFill="1" applyBorder="1"/>
    <xf numFmtId="166" fontId="3" fillId="0" borderId="2" xfId="1" applyNumberFormat="1" applyFont="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0"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166" fontId="3" fillId="0" borderId="0" xfId="1" applyNumberFormat="1" applyFont="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Fill="1" applyAlignment="1">
      <alignment wrapText="1"/>
    </xf>
    <xf numFmtId="0" fontId="9" fillId="0" borderId="0" xfId="5" applyNumberFormat="1" applyFont="1" applyFill="1" applyAlignment="1">
      <alignment wrapText="1"/>
    </xf>
    <xf numFmtId="0" fontId="9" fillId="0" borderId="0" xfId="4" applyNumberFormat="1" applyFont="1" applyFill="1" applyBorder="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applyFill="1"/>
    <xf numFmtId="166" fontId="5" fillId="0" borderId="0" xfId="1" applyNumberFormat="1" applyFont="1" applyFill="1"/>
    <xf numFmtId="0" fontId="9" fillId="0" borderId="0" xfId="5" applyFont="1" applyAlignment="1">
      <alignment horizontal="center" wrapText="1"/>
    </xf>
    <xf numFmtId="0" fontId="6" fillId="0" borderId="0" xfId="5" applyFont="1" applyFill="1" applyBorder="1"/>
    <xf numFmtId="0" fontId="6" fillId="0" borderId="0" xfId="5" applyFont="1" applyFill="1"/>
    <xf numFmtId="0" fontId="6" fillId="0" borderId="0" xfId="4" applyNumberFormat="1" applyFont="1" applyFill="1" applyBorder="1"/>
    <xf numFmtId="0" fontId="6" fillId="0" borderId="0" xfId="4" applyFont="1" applyFill="1" applyBorder="1"/>
    <xf numFmtId="167" fontId="15" fillId="0" borderId="0" xfId="4" applyNumberFormat="1" applyFont="1" applyFill="1" applyBorder="1" applyAlignment="1">
      <alignment horizontal="center"/>
    </xf>
    <xf numFmtId="167" fontId="15" fillId="2" borderId="0" xfId="4" applyNumberFormat="1" applyFont="1" applyFill="1" applyBorder="1" applyAlignment="1">
      <alignment horizontal="center"/>
    </xf>
    <xf numFmtId="0" fontId="14" fillId="0" borderId="0" xfId="4" applyNumberFormat="1" applyFont="1" applyFill="1" applyBorder="1" applyAlignment="1">
      <alignment horizontal="center"/>
    </xf>
    <xf numFmtId="3" fontId="6" fillId="0" borderId="0" xfId="0" applyNumberFormat="1" applyFont="1" applyBorder="1" applyAlignment="1">
      <alignment horizontal="right" wrapText="1"/>
    </xf>
    <xf numFmtId="3" fontId="6" fillId="0" borderId="0" xfId="5" applyNumberFormat="1" applyFont="1" applyFill="1" applyBorder="1"/>
    <xf numFmtId="0" fontId="6" fillId="0" borderId="0" xfId="4" applyNumberFormat="1" applyFont="1" applyFill="1" applyBorder="1" applyAlignment="1">
      <alignment horizontal="right"/>
    </xf>
    <xf numFmtId="0" fontId="15" fillId="0" borderId="0" xfId="4" applyNumberFormat="1" applyFont="1" applyFill="1" applyBorder="1"/>
    <xf numFmtId="168" fontId="15" fillId="2" borderId="0" xfId="2" applyNumberFormat="1" applyFont="1" applyFill="1" applyBorder="1"/>
    <xf numFmtId="166" fontId="15" fillId="2" borderId="0" xfId="1" applyNumberFormat="1" applyFont="1" applyFill="1" applyBorder="1"/>
    <xf numFmtId="0" fontId="16" fillId="0" borderId="0" xfId="5" applyFont="1" applyFill="1" applyBorder="1"/>
    <xf numFmtId="0" fontId="6" fillId="0" borderId="0" xfId="5" applyFont="1" applyFill="1" applyBorder="1" applyAlignment="1">
      <alignment horizontal="right"/>
    </xf>
    <xf numFmtId="0" fontId="6" fillId="0" borderId="0" xfId="4" applyFont="1" applyBorder="1" applyAlignment="1">
      <alignment horizontal="right"/>
    </xf>
    <xf numFmtId="3" fontId="6" fillId="0" borderId="0" xfId="5" applyNumberFormat="1" applyFont="1" applyFill="1" applyBorder="1" applyAlignment="1">
      <alignment horizontal="right"/>
    </xf>
    <xf numFmtId="3" fontId="6" fillId="0" borderId="0" xfId="2" applyNumberFormat="1" applyFont="1" applyBorder="1" applyAlignment="1">
      <alignment horizontal="right"/>
    </xf>
    <xf numFmtId="3" fontId="6" fillId="0" borderId="0" xfId="2" applyNumberFormat="1" applyFont="1" applyFill="1" applyBorder="1" applyAlignment="1">
      <alignment horizontal="right"/>
    </xf>
    <xf numFmtId="4" fontId="6" fillId="0" borderId="0" xfId="2" applyNumberFormat="1" applyFont="1" applyFill="1" applyBorder="1" applyAlignment="1">
      <alignment horizontal="right"/>
    </xf>
    <xf numFmtId="166" fontId="15" fillId="0" borderId="0" xfId="1" applyNumberFormat="1" applyFont="1" applyFill="1" applyBorder="1"/>
    <xf numFmtId="0" fontId="6" fillId="0" borderId="0" xfId="0" applyFont="1"/>
    <xf numFmtId="4" fontId="0" fillId="0" borderId="0" xfId="0" applyNumberFormat="1"/>
    <xf numFmtId="0" fontId="6" fillId="0" borderId="0" xfId="0" applyFont="1" applyAlignment="1">
      <alignment horizontal="right"/>
    </xf>
    <xf numFmtId="0" fontId="0" fillId="0" borderId="0" xfId="0" applyAlignment="1">
      <alignment horizontal="right"/>
    </xf>
    <xf numFmtId="3" fontId="0" fillId="0" borderId="0" xfId="0" applyNumberFormat="1"/>
    <xf numFmtId="3" fontId="6" fillId="0" borderId="0" xfId="4" applyNumberFormat="1" applyFont="1" applyFill="1" applyBorder="1"/>
    <xf numFmtId="3" fontId="6" fillId="0" borderId="0" xfId="4" applyNumberFormat="1" applyFont="1" applyFill="1" applyBorder="1" applyAlignment="1">
      <alignment horizontal="right"/>
    </xf>
    <xf numFmtId="3" fontId="6" fillId="0" borderId="0" xfId="4" applyNumberFormat="1" applyFont="1" applyBorder="1" applyAlignment="1">
      <alignment horizontal="right"/>
    </xf>
    <xf numFmtId="166" fontId="6" fillId="0" borderId="0" xfId="1" applyNumberFormat="1" applyFont="1" applyFill="1" applyBorder="1"/>
    <xf numFmtId="0" fontId="14" fillId="0" borderId="0" xfId="4" applyNumberFormat="1" applyFont="1" applyFill="1" applyBorder="1" applyAlignment="1">
      <alignment horizontal="right"/>
    </xf>
    <xf numFmtId="3" fontId="14" fillId="0" borderId="0" xfId="4" applyNumberFormat="1" applyFont="1" applyFill="1" applyBorder="1" applyAlignment="1">
      <alignment horizontal="right"/>
    </xf>
    <xf numFmtId="3" fontId="6" fillId="0" borderId="0" xfId="1" applyNumberFormat="1" applyFont="1" applyFill="1" applyBorder="1" applyAlignment="1">
      <alignment horizontal="right"/>
    </xf>
    <xf numFmtId="167" fontId="14" fillId="2" borderId="0" xfId="4" applyNumberFormat="1" applyFont="1" applyFill="1" applyBorder="1" applyAlignment="1">
      <alignment horizontal="center" wrapText="1"/>
    </xf>
    <xf numFmtId="0" fontId="14" fillId="0" borderId="0" xfId="5" applyFont="1" applyAlignment="1">
      <alignment horizontal="center"/>
    </xf>
    <xf numFmtId="166" fontId="17" fillId="0" borderId="0" xfId="1" applyNumberFormat="1" applyFont="1" applyFill="1" applyBorder="1"/>
    <xf numFmtId="1" fontId="14" fillId="2" borderId="0" xfId="4" applyNumberFormat="1" applyFont="1" applyFill="1" applyBorder="1" applyAlignment="1">
      <alignment horizontal="center"/>
    </xf>
    <xf numFmtId="0" fontId="6" fillId="0" borderId="0" xfId="3" applyFont="1" applyFill="1" applyBorder="1"/>
    <xf numFmtId="0" fontId="15" fillId="2" borderId="0" xfId="5" applyFont="1" applyFill="1" applyBorder="1"/>
    <xf numFmtId="166" fontId="18" fillId="0" borderId="0" xfId="1" applyNumberFormat="1" applyFont="1" applyFill="1" applyBorder="1"/>
    <xf numFmtId="164" fontId="6" fillId="0" borderId="0" xfId="1" applyNumberFormat="1" applyFont="1" applyFill="1" applyBorder="1"/>
    <xf numFmtId="166" fontId="6" fillId="0" borderId="0" xfId="1" applyNumberFormat="1" applyFont="1" applyFill="1"/>
    <xf numFmtId="0" fontId="6" fillId="0" borderId="0" xfId="3" applyFont="1" applyFill="1" applyBorder="1" applyAlignment="1"/>
    <xf numFmtId="166" fontId="6" fillId="0" borderId="2" xfId="1" applyNumberFormat="1" applyFont="1" applyFill="1" applyBorder="1"/>
    <xf numFmtId="166" fontId="6" fillId="0" borderId="3" xfId="1" applyNumberFormat="1" applyFont="1" applyFill="1" applyBorder="1"/>
    <xf numFmtId="166" fontId="15" fillId="2" borderId="3" xfId="1" applyNumberFormat="1" applyFont="1" applyFill="1" applyBorder="1"/>
    <xf numFmtId="166" fontId="19" fillId="0" borderId="0" xfId="1" applyNumberFormat="1" applyFont="1" applyFill="1" applyBorder="1"/>
    <xf numFmtId="164" fontId="6" fillId="0" borderId="0" xfId="3" applyNumberFormat="1" applyFont="1" applyFill="1" applyBorder="1"/>
    <xf numFmtId="164" fontId="6" fillId="0" borderId="1" xfId="1" applyNumberFormat="1" applyFont="1" applyFill="1" applyBorder="1"/>
    <xf numFmtId="164" fontId="15" fillId="2" borderId="1" xfId="1" applyNumberFormat="1" applyFont="1" applyFill="1" applyBorder="1"/>
    <xf numFmtId="169" fontId="20" fillId="0" borderId="0" xfId="6" applyNumberFormat="1" applyFont="1" applyFill="1" applyBorder="1"/>
    <xf numFmtId="169" fontId="15" fillId="0" borderId="0" xfId="4" applyNumberFormat="1" applyFont="1" applyFill="1" applyBorder="1"/>
    <xf numFmtId="0" fontId="15" fillId="2" borderId="0" xfId="3" applyFont="1" applyFill="1" applyBorder="1"/>
    <xf numFmtId="169" fontId="21" fillId="0" borderId="0" xfId="4" applyNumberFormat="1" applyFont="1" applyFill="1" applyBorder="1"/>
    <xf numFmtId="166" fontId="22" fillId="0" borderId="0" xfId="1" applyNumberFormat="1" applyFont="1" applyFill="1" applyBorder="1"/>
    <xf numFmtId="0" fontId="15" fillId="0" borderId="0" xfId="4" applyFont="1" applyFill="1" applyBorder="1"/>
    <xf numFmtId="164" fontId="6" fillId="0" borderId="1" xfId="3" applyNumberFormat="1" applyFont="1" applyFill="1" applyBorder="1"/>
    <xf numFmtId="164" fontId="15" fillId="2" borderId="1" xfId="3" applyNumberFormat="1" applyFont="1" applyFill="1" applyBorder="1"/>
    <xf numFmtId="9" fontId="6" fillId="0" borderId="0" xfId="5" applyNumberFormat="1" applyFont="1" applyFill="1" applyBorder="1" applyAlignment="1">
      <alignment horizontal="right"/>
    </xf>
    <xf numFmtId="167" fontId="14" fillId="0" borderId="0" xfId="4" applyNumberFormat="1" applyFont="1" applyFill="1" applyBorder="1" applyAlignment="1">
      <alignment horizontal="center"/>
    </xf>
    <xf numFmtId="0" fontId="14" fillId="0" borderId="0" xfId="5" applyFont="1" applyFill="1" applyAlignment="1">
      <alignment horizontal="center"/>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165" fontId="2" fillId="0" borderId="0" xfId="5" applyNumberFormat="1" applyFont="1" applyFill="1" applyAlignment="1">
      <alignment horizontal="left" wrapText="1"/>
    </xf>
    <xf numFmtId="0" fontId="15" fillId="0" borderId="0" xfId="4" applyNumberFormat="1" applyFont="1" applyFill="1" applyBorder="1" applyAlignment="1">
      <alignment horizontal="right"/>
    </xf>
    <xf numFmtId="3" fontId="15" fillId="0" borderId="0" xfId="4" applyNumberFormat="1" applyFont="1" applyBorder="1" applyAlignment="1">
      <alignment horizontal="right"/>
    </xf>
    <xf numFmtId="3" fontId="15" fillId="0" borderId="0" xfId="4" applyNumberFormat="1" applyFont="1" applyFill="1" applyBorder="1" applyAlignment="1">
      <alignment horizontal="right"/>
    </xf>
    <xf numFmtId="0" fontId="15" fillId="0" borderId="0" xfId="5" applyFont="1" applyFill="1" applyBorder="1"/>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11BC2-3701-4C52-B796-2C2225388DA0}">
  <dimension ref="M2:O7"/>
  <sheetViews>
    <sheetView workbookViewId="0"/>
  </sheetViews>
  <sheetFormatPr defaultRowHeight="12.75"/>
  <sheetData>
    <row r="2" spans="13:15">
      <c r="M2" s="98" t="s">
        <v>104</v>
      </c>
      <c r="N2" s="99">
        <v>200.56</v>
      </c>
    </row>
    <row r="3" spans="13:15">
      <c r="M3" s="98" t="s">
        <v>105</v>
      </c>
      <c r="N3" s="102">
        <v>444.27384999999998</v>
      </c>
      <c r="O3" s="100" t="s">
        <v>95</v>
      </c>
    </row>
    <row r="4" spans="13:15">
      <c r="M4" s="98" t="s">
        <v>106</v>
      </c>
      <c r="N4" s="102">
        <f>+N2*N3</f>
        <v>89103.563355999999</v>
      </c>
      <c r="O4" s="101"/>
    </row>
    <row r="5" spans="13:15">
      <c r="M5" s="98" t="s">
        <v>107</v>
      </c>
      <c r="N5" s="102">
        <v>6008.9459999999999</v>
      </c>
      <c r="O5" s="100" t="s">
        <v>95</v>
      </c>
    </row>
    <row r="6" spans="13:15">
      <c r="M6" s="98" t="s">
        <v>108</v>
      </c>
      <c r="N6" s="102">
        <v>14534.561</v>
      </c>
      <c r="O6" s="100" t="s">
        <v>95</v>
      </c>
    </row>
    <row r="7" spans="13:15">
      <c r="M7" s="98" t="s">
        <v>109</v>
      </c>
      <c r="N7" s="102">
        <f>+N4-N5+N6</f>
        <v>97629.178356000004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8"/>
  <sheetViews>
    <sheetView tabSelected="1" zoomScaleNormal="100" zoomScaleSheetLayoutView="100" zoomScalePageLayoutView="130" workbookViewId="0">
      <pane xSplit="2" ySplit="2" topLeftCell="C13" activePane="bottomRight" state="frozen"/>
      <selection pane="topRight" activeCell="C1" sqref="C1"/>
      <selection pane="bottomLeft" activeCell="A5" sqref="A5"/>
      <selection pane="bottomRight" activeCell="K28" sqref="K28"/>
    </sheetView>
  </sheetViews>
  <sheetFormatPr defaultColWidth="9.140625" defaultRowHeight="12.75"/>
  <cols>
    <col min="1" max="1" width="5" style="77" bestFit="1" customWidth="1"/>
    <col min="2" max="2" width="15.7109375" style="77" bestFit="1" customWidth="1"/>
    <col min="3" max="12" width="10.7109375" style="91" customWidth="1"/>
    <col min="13" max="13" width="9.140625" style="77"/>
    <col min="14" max="15" width="13" style="91" customWidth="1"/>
    <col min="16" max="16384" width="9.140625" style="77"/>
  </cols>
  <sheetData>
    <row r="1" spans="1:15">
      <c r="A1" s="79" t="s">
        <v>102</v>
      </c>
      <c r="B1" s="80"/>
    </row>
    <row r="2" spans="1:15">
      <c r="A2" s="79"/>
      <c r="B2" s="80"/>
      <c r="C2" s="86" t="s">
        <v>87</v>
      </c>
      <c r="D2" s="86" t="s">
        <v>88</v>
      </c>
      <c r="E2" s="86" t="s">
        <v>89</v>
      </c>
      <c r="F2" s="86" t="s">
        <v>90</v>
      </c>
      <c r="G2" s="92" t="s">
        <v>91</v>
      </c>
      <c r="H2" s="86" t="s">
        <v>92</v>
      </c>
      <c r="I2" s="86" t="s">
        <v>93</v>
      </c>
      <c r="J2" s="86" t="s">
        <v>94</v>
      </c>
      <c r="K2" s="92" t="s">
        <v>95</v>
      </c>
      <c r="L2" s="92" t="s">
        <v>101</v>
      </c>
      <c r="N2" s="86">
        <v>2020</v>
      </c>
      <c r="O2" s="86">
        <v>2021</v>
      </c>
    </row>
    <row r="3" spans="1:15" s="146" customFormat="1">
      <c r="A3" s="87"/>
      <c r="B3" s="132" t="s">
        <v>103</v>
      </c>
      <c r="C3" s="143"/>
      <c r="D3" s="143"/>
      <c r="E3" s="143"/>
      <c r="F3" s="143"/>
      <c r="G3" s="144">
        <f>SUM(G4:G7)</f>
        <v>207639</v>
      </c>
      <c r="H3" s="145">
        <v>209180</v>
      </c>
      <c r="I3" s="145">
        <v>213560</v>
      </c>
      <c r="J3" s="145">
        <v>221840</v>
      </c>
      <c r="K3" s="144">
        <f>SUM(K4:K7)</f>
        <v>221641</v>
      </c>
      <c r="L3" s="144">
        <v>219640</v>
      </c>
      <c r="N3" s="107"/>
      <c r="O3" s="107"/>
    </row>
    <row r="4" spans="1:15" s="85" customFormat="1">
      <c r="A4" s="103"/>
      <c r="B4" s="103" t="s">
        <v>110</v>
      </c>
      <c r="C4" s="104"/>
      <c r="D4" s="104"/>
      <c r="E4" s="104"/>
      <c r="F4" s="104"/>
      <c r="G4" s="105">
        <v>74384</v>
      </c>
      <c r="H4" s="104"/>
      <c r="I4" s="104"/>
      <c r="J4" s="104"/>
      <c r="K4" s="105">
        <v>74579</v>
      </c>
      <c r="L4" s="105"/>
      <c r="N4" s="108"/>
      <c r="O4" s="108"/>
    </row>
    <row r="5" spans="1:15" s="85" customFormat="1">
      <c r="A5" s="103"/>
      <c r="B5" s="103" t="s">
        <v>111</v>
      </c>
      <c r="C5" s="104"/>
      <c r="D5" s="104"/>
      <c r="E5" s="104"/>
      <c r="F5" s="104"/>
      <c r="G5" s="105">
        <v>68508</v>
      </c>
      <c r="H5" s="104"/>
      <c r="I5" s="104"/>
      <c r="J5" s="104"/>
      <c r="K5" s="105">
        <v>73733</v>
      </c>
      <c r="L5" s="105"/>
      <c r="N5" s="108"/>
      <c r="O5" s="108"/>
    </row>
    <row r="6" spans="1:15" s="85" customFormat="1">
      <c r="A6" s="103"/>
      <c r="B6" s="103" t="s">
        <v>117</v>
      </c>
      <c r="C6" s="104"/>
      <c r="D6" s="104"/>
      <c r="E6" s="104"/>
      <c r="F6" s="104"/>
      <c r="G6" s="105">
        <v>37894</v>
      </c>
      <c r="H6" s="104"/>
      <c r="I6" s="104"/>
      <c r="J6" s="104"/>
      <c r="K6" s="105">
        <v>39610</v>
      </c>
      <c r="L6" s="105"/>
      <c r="N6" s="108"/>
      <c r="O6" s="108"/>
    </row>
    <row r="7" spans="1:15" s="85" customFormat="1">
      <c r="A7" s="103"/>
      <c r="B7" s="103" t="s">
        <v>118</v>
      </c>
      <c r="C7" s="104"/>
      <c r="D7" s="104"/>
      <c r="E7" s="104"/>
      <c r="F7" s="104"/>
      <c r="G7" s="105">
        <v>26853</v>
      </c>
      <c r="H7" s="104"/>
      <c r="I7" s="104"/>
      <c r="J7" s="104"/>
      <c r="K7" s="105">
        <v>33719</v>
      </c>
      <c r="L7" s="105"/>
      <c r="N7" s="108"/>
      <c r="O7" s="108"/>
    </row>
    <row r="8" spans="1:15">
      <c r="A8" s="79"/>
      <c r="B8" s="80"/>
      <c r="C8" s="86"/>
      <c r="D8" s="86"/>
      <c r="E8" s="86"/>
      <c r="F8" s="86"/>
      <c r="G8" s="92"/>
      <c r="H8" s="86"/>
      <c r="I8" s="86"/>
      <c r="J8" s="86"/>
      <c r="K8" s="92"/>
      <c r="L8" s="92"/>
      <c r="N8" s="107"/>
      <c r="O8" s="107"/>
    </row>
    <row r="9" spans="1:15" s="85" customFormat="1">
      <c r="B9" s="103" t="s">
        <v>31</v>
      </c>
      <c r="C9" s="94">
        <v>5767691</v>
      </c>
      <c r="D9" s="94">
        <v>6148286</v>
      </c>
      <c r="E9" s="94">
        <v>6435637</v>
      </c>
      <c r="F9" s="94">
        <v>6644442</v>
      </c>
      <c r="G9" s="94">
        <v>7163282</v>
      </c>
      <c r="H9" s="94">
        <v>7341777</v>
      </c>
      <c r="I9" s="94">
        <v>7483467</v>
      </c>
      <c r="J9" s="94">
        <v>7709318</v>
      </c>
      <c r="K9" s="94">
        <v>7867767</v>
      </c>
      <c r="L9" s="94"/>
      <c r="N9" s="95">
        <f>SUM(C9:F9)</f>
        <v>24996056</v>
      </c>
      <c r="O9" s="95">
        <f>SUM(G9:J9)</f>
        <v>29697844</v>
      </c>
    </row>
    <row r="10" spans="1:15" s="85" customFormat="1">
      <c r="B10" s="103" t="s">
        <v>112</v>
      </c>
      <c r="C10" s="84">
        <v>3599701</v>
      </c>
      <c r="D10" s="84">
        <v>3643707</v>
      </c>
      <c r="E10" s="84">
        <v>3867751</v>
      </c>
      <c r="F10" s="84">
        <v>4165160</v>
      </c>
      <c r="G10" s="84">
        <v>3868511</v>
      </c>
      <c r="H10" s="84">
        <v>4018008</v>
      </c>
      <c r="I10" s="84">
        <v>4206589</v>
      </c>
      <c r="J10" s="84">
        <v>5239575</v>
      </c>
      <c r="K10" s="84">
        <v>4284705</v>
      </c>
      <c r="L10" s="84"/>
      <c r="N10" s="93">
        <f>SUM(C10:F10)</f>
        <v>15276319</v>
      </c>
      <c r="O10" s="93">
        <f>SUM(G10:J10)</f>
        <v>17332683</v>
      </c>
    </row>
    <row r="11" spans="1:15" s="85" customFormat="1">
      <c r="B11" s="103" t="s">
        <v>113</v>
      </c>
      <c r="C11" s="84">
        <f t="shared" ref="C11" si="0">C9-C10</f>
        <v>2167990</v>
      </c>
      <c r="D11" s="84">
        <f t="shared" ref="D11" si="1">D9-D10</f>
        <v>2504579</v>
      </c>
      <c r="E11" s="84">
        <f t="shared" ref="E11" si="2">E9-E10</f>
        <v>2567886</v>
      </c>
      <c r="F11" s="84">
        <f t="shared" ref="F11" si="3">F9-F10</f>
        <v>2479282</v>
      </c>
      <c r="G11" s="84">
        <f t="shared" ref="G11:J11" si="4">G9-G10</f>
        <v>3294771</v>
      </c>
      <c r="H11" s="84">
        <f t="shared" si="4"/>
        <v>3323769</v>
      </c>
      <c r="I11" s="84">
        <f t="shared" si="4"/>
        <v>3276878</v>
      </c>
      <c r="J11" s="84">
        <f t="shared" si="4"/>
        <v>2469743</v>
      </c>
      <c r="K11" s="84">
        <f>K9-K10</f>
        <v>3583062</v>
      </c>
      <c r="L11" s="84"/>
      <c r="N11" s="93"/>
      <c r="O11" s="93"/>
    </row>
    <row r="12" spans="1:15" s="85" customFormat="1">
      <c r="B12" s="103" t="s">
        <v>30</v>
      </c>
      <c r="C12" s="84">
        <v>503830</v>
      </c>
      <c r="D12" s="84">
        <v>434370</v>
      </c>
      <c r="E12" s="84">
        <v>527597</v>
      </c>
      <c r="F12" s="84">
        <v>762565</v>
      </c>
      <c r="G12" s="84">
        <v>512512</v>
      </c>
      <c r="H12" s="84">
        <v>603973</v>
      </c>
      <c r="I12" s="84">
        <v>635948</v>
      </c>
      <c r="J12" s="84">
        <v>792713</v>
      </c>
      <c r="K12" s="84">
        <v>555978</v>
      </c>
      <c r="L12" s="84"/>
      <c r="N12" s="93">
        <f>SUM(C12:F12)</f>
        <v>2228362</v>
      </c>
      <c r="O12" s="93">
        <f>SUM(G12:J12)</f>
        <v>2545146</v>
      </c>
    </row>
    <row r="13" spans="1:15" s="85" customFormat="1">
      <c r="B13" s="103" t="s">
        <v>99</v>
      </c>
      <c r="C13" s="84">
        <v>453817</v>
      </c>
      <c r="D13" s="84">
        <v>435045</v>
      </c>
      <c r="E13" s="84">
        <v>453802</v>
      </c>
      <c r="F13" s="84">
        <v>486936</v>
      </c>
      <c r="G13" s="84">
        <v>525207</v>
      </c>
      <c r="H13" s="84">
        <v>537321</v>
      </c>
      <c r="I13" s="84">
        <v>563887</v>
      </c>
      <c r="J13" s="84">
        <v>647470</v>
      </c>
      <c r="K13" s="84">
        <v>657530</v>
      </c>
      <c r="L13" s="84"/>
      <c r="N13" s="93">
        <f>SUM(C13:F13)</f>
        <v>1829600</v>
      </c>
      <c r="O13" s="93">
        <f>SUM(G13:J13)</f>
        <v>2273885</v>
      </c>
    </row>
    <row r="14" spans="1:15" s="85" customFormat="1">
      <c r="B14" s="103" t="s">
        <v>100</v>
      </c>
      <c r="C14" s="84">
        <v>252087</v>
      </c>
      <c r="D14" s="84">
        <v>277236</v>
      </c>
      <c r="E14" s="84">
        <v>271624</v>
      </c>
      <c r="F14" s="84">
        <v>275539</v>
      </c>
      <c r="G14" s="84">
        <v>297196</v>
      </c>
      <c r="H14" s="84">
        <v>334845</v>
      </c>
      <c r="I14" s="84">
        <v>321790</v>
      </c>
      <c r="J14" s="84">
        <v>397790</v>
      </c>
      <c r="K14" s="84">
        <v>397928</v>
      </c>
      <c r="L14" s="84"/>
      <c r="N14" s="93">
        <f>SUM(C14:F14)</f>
        <v>1076486</v>
      </c>
      <c r="O14" s="93">
        <f>SUM(G14:J14)</f>
        <v>1351621</v>
      </c>
    </row>
    <row r="15" spans="1:15" s="85" customFormat="1">
      <c r="B15" s="103" t="s">
        <v>114</v>
      </c>
      <c r="C15" s="93">
        <f t="shared" ref="C15:J15" si="5">SUM(C12:C14)</f>
        <v>1209734</v>
      </c>
      <c r="D15" s="93">
        <f t="shared" si="5"/>
        <v>1146651</v>
      </c>
      <c r="E15" s="93">
        <f t="shared" si="5"/>
        <v>1253023</v>
      </c>
      <c r="F15" s="93">
        <f t="shared" si="5"/>
        <v>1525040</v>
      </c>
      <c r="G15" s="93">
        <f t="shared" si="5"/>
        <v>1334915</v>
      </c>
      <c r="H15" s="93">
        <f t="shared" si="5"/>
        <v>1476139</v>
      </c>
      <c r="I15" s="93">
        <f t="shared" si="5"/>
        <v>1521625</v>
      </c>
      <c r="J15" s="93">
        <f t="shared" si="5"/>
        <v>1837973</v>
      </c>
      <c r="K15" s="93">
        <f>SUM(K12:K14)</f>
        <v>1611436</v>
      </c>
      <c r="L15" s="93"/>
      <c r="N15" s="93"/>
      <c r="O15" s="93"/>
    </row>
    <row r="16" spans="1:15" s="85" customFormat="1">
      <c r="B16" s="103" t="s">
        <v>115</v>
      </c>
      <c r="C16" s="93">
        <f>C11-C15</f>
        <v>958256</v>
      </c>
      <c r="D16" s="93">
        <f t="shared" ref="D16:K16" si="6">D11-D15</f>
        <v>1357928</v>
      </c>
      <c r="E16" s="93">
        <f t="shared" si="6"/>
        <v>1314863</v>
      </c>
      <c r="F16" s="93">
        <f t="shared" si="6"/>
        <v>954242</v>
      </c>
      <c r="G16" s="93">
        <f t="shared" si="6"/>
        <v>1959856</v>
      </c>
      <c r="H16" s="93">
        <f t="shared" si="6"/>
        <v>1847630</v>
      </c>
      <c r="I16" s="93">
        <f t="shared" si="6"/>
        <v>1755253</v>
      </c>
      <c r="J16" s="93">
        <f t="shared" si="6"/>
        <v>631770</v>
      </c>
      <c r="K16" s="93">
        <f t="shared" si="6"/>
        <v>1971626</v>
      </c>
      <c r="L16" s="93"/>
      <c r="N16" s="93"/>
      <c r="O16" s="93"/>
    </row>
    <row r="17" spans="1:15" s="85" customFormat="1">
      <c r="A17" s="103"/>
      <c r="B17" s="103" t="s">
        <v>37</v>
      </c>
      <c r="C17" s="93">
        <v>-184083</v>
      </c>
      <c r="D17" s="93">
        <v>-189151</v>
      </c>
      <c r="E17" s="93">
        <v>-197079</v>
      </c>
      <c r="F17" s="93">
        <v>-197186</v>
      </c>
      <c r="G17" s="93">
        <v>-194440</v>
      </c>
      <c r="H17" s="93">
        <v>-191322</v>
      </c>
      <c r="I17" s="93">
        <v>-190429</v>
      </c>
      <c r="J17" s="93">
        <v>-189429</v>
      </c>
      <c r="K17" s="93">
        <v>-187579</v>
      </c>
      <c r="L17" s="93"/>
      <c r="N17" s="93">
        <f>SUM(C17:F17)</f>
        <v>-767499</v>
      </c>
      <c r="O17" s="93">
        <f>SUM(G17:J17)</f>
        <v>-765620</v>
      </c>
    </row>
    <row r="18" spans="1:15" s="85" customFormat="1">
      <c r="A18" s="103"/>
      <c r="B18" s="103" t="s">
        <v>97</v>
      </c>
      <c r="C18" s="93">
        <v>21697</v>
      </c>
      <c r="D18" s="93">
        <v>-133175</v>
      </c>
      <c r="E18" s="93">
        <v>-256324</v>
      </c>
      <c r="F18" s="93">
        <v>-250639</v>
      </c>
      <c r="G18" s="93">
        <v>269086</v>
      </c>
      <c r="H18" s="93">
        <v>-62519</v>
      </c>
      <c r="I18" s="93">
        <v>96135</v>
      </c>
      <c r="J18" s="93">
        <v>108512</v>
      </c>
      <c r="K18" s="93">
        <v>195645</v>
      </c>
      <c r="L18" s="93"/>
      <c r="N18" s="93">
        <f>SUM(C18:F18)</f>
        <v>-618441</v>
      </c>
      <c r="O18" s="93">
        <f>SUM(G18:J18)</f>
        <v>411214</v>
      </c>
    </row>
    <row r="19" spans="1:15" s="85" customFormat="1">
      <c r="B19" s="103" t="s">
        <v>98</v>
      </c>
      <c r="C19" s="93">
        <f t="shared" ref="C19:K19" si="7">SUM(C15:C18)</f>
        <v>2005604</v>
      </c>
      <c r="D19" s="93">
        <f t="shared" si="7"/>
        <v>2182253</v>
      </c>
      <c r="E19" s="93">
        <f t="shared" si="7"/>
        <v>2114483</v>
      </c>
      <c r="F19" s="93">
        <f t="shared" si="7"/>
        <v>2031457</v>
      </c>
      <c r="G19" s="93">
        <f t="shared" si="7"/>
        <v>3369417</v>
      </c>
      <c r="H19" s="93">
        <f t="shared" si="7"/>
        <v>3069928</v>
      </c>
      <c r="I19" s="93">
        <f t="shared" si="7"/>
        <v>3182584</v>
      </c>
      <c r="J19" s="93">
        <f t="shared" si="7"/>
        <v>2388826</v>
      </c>
      <c r="K19" s="93">
        <f t="shared" si="7"/>
        <v>3591128</v>
      </c>
      <c r="L19" s="93"/>
      <c r="N19" s="93">
        <f>SUM(C19:F19)</f>
        <v>8333797</v>
      </c>
      <c r="O19" s="93">
        <f>SUM(G19:J19)</f>
        <v>12010755</v>
      </c>
    </row>
    <row r="20" spans="1:15" s="85" customFormat="1">
      <c r="B20" s="103" t="s">
        <v>96</v>
      </c>
      <c r="C20" s="93">
        <v>-86803</v>
      </c>
      <c r="D20" s="93">
        <v>-315406</v>
      </c>
      <c r="E20" s="93">
        <v>-71484</v>
      </c>
      <c r="F20" s="93">
        <v>35739</v>
      </c>
      <c r="G20" s="93">
        <v>-327787</v>
      </c>
      <c r="H20" s="93">
        <v>-240776</v>
      </c>
      <c r="I20" s="93">
        <v>-211888</v>
      </c>
      <c r="J20" s="93">
        <v>56576</v>
      </c>
      <c r="K20" s="93">
        <v>-382245</v>
      </c>
      <c r="L20" s="93"/>
      <c r="N20" s="93">
        <f>SUM(C20:F20)</f>
        <v>-437954</v>
      </c>
      <c r="O20" s="93">
        <f>SUM(G20:J20)</f>
        <v>-723875</v>
      </c>
    </row>
    <row r="21" spans="1:15" s="85" customFormat="1">
      <c r="B21" s="103" t="s">
        <v>36</v>
      </c>
      <c r="C21" s="95">
        <f>C19+C20</f>
        <v>1918801</v>
      </c>
      <c r="D21" s="95">
        <f t="shared" ref="D21:F21" si="8">D19+D20</f>
        <v>1866847</v>
      </c>
      <c r="E21" s="95">
        <f t="shared" si="8"/>
        <v>2042999</v>
      </c>
      <c r="F21" s="95">
        <f t="shared" si="8"/>
        <v>2067196</v>
      </c>
      <c r="G21" s="95">
        <f t="shared" ref="G21:K21" si="9">G19+G20</f>
        <v>3041630</v>
      </c>
      <c r="H21" s="95">
        <f t="shared" si="9"/>
        <v>2829152</v>
      </c>
      <c r="I21" s="95">
        <f t="shared" si="9"/>
        <v>2970696</v>
      </c>
      <c r="J21" s="95">
        <f t="shared" si="9"/>
        <v>2445402</v>
      </c>
      <c r="K21" s="95">
        <f t="shared" si="9"/>
        <v>3208883</v>
      </c>
      <c r="L21" s="95"/>
      <c r="N21" s="95">
        <f>SUM(C21:F21)</f>
        <v>7895843</v>
      </c>
      <c r="O21" s="95">
        <f>SUM(G21:J21)</f>
        <v>11286880</v>
      </c>
    </row>
    <row r="22" spans="1:15">
      <c r="A22" s="79"/>
      <c r="B22" s="79" t="s">
        <v>35</v>
      </c>
      <c r="C22" s="96">
        <v>1.61</v>
      </c>
      <c r="D22" s="96">
        <v>1.63</v>
      </c>
      <c r="E22" s="96">
        <v>1.79</v>
      </c>
      <c r="F22" s="96">
        <v>1.23</v>
      </c>
      <c r="G22" s="96">
        <v>3.85</v>
      </c>
      <c r="H22" s="96">
        <v>3.05</v>
      </c>
      <c r="I22" s="96">
        <v>3.27</v>
      </c>
      <c r="J22" s="96">
        <v>1.37</v>
      </c>
      <c r="K22" s="96">
        <v>3.6</v>
      </c>
      <c r="L22" s="96"/>
      <c r="N22" s="96">
        <v>6.26</v>
      </c>
      <c r="O22" s="96">
        <v>11.55</v>
      </c>
    </row>
    <row r="23" spans="1:15">
      <c r="A23" s="79"/>
      <c r="B23" s="79" t="s">
        <v>34</v>
      </c>
      <c r="C23" s="96">
        <v>1.57</v>
      </c>
      <c r="D23" s="96">
        <v>1.59</v>
      </c>
      <c r="E23" s="96">
        <v>1.74</v>
      </c>
      <c r="F23" s="96">
        <v>1.19</v>
      </c>
      <c r="G23" s="96">
        <v>3.75</v>
      </c>
      <c r="H23" s="96">
        <v>2.97</v>
      </c>
      <c r="I23" s="96">
        <v>3.19</v>
      </c>
      <c r="J23" s="96">
        <v>1.33</v>
      </c>
      <c r="K23" s="96">
        <v>3.53</v>
      </c>
      <c r="L23" s="96"/>
      <c r="N23" s="96">
        <v>6.08</v>
      </c>
      <c r="O23" s="96">
        <v>11.24</v>
      </c>
    </row>
    <row r="24" spans="1:15" s="85" customFormat="1">
      <c r="A24" s="103"/>
      <c r="B24" s="103" t="s">
        <v>35</v>
      </c>
      <c r="C24" s="93">
        <v>439352</v>
      </c>
      <c r="D24" s="93">
        <v>440569</v>
      </c>
      <c r="E24" s="93">
        <v>441526</v>
      </c>
      <c r="F24" s="93">
        <v>442220</v>
      </c>
      <c r="G24" s="93">
        <v>443224</v>
      </c>
      <c r="H24" s="93">
        <v>443159</v>
      </c>
      <c r="I24" s="93">
        <v>442778</v>
      </c>
      <c r="J24" s="93">
        <v>443462</v>
      </c>
      <c r="K24" s="93">
        <v>444146</v>
      </c>
      <c r="L24" s="93"/>
      <c r="N24" s="109">
        <v>440922</v>
      </c>
      <c r="O24" s="109">
        <v>443155</v>
      </c>
    </row>
    <row r="25" spans="1:15" s="85" customFormat="1">
      <c r="A25" s="103"/>
      <c r="B25" s="103" t="s">
        <v>34</v>
      </c>
      <c r="C25" s="93">
        <v>452494</v>
      </c>
      <c r="D25" s="93">
        <v>453945</v>
      </c>
      <c r="E25" s="93">
        <v>455088</v>
      </c>
      <c r="F25" s="93">
        <v>455283</v>
      </c>
      <c r="G25" s="93">
        <v>455641</v>
      </c>
      <c r="H25" s="93">
        <v>455129</v>
      </c>
      <c r="I25" s="93">
        <v>454925</v>
      </c>
      <c r="J25" s="93">
        <v>455795</v>
      </c>
      <c r="K25" s="93">
        <v>452984</v>
      </c>
      <c r="L25" s="93"/>
      <c r="N25" s="109">
        <v>454208</v>
      </c>
      <c r="O25" s="109">
        <v>455372</v>
      </c>
    </row>
    <row r="26" spans="1:15">
      <c r="A26" s="79"/>
      <c r="B26" s="79"/>
    </row>
    <row r="27" spans="1:15">
      <c r="A27" s="86"/>
      <c r="B27" s="90" t="s">
        <v>116</v>
      </c>
      <c r="F27" s="135"/>
      <c r="G27" s="135">
        <f t="shared" ref="G27:J27" si="10">G9/C9-1</f>
        <v>0.24196701938436016</v>
      </c>
      <c r="H27" s="135">
        <f t="shared" si="10"/>
        <v>0.1941176776747211</v>
      </c>
      <c r="I27" s="135">
        <f t="shared" si="10"/>
        <v>0.16281682761162575</v>
      </c>
      <c r="J27" s="135">
        <f t="shared" si="10"/>
        <v>0.16026567768971423</v>
      </c>
      <c r="K27" s="135">
        <f>K9/G9-1</f>
        <v>9.834667963651289E-2</v>
      </c>
    </row>
    <row r="28" spans="1:15">
      <c r="B28" s="77" t="s">
        <v>119</v>
      </c>
      <c r="K28" s="135">
        <f>K3/G3-1</f>
        <v>6.7434345185634736E-2</v>
      </c>
      <c r="L28" s="135">
        <f t="shared" ref="L28" si="11">L3/H3-1</f>
        <v>5.000478057175628E-2</v>
      </c>
    </row>
  </sheetData>
  <pageMargins left="0.35" right="0.24" top="0.27" bottom="0.75" header="0.17"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8"/>
  <sheetViews>
    <sheetView view="pageBreakPreview" topLeftCell="G22" zoomScaleNormal="190" zoomScaleSheetLayoutView="100" zoomScalePageLayoutView="190" workbookViewId="0">
      <selection activeCell="O23" sqref="O23"/>
    </sheetView>
  </sheetViews>
  <sheetFormatPr defaultColWidth="9.140625" defaultRowHeight="12.75"/>
  <cols>
    <col min="1" max="1" width="4.7109375" style="1" customWidth="1"/>
    <col min="2" max="5" width="1.42578125" style="1" customWidth="1"/>
    <col min="6" max="6" width="38.85546875" style="1" customWidth="1"/>
    <col min="7" max="9" width="14" style="1" customWidth="1"/>
    <col min="10" max="10" width="14.140625" style="1" customWidth="1"/>
    <col min="11" max="15" width="14" style="1" customWidth="1"/>
    <col min="16" max="16384" width="9.140625" style="1"/>
  </cols>
  <sheetData>
    <row r="1" spans="1:15" ht="15.75">
      <c r="A1" s="25" t="s">
        <v>29</v>
      </c>
      <c r="B1" s="25"/>
      <c r="C1" s="24"/>
      <c r="D1" s="24"/>
      <c r="E1" s="24"/>
      <c r="F1" s="24"/>
    </row>
    <row r="2" spans="1:15" ht="15.75">
      <c r="A2" s="25" t="s">
        <v>28</v>
      </c>
      <c r="B2" s="25"/>
      <c r="C2" s="24"/>
      <c r="D2" s="24"/>
      <c r="E2" s="24"/>
      <c r="F2" s="24"/>
    </row>
    <row r="3" spans="1:15">
      <c r="A3" s="21" t="s">
        <v>27</v>
      </c>
      <c r="B3" s="21"/>
      <c r="C3" s="20"/>
      <c r="D3" s="20"/>
      <c r="E3" s="20"/>
      <c r="F3" s="20"/>
      <c r="G3" s="54"/>
      <c r="H3" s="54"/>
      <c r="I3" s="54"/>
      <c r="K3" s="54"/>
      <c r="L3" s="54"/>
      <c r="M3" s="54"/>
      <c r="N3" s="54"/>
      <c r="O3" s="54"/>
    </row>
    <row r="4" spans="1:15">
      <c r="A4" s="21" t="s">
        <v>26</v>
      </c>
      <c r="B4" s="21"/>
      <c r="C4" s="20"/>
      <c r="D4" s="20"/>
      <c r="E4" s="20"/>
      <c r="F4" s="20"/>
      <c r="G4" s="54"/>
      <c r="H4" s="54"/>
      <c r="I4" s="54"/>
      <c r="K4" s="54"/>
      <c r="L4" s="54"/>
      <c r="M4" s="54"/>
      <c r="N4" s="54"/>
      <c r="O4" s="54"/>
    </row>
    <row r="5" spans="1:15">
      <c r="A5" s="21"/>
      <c r="B5" s="21"/>
      <c r="C5" s="20"/>
      <c r="D5" s="20"/>
      <c r="E5" s="20"/>
      <c r="F5" s="20"/>
    </row>
    <row r="6" spans="1:15">
      <c r="A6" s="21"/>
      <c r="B6" s="20"/>
      <c r="C6" s="20"/>
      <c r="D6" s="20"/>
      <c r="E6" s="20"/>
      <c r="F6" s="20"/>
      <c r="G6" s="22" t="s">
        <v>22</v>
      </c>
      <c r="H6" s="22" t="s">
        <v>24</v>
      </c>
      <c r="I6" s="22" t="s">
        <v>25</v>
      </c>
      <c r="J6" s="23" t="s">
        <v>23</v>
      </c>
      <c r="K6" s="22" t="s">
        <v>22</v>
      </c>
      <c r="L6" s="22" t="s">
        <v>24</v>
      </c>
      <c r="M6" s="22" t="s">
        <v>25</v>
      </c>
      <c r="N6" s="23" t="s">
        <v>23</v>
      </c>
      <c r="O6" s="22" t="s">
        <v>22</v>
      </c>
    </row>
    <row r="7" spans="1:15">
      <c r="A7" s="21"/>
      <c r="B7" s="20"/>
      <c r="C7" s="20"/>
      <c r="D7" s="20"/>
      <c r="E7" s="20"/>
      <c r="F7" s="20"/>
      <c r="G7" s="18">
        <v>2020</v>
      </c>
      <c r="H7" s="18">
        <v>2020</v>
      </c>
      <c r="I7" s="18">
        <v>2020</v>
      </c>
      <c r="J7" s="19">
        <v>2020</v>
      </c>
      <c r="K7" s="18">
        <v>2021</v>
      </c>
      <c r="L7" s="18">
        <v>2021</v>
      </c>
      <c r="M7" s="18">
        <v>2021</v>
      </c>
      <c r="N7" s="19">
        <v>2021</v>
      </c>
      <c r="O7" s="18">
        <v>2022</v>
      </c>
    </row>
    <row r="8" spans="1:15">
      <c r="A8" s="4" t="s">
        <v>21</v>
      </c>
      <c r="B8" s="4"/>
      <c r="C8" s="2"/>
      <c r="D8" s="2"/>
      <c r="E8" s="2"/>
      <c r="F8" s="2"/>
      <c r="G8" s="14"/>
      <c r="H8" s="14"/>
      <c r="I8" s="14"/>
      <c r="J8" s="17"/>
      <c r="K8" s="14"/>
      <c r="L8" s="14"/>
      <c r="M8" s="14"/>
      <c r="N8" s="17"/>
      <c r="O8" s="14"/>
    </row>
    <row r="9" spans="1:15">
      <c r="A9" s="2" t="s">
        <v>20</v>
      </c>
      <c r="B9" s="2"/>
      <c r="C9" s="2"/>
      <c r="D9" s="2"/>
      <c r="E9" s="2"/>
      <c r="F9" s="2"/>
      <c r="G9" s="14"/>
      <c r="H9" s="14"/>
      <c r="I9" s="14"/>
      <c r="J9" s="17"/>
      <c r="K9" s="14"/>
      <c r="L9" s="14"/>
      <c r="M9" s="14"/>
      <c r="N9" s="17"/>
      <c r="O9" s="14"/>
    </row>
    <row r="10" spans="1:15">
      <c r="A10" s="2"/>
      <c r="B10" s="14"/>
      <c r="C10" s="2" t="s">
        <v>19</v>
      </c>
      <c r="D10" s="2"/>
      <c r="E10" s="2"/>
      <c r="F10" s="2"/>
      <c r="G10" s="63">
        <v>5151884</v>
      </c>
      <c r="H10" s="63">
        <v>7153248</v>
      </c>
      <c r="I10" s="63">
        <v>8392391</v>
      </c>
      <c r="J10" s="64">
        <v>8205550</v>
      </c>
      <c r="K10" s="63">
        <v>8403705</v>
      </c>
      <c r="L10" s="63">
        <v>7777530</v>
      </c>
      <c r="M10" s="63">
        <v>7526681</v>
      </c>
      <c r="N10" s="64">
        <v>6027804</v>
      </c>
      <c r="O10" s="63">
        <v>6008946</v>
      </c>
    </row>
    <row r="11" spans="1:15">
      <c r="A11" s="2"/>
      <c r="B11" s="14"/>
      <c r="C11" s="2" t="s">
        <v>18</v>
      </c>
      <c r="D11" s="2"/>
      <c r="E11" s="2"/>
      <c r="F11" s="2"/>
      <c r="G11" s="44">
        <v>1295897</v>
      </c>
      <c r="H11" s="44">
        <v>1410891</v>
      </c>
      <c r="I11" s="44">
        <v>1434089</v>
      </c>
      <c r="J11" s="11">
        <v>1556030</v>
      </c>
      <c r="K11" s="44">
        <v>1703803</v>
      </c>
      <c r="L11" s="44">
        <v>1826746</v>
      </c>
      <c r="M11" s="44">
        <v>1889106</v>
      </c>
      <c r="N11" s="11">
        <v>2042021</v>
      </c>
      <c r="O11" s="44">
        <v>2089069</v>
      </c>
    </row>
    <row r="12" spans="1:15">
      <c r="A12" s="2"/>
      <c r="B12" s="2"/>
      <c r="C12" s="2"/>
      <c r="D12" s="2"/>
      <c r="E12" s="2"/>
      <c r="F12" s="2" t="s">
        <v>17</v>
      </c>
      <c r="G12" s="8">
        <f t="shared" ref="G12:N12" si="0">SUM(G10:G11)</f>
        <v>6447781</v>
      </c>
      <c r="H12" s="8">
        <f t="shared" si="0"/>
        <v>8564139</v>
      </c>
      <c r="I12" s="8">
        <f t="shared" si="0"/>
        <v>9826480</v>
      </c>
      <c r="J12" s="9">
        <f t="shared" si="0"/>
        <v>9761580</v>
      </c>
      <c r="K12" s="8">
        <f t="shared" si="0"/>
        <v>10107508</v>
      </c>
      <c r="L12" s="8">
        <f t="shared" si="0"/>
        <v>9604276</v>
      </c>
      <c r="M12" s="8">
        <f t="shared" si="0"/>
        <v>9415787</v>
      </c>
      <c r="N12" s="9">
        <f t="shared" si="0"/>
        <v>8069825</v>
      </c>
      <c r="O12" s="8">
        <f t="shared" ref="O12" si="1">SUM(O10:O11)</f>
        <v>8098015</v>
      </c>
    </row>
    <row r="13" spans="1:15">
      <c r="A13" s="13" t="s">
        <v>81</v>
      </c>
      <c r="B13" s="2"/>
      <c r="C13" s="2"/>
      <c r="D13" s="2"/>
      <c r="E13" s="2"/>
      <c r="F13" s="2"/>
      <c r="G13" s="42">
        <v>25266889</v>
      </c>
      <c r="H13" s="42">
        <v>25155117</v>
      </c>
      <c r="I13" s="42">
        <v>25067633</v>
      </c>
      <c r="J13" s="9">
        <v>25383950</v>
      </c>
      <c r="K13" s="42">
        <v>26043991</v>
      </c>
      <c r="L13" s="42">
        <v>27291640</v>
      </c>
      <c r="M13" s="42">
        <v>28974045</v>
      </c>
      <c r="N13" s="9">
        <v>30919539</v>
      </c>
      <c r="O13" s="42">
        <v>31191920</v>
      </c>
    </row>
    <row r="14" spans="1:15">
      <c r="A14" s="2" t="s">
        <v>16</v>
      </c>
      <c r="B14" s="2"/>
      <c r="C14" s="2"/>
      <c r="D14" s="2"/>
      <c r="E14" s="2"/>
      <c r="F14" s="2"/>
      <c r="G14" s="42">
        <v>650455</v>
      </c>
      <c r="H14" s="42">
        <v>751941</v>
      </c>
      <c r="I14" s="42">
        <v>828118</v>
      </c>
      <c r="J14" s="9">
        <v>960183</v>
      </c>
      <c r="K14" s="42">
        <v>1015419</v>
      </c>
      <c r="L14" s="42">
        <v>1107437</v>
      </c>
      <c r="M14" s="42">
        <v>1220114</v>
      </c>
      <c r="N14" s="9">
        <v>1323453</v>
      </c>
      <c r="O14" s="42">
        <v>1383763</v>
      </c>
    </row>
    <row r="15" spans="1:15">
      <c r="A15" s="2" t="s">
        <v>70</v>
      </c>
      <c r="B15" s="2"/>
      <c r="C15" s="2"/>
      <c r="D15" s="2"/>
      <c r="E15" s="2"/>
      <c r="F15" s="2"/>
      <c r="G15" s="44">
        <v>2694785</v>
      </c>
      <c r="H15" s="44">
        <v>2704084</v>
      </c>
      <c r="I15" s="44">
        <v>2900312</v>
      </c>
      <c r="J15" s="9">
        <v>3174646</v>
      </c>
      <c r="K15" s="44">
        <v>2956096</v>
      </c>
      <c r="L15" s="44">
        <v>2967616</v>
      </c>
      <c r="M15" s="44">
        <v>3129911</v>
      </c>
      <c r="N15" s="9">
        <v>4271846</v>
      </c>
      <c r="O15" s="44">
        <v>4657206</v>
      </c>
    </row>
    <row r="16" spans="1:15" s="6" customFormat="1" ht="13.5" thickBot="1">
      <c r="A16" s="4"/>
      <c r="B16" s="4"/>
      <c r="C16" s="4"/>
      <c r="D16" s="4"/>
      <c r="E16" s="4"/>
      <c r="F16" s="4" t="s">
        <v>15</v>
      </c>
      <c r="G16" s="65">
        <f t="shared" ref="G16:N16" si="2">SUM(G12:G15)</f>
        <v>35059910</v>
      </c>
      <c r="H16" s="65">
        <f t="shared" si="2"/>
        <v>37175281</v>
      </c>
      <c r="I16" s="65">
        <f t="shared" si="2"/>
        <v>38622543</v>
      </c>
      <c r="J16" s="66">
        <f t="shared" si="2"/>
        <v>39280359</v>
      </c>
      <c r="K16" s="65">
        <f t="shared" si="2"/>
        <v>40123014</v>
      </c>
      <c r="L16" s="65">
        <f t="shared" si="2"/>
        <v>40970969</v>
      </c>
      <c r="M16" s="65">
        <f t="shared" si="2"/>
        <v>42739857</v>
      </c>
      <c r="N16" s="66">
        <f t="shared" si="2"/>
        <v>44584663</v>
      </c>
      <c r="O16" s="65">
        <f t="shared" ref="O16" si="3">SUM(O12:O15)</f>
        <v>45330904</v>
      </c>
    </row>
    <row r="17" spans="1:15">
      <c r="A17" s="4" t="s">
        <v>14</v>
      </c>
      <c r="B17" s="4"/>
      <c r="C17" s="2"/>
      <c r="D17" s="2"/>
      <c r="E17" s="2"/>
      <c r="F17" s="2"/>
      <c r="G17" s="15"/>
      <c r="H17" s="15"/>
      <c r="I17" s="15"/>
      <c r="J17" s="16"/>
      <c r="K17" s="15"/>
      <c r="L17" s="15"/>
      <c r="M17" s="15"/>
      <c r="N17" s="16"/>
      <c r="O17" s="15"/>
    </row>
    <row r="18" spans="1:15">
      <c r="A18" s="2" t="s">
        <v>13</v>
      </c>
      <c r="B18" s="2"/>
      <c r="C18" s="2"/>
      <c r="D18" s="2"/>
      <c r="E18" s="2"/>
      <c r="F18" s="2"/>
      <c r="G18" s="8"/>
      <c r="H18" s="8"/>
      <c r="I18" s="8"/>
      <c r="J18" s="9"/>
      <c r="K18" s="8"/>
      <c r="L18" s="8"/>
      <c r="M18" s="8"/>
      <c r="N18" s="9"/>
      <c r="O18" s="8"/>
    </row>
    <row r="19" spans="1:15">
      <c r="A19" s="2"/>
      <c r="B19" s="2"/>
      <c r="C19" s="2" t="s">
        <v>69</v>
      </c>
      <c r="D19" s="2"/>
      <c r="E19" s="2"/>
      <c r="F19" s="2"/>
      <c r="G19" s="67">
        <v>4761585</v>
      </c>
      <c r="H19" s="67">
        <v>4664733</v>
      </c>
      <c r="I19" s="67">
        <v>4599654</v>
      </c>
      <c r="J19" s="64">
        <v>4429536</v>
      </c>
      <c r="K19" s="67">
        <v>4297957</v>
      </c>
      <c r="L19" s="67">
        <v>4197874</v>
      </c>
      <c r="M19" s="67">
        <v>4110962</v>
      </c>
      <c r="N19" s="64">
        <v>4292967</v>
      </c>
      <c r="O19" s="67">
        <v>4066289</v>
      </c>
    </row>
    <row r="20" spans="1:15">
      <c r="A20" s="2"/>
      <c r="B20" s="14"/>
      <c r="C20" s="2" t="s">
        <v>12</v>
      </c>
      <c r="D20" s="2"/>
      <c r="E20" s="2"/>
      <c r="F20" s="2"/>
      <c r="G20" s="42">
        <v>545488</v>
      </c>
      <c r="H20" s="42">
        <v>446668</v>
      </c>
      <c r="I20" s="42">
        <v>541298</v>
      </c>
      <c r="J20" s="9">
        <v>656183</v>
      </c>
      <c r="K20" s="42">
        <v>532942</v>
      </c>
      <c r="L20" s="42">
        <v>622931</v>
      </c>
      <c r="M20" s="42">
        <v>643059</v>
      </c>
      <c r="N20" s="9">
        <v>837483</v>
      </c>
      <c r="O20" s="42">
        <v>617202</v>
      </c>
    </row>
    <row r="21" spans="1:15">
      <c r="A21" s="2"/>
      <c r="B21" s="14"/>
      <c r="C21" s="2" t="s">
        <v>54</v>
      </c>
      <c r="D21" s="2"/>
      <c r="E21" s="2"/>
      <c r="F21" s="2"/>
      <c r="G21" s="62">
        <v>1061090</v>
      </c>
      <c r="H21" s="62">
        <v>986595</v>
      </c>
      <c r="I21" s="62">
        <v>1259124</v>
      </c>
      <c r="J21" s="9">
        <v>1102196</v>
      </c>
      <c r="K21" s="62">
        <v>1291812</v>
      </c>
      <c r="L21" s="62">
        <v>1125591</v>
      </c>
      <c r="M21" s="62">
        <v>1413120</v>
      </c>
      <c r="N21" s="9">
        <v>1449351</v>
      </c>
      <c r="O21" s="62">
        <v>1817117</v>
      </c>
    </row>
    <row r="22" spans="1:15">
      <c r="A22" s="2"/>
      <c r="B22" s="14"/>
      <c r="C22" s="2" t="s">
        <v>11</v>
      </c>
      <c r="D22" s="2"/>
      <c r="E22" s="2"/>
      <c r="F22" s="2"/>
      <c r="G22" s="62">
        <v>986753</v>
      </c>
      <c r="H22" s="62">
        <v>1029261</v>
      </c>
      <c r="I22" s="62">
        <v>1040202</v>
      </c>
      <c r="J22" s="9">
        <v>1117992</v>
      </c>
      <c r="K22" s="62">
        <v>1140271</v>
      </c>
      <c r="L22" s="62">
        <v>1187364</v>
      </c>
      <c r="M22" s="62">
        <v>1182632</v>
      </c>
      <c r="N22" s="9">
        <v>1209342</v>
      </c>
      <c r="O22" s="62">
        <v>1239048</v>
      </c>
    </row>
    <row r="23" spans="1:15">
      <c r="A23" s="2"/>
      <c r="B23" s="14"/>
      <c r="C23" s="2" t="s">
        <v>62</v>
      </c>
      <c r="D23" s="2"/>
      <c r="E23" s="2"/>
      <c r="F23" s="2"/>
      <c r="G23" s="44">
        <v>498809</v>
      </c>
      <c r="H23" s="44">
        <v>499161</v>
      </c>
      <c r="I23" s="44">
        <v>499517</v>
      </c>
      <c r="J23" s="11">
        <v>499878</v>
      </c>
      <c r="K23" s="44">
        <v>698788</v>
      </c>
      <c r="L23" s="44">
        <v>699128</v>
      </c>
      <c r="M23" s="44">
        <v>699473</v>
      </c>
      <c r="N23" s="11">
        <v>699823</v>
      </c>
      <c r="O23" s="44">
        <v>0</v>
      </c>
    </row>
    <row r="24" spans="1:15">
      <c r="A24" s="2"/>
      <c r="B24" s="2"/>
      <c r="C24" s="2"/>
      <c r="D24" s="2"/>
      <c r="E24" s="2"/>
      <c r="F24" s="2" t="s">
        <v>10</v>
      </c>
      <c r="G24" s="8">
        <f t="shared" ref="G24:N24" si="4">SUM(G19:G23)</f>
        <v>7853725</v>
      </c>
      <c r="H24" s="8">
        <f t="shared" si="4"/>
        <v>7626418</v>
      </c>
      <c r="I24" s="8">
        <f t="shared" si="4"/>
        <v>7939795</v>
      </c>
      <c r="J24" s="9">
        <f t="shared" si="4"/>
        <v>7805785</v>
      </c>
      <c r="K24" s="8">
        <f t="shared" si="4"/>
        <v>7961770</v>
      </c>
      <c r="L24" s="8">
        <f t="shared" si="4"/>
        <v>7832888</v>
      </c>
      <c r="M24" s="8">
        <f t="shared" si="4"/>
        <v>8049246</v>
      </c>
      <c r="N24" s="9">
        <f t="shared" si="4"/>
        <v>8488966</v>
      </c>
      <c r="O24" s="8">
        <f t="shared" ref="O24" si="5">SUM(O19:O23)</f>
        <v>7739656</v>
      </c>
    </row>
    <row r="25" spans="1:15">
      <c r="A25" s="13" t="s">
        <v>9</v>
      </c>
      <c r="B25" s="2"/>
      <c r="C25" s="2"/>
      <c r="D25" s="2"/>
      <c r="E25" s="2"/>
      <c r="F25" s="2"/>
      <c r="G25" s="8">
        <v>3206051</v>
      </c>
      <c r="H25" s="8">
        <v>3208164</v>
      </c>
      <c r="I25" s="8">
        <v>2926574</v>
      </c>
      <c r="J25" s="9">
        <v>2618084</v>
      </c>
      <c r="K25" s="8">
        <v>2465626</v>
      </c>
      <c r="L25" s="8">
        <v>2265286</v>
      </c>
      <c r="M25" s="8">
        <v>2301026</v>
      </c>
      <c r="N25" s="9">
        <v>3094213</v>
      </c>
      <c r="O25" s="8">
        <v>2945221</v>
      </c>
    </row>
    <row r="26" spans="1:15">
      <c r="A26" s="2" t="s">
        <v>8</v>
      </c>
      <c r="B26" s="2"/>
      <c r="C26" s="2"/>
      <c r="D26" s="2"/>
      <c r="E26" s="2"/>
      <c r="F26" s="2"/>
      <c r="G26" s="8">
        <v>14170692</v>
      </c>
      <c r="H26" s="8">
        <v>15294998</v>
      </c>
      <c r="I26" s="8">
        <v>15547616</v>
      </c>
      <c r="J26" s="9">
        <v>15809095</v>
      </c>
      <c r="K26" s="8">
        <v>14860552</v>
      </c>
      <c r="L26" s="8">
        <v>14926889</v>
      </c>
      <c r="M26" s="8">
        <v>14793691</v>
      </c>
      <c r="N26" s="9">
        <v>14693072</v>
      </c>
      <c r="O26" s="8">
        <v>14534561</v>
      </c>
    </row>
    <row r="27" spans="1:15">
      <c r="A27" s="2" t="s">
        <v>7</v>
      </c>
      <c r="B27" s="2"/>
      <c r="C27" s="2"/>
      <c r="D27" s="2"/>
      <c r="E27" s="2"/>
      <c r="F27" s="2"/>
      <c r="G27" s="10">
        <v>1420148</v>
      </c>
      <c r="H27" s="10">
        <v>1710948</v>
      </c>
      <c r="I27" s="10">
        <v>1875235</v>
      </c>
      <c r="J27" s="11">
        <v>1982155</v>
      </c>
      <c r="K27" s="10">
        <v>1950986</v>
      </c>
      <c r="L27" s="10">
        <v>2082035</v>
      </c>
      <c r="M27" s="10">
        <v>2281277</v>
      </c>
      <c r="N27" s="11">
        <v>2459164</v>
      </c>
      <c r="O27" s="10">
        <v>2567427</v>
      </c>
    </row>
    <row r="28" spans="1:15">
      <c r="A28" s="2"/>
      <c r="B28" s="2"/>
      <c r="C28" s="2"/>
      <c r="D28" s="2"/>
      <c r="E28" s="2"/>
      <c r="F28" s="2" t="s">
        <v>6</v>
      </c>
      <c r="G28" s="8">
        <f t="shared" ref="G28:N28" si="6">SUM(G24:G27)</f>
        <v>26650616</v>
      </c>
      <c r="H28" s="8">
        <f t="shared" si="6"/>
        <v>27840528</v>
      </c>
      <c r="I28" s="8">
        <f t="shared" si="6"/>
        <v>28289220</v>
      </c>
      <c r="J28" s="9">
        <f t="shared" si="6"/>
        <v>28215119</v>
      </c>
      <c r="K28" s="8">
        <f t="shared" si="6"/>
        <v>27238934</v>
      </c>
      <c r="L28" s="8">
        <f t="shared" si="6"/>
        <v>27107098</v>
      </c>
      <c r="M28" s="8">
        <f t="shared" si="6"/>
        <v>27425240</v>
      </c>
      <c r="N28" s="9">
        <f t="shared" si="6"/>
        <v>28735415</v>
      </c>
      <c r="O28" s="8">
        <f t="shared" ref="O28" si="7">SUM(O24:O27)</f>
        <v>27786865</v>
      </c>
    </row>
    <row r="29" spans="1:15">
      <c r="A29" s="2" t="s">
        <v>5</v>
      </c>
      <c r="B29" s="2"/>
      <c r="C29" s="2"/>
      <c r="D29" s="2"/>
      <c r="E29" s="2"/>
      <c r="F29" s="2"/>
      <c r="G29" s="8"/>
      <c r="H29" s="8"/>
      <c r="I29" s="8"/>
      <c r="J29" s="9"/>
      <c r="K29" s="8"/>
      <c r="L29" s="8"/>
      <c r="M29" s="8"/>
      <c r="N29" s="9"/>
      <c r="O29" s="8"/>
    </row>
    <row r="30" spans="1:15" ht="12.75" customHeight="1">
      <c r="A30" s="2"/>
      <c r="B30" s="2" t="s">
        <v>4</v>
      </c>
      <c r="C30" s="12"/>
      <c r="D30" s="12"/>
      <c r="E30" s="12"/>
      <c r="F30" s="12"/>
      <c r="G30" s="8">
        <v>2935532</v>
      </c>
      <c r="H30" s="8">
        <v>3127813</v>
      </c>
      <c r="I30" s="8">
        <v>3303482</v>
      </c>
      <c r="J30" s="9">
        <v>3447698</v>
      </c>
      <c r="K30" s="8">
        <v>3600084</v>
      </c>
      <c r="L30" s="8">
        <v>3721246</v>
      </c>
      <c r="M30" s="8">
        <v>3852531</v>
      </c>
      <c r="N30" s="9">
        <v>4024561</v>
      </c>
      <c r="O30" s="8">
        <v>4155580</v>
      </c>
    </row>
    <row r="31" spans="1:15" ht="12.75" customHeight="1">
      <c r="A31" s="2"/>
      <c r="B31" s="2" t="s">
        <v>85</v>
      </c>
      <c r="C31" s="12"/>
      <c r="D31" s="12"/>
      <c r="E31" s="12"/>
      <c r="F31" s="12"/>
      <c r="G31" s="8">
        <v>0</v>
      </c>
      <c r="H31" s="8">
        <v>0</v>
      </c>
      <c r="I31" s="8">
        <v>0</v>
      </c>
      <c r="J31" s="9">
        <v>0</v>
      </c>
      <c r="K31" s="8">
        <v>0</v>
      </c>
      <c r="L31" s="8">
        <v>-500022</v>
      </c>
      <c r="M31" s="8">
        <v>-600022</v>
      </c>
      <c r="N31" s="9">
        <v>-824190</v>
      </c>
      <c r="O31" s="8">
        <v>-824190</v>
      </c>
    </row>
    <row r="32" spans="1:15">
      <c r="A32" s="2"/>
      <c r="B32" s="2" t="s">
        <v>3</v>
      </c>
      <c r="C32" s="2"/>
      <c r="D32" s="2"/>
      <c r="E32" s="2"/>
      <c r="F32" s="2"/>
      <c r="G32" s="8">
        <v>-47054</v>
      </c>
      <c r="H32" s="8">
        <v>-34072</v>
      </c>
      <c r="I32" s="8">
        <v>-1147</v>
      </c>
      <c r="J32" s="9">
        <v>44398</v>
      </c>
      <c r="K32" s="8">
        <v>4137</v>
      </c>
      <c r="L32" s="8">
        <v>9775</v>
      </c>
      <c r="M32" s="8">
        <v>-19835</v>
      </c>
      <c r="N32" s="9">
        <v>-40495</v>
      </c>
      <c r="O32" s="8">
        <v>-74170</v>
      </c>
    </row>
    <row r="33" spans="1:15">
      <c r="A33" s="2"/>
      <c r="B33" s="2" t="s">
        <v>2</v>
      </c>
      <c r="C33" s="2"/>
      <c r="D33" s="2"/>
      <c r="E33" s="2"/>
      <c r="F33" s="2"/>
      <c r="G33" s="10">
        <v>5520816</v>
      </c>
      <c r="H33" s="10">
        <v>6241012</v>
      </c>
      <c r="I33" s="10">
        <v>7030988</v>
      </c>
      <c r="J33" s="11">
        <v>7573144</v>
      </c>
      <c r="K33" s="10">
        <v>9279859</v>
      </c>
      <c r="L33" s="10">
        <v>10632872</v>
      </c>
      <c r="M33" s="10">
        <v>12081943</v>
      </c>
      <c r="N33" s="11">
        <v>12689372</v>
      </c>
      <c r="O33" s="10">
        <v>14286819</v>
      </c>
    </row>
    <row r="34" spans="1:15" ht="13.5" customHeight="1">
      <c r="A34" s="2"/>
      <c r="B34" s="2"/>
      <c r="C34" s="2"/>
      <c r="D34" s="2"/>
      <c r="E34" s="2"/>
      <c r="F34" s="2" t="s">
        <v>1</v>
      </c>
      <c r="G34" s="8">
        <f t="shared" ref="G34:N34" si="8">SUM(G30:G33)</f>
        <v>8409294</v>
      </c>
      <c r="H34" s="8">
        <f t="shared" si="8"/>
        <v>9334753</v>
      </c>
      <c r="I34" s="8">
        <f t="shared" si="8"/>
        <v>10333323</v>
      </c>
      <c r="J34" s="9">
        <f t="shared" si="8"/>
        <v>11065240</v>
      </c>
      <c r="K34" s="8">
        <f t="shared" si="8"/>
        <v>12884080</v>
      </c>
      <c r="L34" s="8">
        <f t="shared" si="8"/>
        <v>13863871</v>
      </c>
      <c r="M34" s="8">
        <f t="shared" si="8"/>
        <v>15314617</v>
      </c>
      <c r="N34" s="9">
        <f t="shared" si="8"/>
        <v>15849248</v>
      </c>
      <c r="O34" s="8">
        <f t="shared" ref="O34" si="9">SUM(O30:O33)</f>
        <v>17544039</v>
      </c>
    </row>
    <row r="35" spans="1:15" s="6" customFormat="1" ht="13.5" thickBot="1">
      <c r="A35" s="4"/>
      <c r="B35" s="4"/>
      <c r="C35" s="4"/>
      <c r="D35" s="4"/>
      <c r="E35" s="4"/>
      <c r="F35" s="4" t="s">
        <v>0</v>
      </c>
      <c r="G35" s="65">
        <f t="shared" ref="G35:N35" si="10">G28+G34</f>
        <v>35059910</v>
      </c>
      <c r="H35" s="65">
        <f t="shared" si="10"/>
        <v>37175281</v>
      </c>
      <c r="I35" s="65">
        <f t="shared" si="10"/>
        <v>38622543</v>
      </c>
      <c r="J35" s="66">
        <f t="shared" si="10"/>
        <v>39280359</v>
      </c>
      <c r="K35" s="65">
        <f t="shared" si="10"/>
        <v>40123014</v>
      </c>
      <c r="L35" s="65">
        <f t="shared" si="10"/>
        <v>40970969</v>
      </c>
      <c r="M35" s="65">
        <f t="shared" si="10"/>
        <v>42739857</v>
      </c>
      <c r="N35" s="66">
        <f t="shared" si="10"/>
        <v>44584663</v>
      </c>
      <c r="O35" s="65">
        <f t="shared" ref="O35" si="11">O28+O34</f>
        <v>45330904</v>
      </c>
    </row>
    <row r="36" spans="1:15" s="6" customFormat="1">
      <c r="A36" s="4"/>
      <c r="B36" s="4"/>
      <c r="C36" s="4"/>
      <c r="D36" s="4"/>
      <c r="E36" s="4"/>
      <c r="F36" s="4"/>
      <c r="G36" s="7"/>
      <c r="H36" s="7"/>
      <c r="I36" s="7"/>
      <c r="J36" s="7"/>
      <c r="K36" s="7"/>
      <c r="L36" s="7"/>
      <c r="M36" s="7"/>
      <c r="N36" s="7"/>
      <c r="O36" s="7"/>
    </row>
    <row r="37" spans="1:15">
      <c r="A37" s="2"/>
      <c r="B37" s="2"/>
      <c r="C37" s="2"/>
      <c r="D37" s="2"/>
      <c r="E37" s="2"/>
      <c r="F37" s="3"/>
    </row>
    <row r="38" spans="1:15">
      <c r="A38" s="2"/>
      <c r="B38" s="2"/>
      <c r="C38" s="2"/>
      <c r="D38" s="2"/>
      <c r="E38" s="2"/>
      <c r="F38" s="5"/>
    </row>
    <row r="39" spans="1:15">
      <c r="A39" s="2"/>
      <c r="B39" s="2"/>
      <c r="C39" s="2"/>
      <c r="D39" s="2"/>
      <c r="E39" s="2"/>
      <c r="F39" s="3"/>
    </row>
    <row r="40" spans="1:15">
      <c r="A40" s="2"/>
      <c r="B40" s="2"/>
      <c r="C40" s="2"/>
      <c r="D40" s="2"/>
      <c r="E40" s="2"/>
      <c r="F40" s="3"/>
    </row>
    <row r="41" spans="1:15">
      <c r="A41" s="2"/>
      <c r="B41" s="2"/>
      <c r="C41" s="2"/>
      <c r="D41" s="2"/>
      <c r="E41" s="2"/>
      <c r="F41" s="3"/>
    </row>
    <row r="42" spans="1:15">
      <c r="A42" s="2"/>
      <c r="B42" s="2"/>
      <c r="C42" s="2"/>
      <c r="D42" s="2"/>
      <c r="E42" s="2"/>
      <c r="F42" s="3"/>
    </row>
    <row r="43" spans="1:15">
      <c r="A43" s="4"/>
      <c r="B43" s="4"/>
      <c r="C43" s="2"/>
      <c r="D43" s="2"/>
      <c r="E43" s="2"/>
      <c r="F43" s="3"/>
    </row>
    <row r="44" spans="1:15">
      <c r="A44" s="2"/>
      <c r="B44" s="2"/>
      <c r="C44" s="2"/>
      <c r="D44" s="2"/>
      <c r="E44" s="2"/>
      <c r="F44" s="3"/>
    </row>
    <row r="45" spans="1:15">
      <c r="A45" s="4"/>
      <c r="B45" s="4"/>
      <c r="C45" s="2"/>
      <c r="D45" s="2"/>
      <c r="E45" s="2"/>
      <c r="F45" s="3"/>
    </row>
    <row r="46" spans="1:15">
      <c r="A46" s="2"/>
      <c r="B46" s="2"/>
      <c r="C46" s="2"/>
      <c r="D46" s="2"/>
      <c r="E46" s="2"/>
      <c r="F46" s="3"/>
    </row>
    <row r="47" spans="1:15">
      <c r="A47" s="2"/>
      <c r="B47" s="2"/>
      <c r="C47" s="2"/>
      <c r="D47" s="2"/>
      <c r="E47" s="2"/>
      <c r="F47" s="3"/>
    </row>
    <row r="48" spans="1:15">
      <c r="A48" s="2"/>
      <c r="B48" s="4"/>
      <c r="C48" s="2"/>
      <c r="D48" s="2"/>
      <c r="E48" s="2"/>
      <c r="F48" s="3"/>
    </row>
    <row r="49" spans="1:6">
      <c r="A49" s="2"/>
      <c r="B49" s="2"/>
      <c r="C49" s="2"/>
      <c r="D49" s="2"/>
      <c r="E49" s="2"/>
      <c r="F49" s="3"/>
    </row>
    <row r="50" spans="1:6">
      <c r="A50" s="2"/>
      <c r="B50" s="2"/>
      <c r="C50" s="2"/>
      <c r="D50" s="2"/>
      <c r="E50" s="2"/>
      <c r="F50" s="3"/>
    </row>
    <row r="51" spans="1:6">
      <c r="A51" s="2"/>
      <c r="B51" s="2"/>
      <c r="C51" s="2"/>
      <c r="D51" s="2"/>
      <c r="E51" s="2"/>
      <c r="F51" s="2"/>
    </row>
    <row r="52" spans="1:6">
      <c r="A52" s="2"/>
      <c r="B52" s="2"/>
      <c r="C52" s="2"/>
      <c r="D52" s="2"/>
      <c r="E52" s="2"/>
      <c r="F52" s="2"/>
    </row>
    <row r="53" spans="1:6">
      <c r="A53" s="2"/>
      <c r="B53" s="2"/>
      <c r="C53" s="2"/>
      <c r="D53" s="2"/>
      <c r="E53" s="2"/>
      <c r="F53" s="2"/>
    </row>
    <row r="54" spans="1:6">
      <c r="A54" s="2"/>
      <c r="B54" s="2"/>
      <c r="C54" s="2"/>
      <c r="D54" s="2"/>
      <c r="E54" s="2"/>
      <c r="F54" s="2"/>
    </row>
    <row r="55" spans="1:6">
      <c r="A55" s="2"/>
      <c r="B55" s="2"/>
      <c r="C55" s="2"/>
      <c r="D55" s="2"/>
      <c r="E55" s="2"/>
      <c r="F55" s="2"/>
    </row>
    <row r="56" spans="1:6">
      <c r="A56" s="2"/>
      <c r="B56" s="2"/>
      <c r="C56" s="2"/>
      <c r="D56" s="2"/>
      <c r="E56" s="2"/>
      <c r="F56" s="2"/>
    </row>
    <row r="57" spans="1:6">
      <c r="A57" s="2"/>
      <c r="B57" s="2"/>
      <c r="C57" s="2"/>
      <c r="D57" s="2"/>
      <c r="E57" s="2"/>
      <c r="F57" s="2"/>
    </row>
    <row r="58" spans="1:6">
      <c r="A58" s="2"/>
      <c r="B58" s="2"/>
      <c r="C58" s="2"/>
      <c r="D58" s="2"/>
      <c r="E58" s="2"/>
      <c r="F58" s="2"/>
    </row>
  </sheetData>
  <pageMargins left="0.2" right="0.17" top="0.5" bottom="0.75" header="0.5" footer="0.5"/>
  <pageSetup scale="78" orientation="landscape" r:id="rId1"/>
  <headerFooter alignWithMargins="0"/>
  <rowBreaks count="1" manualBreakCount="1">
    <brk id="34" max="16383" man="1"/>
  </rowBreaks>
  <colBreaks count="1" manualBreakCount="1">
    <brk id="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48"/>
  <sheetViews>
    <sheetView topLeftCell="A10" zoomScaleNormal="100" zoomScaleSheetLayoutView="100" zoomScalePageLayoutView="150" workbookViewId="0">
      <selection activeCell="K24" sqref="K24"/>
    </sheetView>
  </sheetViews>
  <sheetFormatPr defaultColWidth="1.42578125" defaultRowHeight="12.75"/>
  <cols>
    <col min="1" max="1" width="1.42578125" style="78" customWidth="1"/>
    <col min="2" max="2" width="10" style="78" customWidth="1"/>
    <col min="3" max="10" width="17.5703125" style="78" customWidth="1"/>
    <col min="11" max="12" width="18.85546875" style="78" customWidth="1"/>
    <col min="13" max="13" width="17.5703125" style="78" bestFit="1" customWidth="1"/>
    <col min="14" max="206" width="9.140625" style="78" customWidth="1"/>
    <col min="207" max="16384" width="1.42578125" style="78"/>
  </cols>
  <sheetData>
    <row r="1" spans="1:13">
      <c r="A1" s="87"/>
      <c r="B1" s="87"/>
    </row>
    <row r="2" spans="1:13">
      <c r="A2" s="87"/>
      <c r="B2" s="87"/>
    </row>
    <row r="3" spans="1:13">
      <c r="A3" s="106"/>
      <c r="B3" s="87"/>
    </row>
    <row r="4" spans="1:13">
      <c r="A4" s="106"/>
      <c r="B4" s="79"/>
    </row>
    <row r="5" spans="1:13" ht="12.75" customHeight="1">
      <c r="A5" s="106"/>
      <c r="B5" s="79"/>
      <c r="C5" s="136" t="s">
        <v>38</v>
      </c>
      <c r="D5" s="136"/>
      <c r="E5" s="136"/>
      <c r="F5" s="136"/>
      <c r="G5" s="137" t="s">
        <v>38</v>
      </c>
      <c r="H5" s="137"/>
      <c r="I5" s="137"/>
      <c r="J5" s="137"/>
      <c r="K5" s="110" t="s">
        <v>33</v>
      </c>
      <c r="L5" s="110" t="s">
        <v>33</v>
      </c>
      <c r="M5" s="111" t="s">
        <v>38</v>
      </c>
    </row>
    <row r="6" spans="1:13">
      <c r="A6" s="112"/>
      <c r="B6" s="80"/>
      <c r="C6" s="81" t="s">
        <v>22</v>
      </c>
      <c r="D6" s="81" t="s">
        <v>24</v>
      </c>
      <c r="E6" s="81" t="s">
        <v>25</v>
      </c>
      <c r="F6" s="81" t="s">
        <v>23</v>
      </c>
      <c r="G6" s="81" t="s">
        <v>22</v>
      </c>
      <c r="H6" s="81" t="s">
        <v>24</v>
      </c>
      <c r="I6" s="81" t="s">
        <v>25</v>
      </c>
      <c r="J6" s="81" t="s">
        <v>23</v>
      </c>
      <c r="K6" s="82" t="s">
        <v>23</v>
      </c>
      <c r="L6" s="82" t="s">
        <v>23</v>
      </c>
      <c r="M6" s="81" t="s">
        <v>22</v>
      </c>
    </row>
    <row r="7" spans="1:13">
      <c r="A7" s="112"/>
      <c r="B7" s="80"/>
      <c r="C7" s="83">
        <v>2020</v>
      </c>
      <c r="D7" s="83">
        <v>2020</v>
      </c>
      <c r="E7" s="83">
        <v>2020</v>
      </c>
      <c r="F7" s="83">
        <v>2020</v>
      </c>
      <c r="G7" s="83">
        <v>2021</v>
      </c>
      <c r="H7" s="83">
        <v>2021</v>
      </c>
      <c r="I7" s="83">
        <v>2021</v>
      </c>
      <c r="J7" s="83">
        <v>2021</v>
      </c>
      <c r="K7" s="113">
        <v>2020</v>
      </c>
      <c r="L7" s="113">
        <v>2021</v>
      </c>
      <c r="M7" s="83">
        <v>2022</v>
      </c>
    </row>
    <row r="8" spans="1:13">
      <c r="B8" s="97" t="s">
        <v>53</v>
      </c>
      <c r="K8" s="115"/>
      <c r="L8" s="115"/>
    </row>
    <row r="9" spans="1:13">
      <c r="A9" s="116"/>
      <c r="B9" s="114" t="s">
        <v>36</v>
      </c>
      <c r="C9" s="117">
        <v>709067</v>
      </c>
      <c r="D9" s="117">
        <v>720196</v>
      </c>
      <c r="E9" s="117">
        <v>789976</v>
      </c>
      <c r="F9" s="117">
        <v>542156</v>
      </c>
      <c r="G9" s="117">
        <v>1706715</v>
      </c>
      <c r="H9" s="117">
        <v>1353013</v>
      </c>
      <c r="I9" s="117">
        <v>1449071</v>
      </c>
      <c r="J9" s="117">
        <v>607429</v>
      </c>
      <c r="K9" s="88">
        <f t="shared" ref="K9:K17" si="0">SUM(C9:F9)</f>
        <v>2761395</v>
      </c>
      <c r="L9" s="88">
        <f>SUM(G9:J9)</f>
        <v>5116228</v>
      </c>
      <c r="M9" s="117">
        <v>1597447</v>
      </c>
    </row>
    <row r="10" spans="1:13">
      <c r="A10" s="112"/>
      <c r="B10" s="114" t="s">
        <v>65</v>
      </c>
      <c r="C10" s="118">
        <v>-3294275</v>
      </c>
      <c r="D10" s="118">
        <v>-2510782</v>
      </c>
      <c r="E10" s="118">
        <v>-2653886</v>
      </c>
      <c r="F10" s="118">
        <v>-3320341</v>
      </c>
      <c r="G10" s="118">
        <v>-3284576</v>
      </c>
      <c r="H10" s="118">
        <v>-4096750</v>
      </c>
      <c r="I10" s="118">
        <v>-4666237</v>
      </c>
      <c r="J10" s="118">
        <v>-5654639</v>
      </c>
      <c r="K10" s="89">
        <f t="shared" si="0"/>
        <v>-11779284</v>
      </c>
      <c r="L10" s="89">
        <f t="shared" ref="L10:L17" si="1">SUM(G10:J10)</f>
        <v>-17702202</v>
      </c>
      <c r="M10" s="118">
        <v>-3584164</v>
      </c>
    </row>
    <row r="11" spans="1:13">
      <c r="A11" s="112"/>
      <c r="B11" s="114" t="s">
        <v>66</v>
      </c>
      <c r="C11" s="118">
        <v>258945</v>
      </c>
      <c r="D11" s="118">
        <v>-108432</v>
      </c>
      <c r="E11" s="118">
        <v>-379458</v>
      </c>
      <c r="F11" s="118">
        <v>-528488</v>
      </c>
      <c r="G11" s="118">
        <v>-266040</v>
      </c>
      <c r="H11" s="118">
        <v>-312208</v>
      </c>
      <c r="I11" s="118">
        <v>-29246</v>
      </c>
      <c r="J11" s="118">
        <v>840392</v>
      </c>
      <c r="K11" s="89">
        <f t="shared" si="0"/>
        <v>-757433</v>
      </c>
      <c r="L11" s="89">
        <f t="shared" si="1"/>
        <v>232898</v>
      </c>
      <c r="M11" s="118">
        <v>-347149</v>
      </c>
    </row>
    <row r="12" spans="1:13">
      <c r="A12" s="112"/>
      <c r="B12" s="114" t="s">
        <v>67</v>
      </c>
      <c r="C12" s="118">
        <v>2483385</v>
      </c>
      <c r="D12" s="118">
        <v>2607159</v>
      </c>
      <c r="E12" s="118">
        <v>2733743</v>
      </c>
      <c r="F12" s="118">
        <v>2982625</v>
      </c>
      <c r="G12" s="118">
        <v>2719196</v>
      </c>
      <c r="H12" s="118">
        <v>2806803</v>
      </c>
      <c r="I12" s="118">
        <v>2963051</v>
      </c>
      <c r="J12" s="118">
        <v>3741317</v>
      </c>
      <c r="K12" s="89">
        <f t="shared" si="0"/>
        <v>10806912</v>
      </c>
      <c r="L12" s="89">
        <f t="shared" si="1"/>
        <v>12230367</v>
      </c>
      <c r="M12" s="118">
        <v>3166365</v>
      </c>
    </row>
    <row r="13" spans="1:13">
      <c r="A13" s="112"/>
      <c r="B13" s="114" t="s">
        <v>52</v>
      </c>
      <c r="C13" s="118">
        <v>28517</v>
      </c>
      <c r="D13" s="118">
        <v>26661</v>
      </c>
      <c r="E13" s="118">
        <v>28589</v>
      </c>
      <c r="F13" s="118">
        <v>31943</v>
      </c>
      <c r="G13" s="118">
        <v>35741</v>
      </c>
      <c r="H13" s="118">
        <v>38434</v>
      </c>
      <c r="I13" s="118">
        <v>70253</v>
      </c>
      <c r="J13" s="118">
        <v>63984</v>
      </c>
      <c r="K13" s="89">
        <f t="shared" si="0"/>
        <v>115710</v>
      </c>
      <c r="L13" s="89">
        <f t="shared" si="1"/>
        <v>208412</v>
      </c>
      <c r="M13" s="118">
        <v>74602</v>
      </c>
    </row>
    <row r="14" spans="1:13">
      <c r="A14" s="106"/>
      <c r="B14" s="114" t="s">
        <v>51</v>
      </c>
      <c r="C14" s="118">
        <v>97019</v>
      </c>
      <c r="D14" s="118">
        <v>104210</v>
      </c>
      <c r="E14" s="118">
        <v>106357</v>
      </c>
      <c r="F14" s="118">
        <v>107594</v>
      </c>
      <c r="G14" s="118">
        <v>107230</v>
      </c>
      <c r="H14" s="118">
        <v>101583</v>
      </c>
      <c r="I14" s="118">
        <v>95078</v>
      </c>
      <c r="J14" s="118">
        <v>99329</v>
      </c>
      <c r="K14" s="89">
        <f t="shared" si="0"/>
        <v>415180</v>
      </c>
      <c r="L14" s="89">
        <f t="shared" si="1"/>
        <v>403220</v>
      </c>
      <c r="M14" s="118">
        <v>119209</v>
      </c>
    </row>
    <row r="15" spans="1:13">
      <c r="A15" s="116"/>
      <c r="B15" s="119" t="s">
        <v>64</v>
      </c>
      <c r="C15" s="118">
        <v>-93060</v>
      </c>
      <c r="D15" s="118">
        <v>119161</v>
      </c>
      <c r="E15" s="118">
        <v>249194</v>
      </c>
      <c r="F15" s="118">
        <v>257983</v>
      </c>
      <c r="G15" s="118">
        <v>-253330</v>
      </c>
      <c r="H15" s="118">
        <v>63074</v>
      </c>
      <c r="I15" s="118">
        <v>-136488</v>
      </c>
      <c r="J15" s="118">
        <v>-103917</v>
      </c>
      <c r="K15" s="89">
        <f t="shared" si="0"/>
        <v>533278</v>
      </c>
      <c r="L15" s="89">
        <f t="shared" si="1"/>
        <v>-430661</v>
      </c>
      <c r="M15" s="118">
        <v>-161821</v>
      </c>
    </row>
    <row r="16" spans="1:13">
      <c r="A16" s="116"/>
      <c r="B16" s="114" t="s">
        <v>71</v>
      </c>
      <c r="C16" s="118">
        <v>65448</v>
      </c>
      <c r="D16" s="118">
        <v>70301</v>
      </c>
      <c r="E16" s="118">
        <v>83851</v>
      </c>
      <c r="F16" s="118">
        <v>73526</v>
      </c>
      <c r="G16" s="118">
        <v>72657</v>
      </c>
      <c r="H16" s="118">
        <v>108103</v>
      </c>
      <c r="I16" s="118">
        <v>102211</v>
      </c>
      <c r="J16" s="118">
        <v>93806</v>
      </c>
      <c r="K16" s="89">
        <f t="shared" si="0"/>
        <v>293126</v>
      </c>
      <c r="L16" s="89">
        <f t="shared" si="1"/>
        <v>376777</v>
      </c>
      <c r="M16" s="118">
        <v>101968</v>
      </c>
    </row>
    <row r="17" spans="1:13">
      <c r="A17" s="116"/>
      <c r="B17" s="114" t="s">
        <v>78</v>
      </c>
      <c r="C17" s="118">
        <v>46619</v>
      </c>
      <c r="D17" s="118">
        <v>223308</v>
      </c>
      <c r="E17" s="118">
        <v>-40277</v>
      </c>
      <c r="F17" s="118">
        <v>-159584</v>
      </c>
      <c r="G17" s="118">
        <v>159733</v>
      </c>
      <c r="H17" s="118">
        <v>51127</v>
      </c>
      <c r="I17" s="118">
        <v>50967</v>
      </c>
      <c r="J17" s="118">
        <v>-62279</v>
      </c>
      <c r="K17" s="89">
        <f t="shared" si="0"/>
        <v>70066</v>
      </c>
      <c r="L17" s="89">
        <f t="shared" si="1"/>
        <v>199548</v>
      </c>
      <c r="M17" s="118">
        <v>-68906</v>
      </c>
    </row>
    <row r="18" spans="1:13">
      <c r="A18" s="106"/>
      <c r="B18" s="114" t="s">
        <v>50</v>
      </c>
      <c r="C18" s="118"/>
      <c r="D18" s="118"/>
      <c r="E18" s="118"/>
      <c r="G18" s="118"/>
      <c r="H18" s="118"/>
      <c r="I18" s="118"/>
      <c r="J18" s="118"/>
      <c r="K18" s="89"/>
      <c r="L18" s="89"/>
      <c r="M18" s="118"/>
    </row>
    <row r="19" spans="1:13">
      <c r="A19" s="112"/>
      <c r="B19" s="114" t="s">
        <v>18</v>
      </c>
      <c r="C19" s="118">
        <v>-127353</v>
      </c>
      <c r="D19" s="118">
        <v>3066</v>
      </c>
      <c r="E19" s="118">
        <v>-22974</v>
      </c>
      <c r="F19" s="118">
        <v>-40362</v>
      </c>
      <c r="G19" s="118">
        <v>-221555</v>
      </c>
      <c r="H19" s="118">
        <v>-52373</v>
      </c>
      <c r="I19" s="118">
        <v>-95145</v>
      </c>
      <c r="J19" s="118">
        <v>-608</v>
      </c>
      <c r="K19" s="89">
        <f>SUM(C19:F19)</f>
        <v>-187623</v>
      </c>
      <c r="L19" s="89">
        <f t="shared" ref="L19:L23" si="2">SUM(G19:J19)</f>
        <v>-369681</v>
      </c>
      <c r="M19" s="118">
        <v>41157</v>
      </c>
    </row>
    <row r="20" spans="1:13">
      <c r="A20" s="106"/>
      <c r="B20" s="114" t="s">
        <v>12</v>
      </c>
      <c r="C20" s="118">
        <v>-149153</v>
      </c>
      <c r="D20" s="118">
        <v>-112027</v>
      </c>
      <c r="E20" s="118">
        <v>111677</v>
      </c>
      <c r="F20" s="118">
        <v>107898</v>
      </c>
      <c r="G20" s="118">
        <v>-137313</v>
      </c>
      <c r="H20" s="118">
        <v>72313</v>
      </c>
      <c r="I20" s="118">
        <v>24836</v>
      </c>
      <c r="J20" s="118">
        <v>185279</v>
      </c>
      <c r="K20" s="89">
        <f>SUM(C20:F20)</f>
        <v>-41605</v>
      </c>
      <c r="L20" s="89">
        <f t="shared" si="2"/>
        <v>145115</v>
      </c>
      <c r="M20" s="118">
        <v>-215444</v>
      </c>
    </row>
    <row r="21" spans="1:13">
      <c r="A21" s="106"/>
      <c r="B21" s="114" t="s">
        <v>54</v>
      </c>
      <c r="C21" s="118">
        <v>214191</v>
      </c>
      <c r="D21" s="118">
        <v>-105450</v>
      </c>
      <c r="E21" s="118">
        <v>266027</v>
      </c>
      <c r="F21" s="118">
        <v>-176585</v>
      </c>
      <c r="G21" s="118">
        <v>177897</v>
      </c>
      <c r="H21" s="118">
        <v>-171430</v>
      </c>
      <c r="I21" s="118">
        <v>269774</v>
      </c>
      <c r="J21" s="118">
        <v>-95903</v>
      </c>
      <c r="K21" s="89">
        <f>SUM(C21:F21)</f>
        <v>198183</v>
      </c>
      <c r="L21" s="89">
        <f t="shared" si="2"/>
        <v>180338</v>
      </c>
      <c r="M21" s="118">
        <v>350763</v>
      </c>
    </row>
    <row r="22" spans="1:13">
      <c r="A22" s="112"/>
      <c r="B22" s="114" t="s">
        <v>11</v>
      </c>
      <c r="C22" s="118">
        <v>62008</v>
      </c>
      <c r="D22" s="118">
        <v>42508</v>
      </c>
      <c r="E22" s="118">
        <v>10941</v>
      </c>
      <c r="F22" s="118">
        <v>77790</v>
      </c>
      <c r="G22" s="118">
        <v>22279</v>
      </c>
      <c r="H22" s="118">
        <v>47093</v>
      </c>
      <c r="I22" s="118">
        <v>-4732</v>
      </c>
      <c r="J22" s="118">
        <v>26710</v>
      </c>
      <c r="K22" s="89">
        <f>SUM(C22:F22)</f>
        <v>193247</v>
      </c>
      <c r="L22" s="89">
        <f t="shared" si="2"/>
        <v>91350</v>
      </c>
      <c r="M22" s="118">
        <v>16743</v>
      </c>
    </row>
    <row r="23" spans="1:13">
      <c r="A23" s="106"/>
      <c r="B23" s="114" t="s">
        <v>49</v>
      </c>
      <c r="C23" s="120">
        <v>-41446</v>
      </c>
      <c r="D23" s="120">
        <v>-38803</v>
      </c>
      <c r="E23" s="106">
        <v>-19999</v>
      </c>
      <c r="F23" s="106">
        <v>-93827</v>
      </c>
      <c r="G23" s="120">
        <v>-61368</v>
      </c>
      <c r="H23" s="120">
        <v>-72543</v>
      </c>
      <c r="I23" s="120">
        <v>-11014</v>
      </c>
      <c r="J23" s="106">
        <v>-144174</v>
      </c>
      <c r="K23" s="89">
        <f>SUM(C23:F23)</f>
        <v>-194075</v>
      </c>
      <c r="L23" s="89">
        <f t="shared" si="2"/>
        <v>-289099</v>
      </c>
      <c r="M23" s="120">
        <v>-167931</v>
      </c>
    </row>
    <row r="24" spans="1:13">
      <c r="A24" s="116"/>
      <c r="B24" s="114" t="s">
        <v>63</v>
      </c>
      <c r="C24" s="121">
        <f t="shared" ref="C24:M24" si="3">SUM(C9:C23)</f>
        <v>259912</v>
      </c>
      <c r="D24" s="121">
        <f t="shared" si="3"/>
        <v>1041076</v>
      </c>
      <c r="E24" s="121">
        <f t="shared" si="3"/>
        <v>1263761</v>
      </c>
      <c r="F24" s="121">
        <f t="shared" si="3"/>
        <v>-137672</v>
      </c>
      <c r="G24" s="121">
        <f t="shared" si="3"/>
        <v>777266</v>
      </c>
      <c r="H24" s="121">
        <f t="shared" si="3"/>
        <v>-63761</v>
      </c>
      <c r="I24" s="121">
        <f t="shared" si="3"/>
        <v>82379</v>
      </c>
      <c r="J24" s="121">
        <f t="shared" si="3"/>
        <v>-403274</v>
      </c>
      <c r="K24" s="122">
        <f t="shared" si="3"/>
        <v>2427077</v>
      </c>
      <c r="L24" s="122">
        <f t="shared" si="3"/>
        <v>392610</v>
      </c>
      <c r="M24" s="121">
        <f t="shared" si="3"/>
        <v>922839</v>
      </c>
    </row>
    <row r="25" spans="1:13">
      <c r="B25" s="123" t="s">
        <v>48</v>
      </c>
      <c r="K25" s="89"/>
      <c r="L25" s="89"/>
    </row>
    <row r="26" spans="1:13">
      <c r="A26" s="112"/>
      <c r="B26" s="114"/>
      <c r="C26" s="118">
        <v>-98015</v>
      </c>
      <c r="D26" s="118">
        <v>-141741</v>
      </c>
      <c r="E26" s="118">
        <v>-109811</v>
      </c>
      <c r="F26" s="118">
        <v>-148356</v>
      </c>
      <c r="G26" s="118">
        <v>-81001</v>
      </c>
      <c r="H26" s="118">
        <v>-110278</v>
      </c>
      <c r="I26" s="118">
        <v>-167327</v>
      </c>
      <c r="J26" s="118">
        <v>-165979</v>
      </c>
      <c r="K26" s="89">
        <f>SUM(C26:F26)</f>
        <v>-497923</v>
      </c>
      <c r="L26" s="89">
        <f t="shared" ref="L26:L28" si="4">SUM(G26:J26)</f>
        <v>-524585</v>
      </c>
      <c r="M26" s="118">
        <v>-121158</v>
      </c>
    </row>
    <row r="27" spans="1:13">
      <c r="A27" s="112"/>
      <c r="B27" s="114"/>
      <c r="C27" s="118">
        <v>-288</v>
      </c>
      <c r="D27" s="118">
        <v>-260</v>
      </c>
      <c r="E27" s="118">
        <v>-8840</v>
      </c>
      <c r="F27" s="118">
        <v>1957</v>
      </c>
      <c r="G27" s="118">
        <v>-4615</v>
      </c>
      <c r="H27" s="118">
        <v>-1000</v>
      </c>
      <c r="I27" s="118">
        <v>-21304</v>
      </c>
      <c r="J27" s="118">
        <v>0</v>
      </c>
      <c r="K27" s="89">
        <f>SUM(C27:F27)</f>
        <v>-7431</v>
      </c>
      <c r="L27" s="89">
        <f t="shared" si="4"/>
        <v>-26919</v>
      </c>
      <c r="M27" s="118">
        <v>0</v>
      </c>
    </row>
    <row r="28" spans="1:13">
      <c r="A28" s="112"/>
      <c r="B28" s="114"/>
      <c r="C28" s="118">
        <v>0</v>
      </c>
      <c r="D28" s="118">
        <v>0</v>
      </c>
      <c r="E28" s="118">
        <v>0</v>
      </c>
      <c r="F28" s="118">
        <v>0</v>
      </c>
      <c r="G28" s="118">
        <v>0</v>
      </c>
      <c r="H28" s="118">
        <v>0</v>
      </c>
      <c r="I28" s="118">
        <v>0</v>
      </c>
      <c r="J28" s="118">
        <v>-788349</v>
      </c>
      <c r="K28" s="89">
        <f>SUM(C28:F28)</f>
        <v>0</v>
      </c>
      <c r="L28" s="89">
        <f t="shared" si="4"/>
        <v>-788349</v>
      </c>
      <c r="M28" s="118">
        <v>-124521</v>
      </c>
    </row>
    <row r="29" spans="1:13">
      <c r="A29" s="106"/>
      <c r="B29" s="114" t="s">
        <v>68</v>
      </c>
      <c r="C29" s="121">
        <f t="shared" ref="C29:M29" si="5">SUM(C26:C28)</f>
        <v>-98303</v>
      </c>
      <c r="D29" s="121">
        <f t="shared" si="5"/>
        <v>-142001</v>
      </c>
      <c r="E29" s="121">
        <f t="shared" si="5"/>
        <v>-118651</v>
      </c>
      <c r="F29" s="121">
        <f t="shared" si="5"/>
        <v>-146399</v>
      </c>
      <c r="G29" s="121">
        <f t="shared" si="5"/>
        <v>-85616</v>
      </c>
      <c r="H29" s="121">
        <f t="shared" si="5"/>
        <v>-111278</v>
      </c>
      <c r="I29" s="121">
        <f t="shared" si="5"/>
        <v>-188631</v>
      </c>
      <c r="J29" s="121">
        <f t="shared" si="5"/>
        <v>-954328</v>
      </c>
      <c r="K29" s="122">
        <f>SUM(K26:K28)</f>
        <v>-505354</v>
      </c>
      <c r="L29" s="122">
        <f t="shared" si="5"/>
        <v>-1339853</v>
      </c>
      <c r="M29" s="121">
        <f t="shared" si="5"/>
        <v>-245679</v>
      </c>
    </row>
    <row r="30" spans="1:13">
      <c r="B30" s="123" t="s">
        <v>47</v>
      </c>
      <c r="K30" s="89"/>
      <c r="L30" s="89"/>
    </row>
    <row r="31" spans="1:13">
      <c r="A31" s="116"/>
      <c r="B31" s="114"/>
      <c r="C31" s="118">
        <v>0</v>
      </c>
      <c r="D31" s="118">
        <v>1009464</v>
      </c>
      <c r="E31" s="118">
        <v>0</v>
      </c>
      <c r="F31" s="118">
        <v>0</v>
      </c>
      <c r="G31" s="118">
        <v>0</v>
      </c>
      <c r="H31" s="118">
        <v>0</v>
      </c>
      <c r="I31" s="118">
        <v>0</v>
      </c>
      <c r="J31" s="118">
        <v>0</v>
      </c>
      <c r="K31" s="89">
        <f t="shared" ref="K31:K36" si="6">SUM(C31:F31)</f>
        <v>1009464</v>
      </c>
      <c r="L31" s="89">
        <f t="shared" ref="L31:L36" si="7">SUM(G31:J31)</f>
        <v>0</v>
      </c>
      <c r="M31" s="118">
        <v>0</v>
      </c>
    </row>
    <row r="32" spans="1:13">
      <c r="A32" s="116"/>
      <c r="B32" s="114"/>
      <c r="C32" s="118">
        <v>0</v>
      </c>
      <c r="D32" s="118">
        <v>-7559</v>
      </c>
      <c r="E32" s="118">
        <v>0</v>
      </c>
      <c r="F32" s="118">
        <v>0</v>
      </c>
      <c r="G32" s="118">
        <v>0</v>
      </c>
      <c r="H32" s="118">
        <v>0</v>
      </c>
      <c r="I32" s="118">
        <v>0</v>
      </c>
      <c r="J32" s="118">
        <v>0</v>
      </c>
      <c r="K32" s="89">
        <f t="shared" si="6"/>
        <v>-7559</v>
      </c>
      <c r="L32" s="89">
        <f t="shared" si="7"/>
        <v>0</v>
      </c>
      <c r="M32" s="118">
        <v>0</v>
      </c>
    </row>
    <row r="33" spans="1:13">
      <c r="A33" s="116"/>
      <c r="B33" s="114"/>
      <c r="C33" s="118">
        <v>0</v>
      </c>
      <c r="D33" s="118">
        <v>0</v>
      </c>
      <c r="E33" s="118">
        <v>0</v>
      </c>
      <c r="F33" s="118">
        <v>0</v>
      </c>
      <c r="G33" s="118">
        <v>-500000</v>
      </c>
      <c r="H33" s="118">
        <v>0</v>
      </c>
      <c r="I33" s="118">
        <v>0</v>
      </c>
      <c r="J33" s="118">
        <v>0</v>
      </c>
      <c r="K33" s="89">
        <f t="shared" si="6"/>
        <v>0</v>
      </c>
      <c r="L33" s="89">
        <f t="shared" si="7"/>
        <v>-500000</v>
      </c>
      <c r="M33" s="118">
        <v>-700000</v>
      </c>
    </row>
    <row r="34" spans="1:13">
      <c r="A34" s="116"/>
      <c r="B34" s="114"/>
      <c r="C34" s="118">
        <v>43694</v>
      </c>
      <c r="D34" s="118">
        <v>89060</v>
      </c>
      <c r="E34" s="118">
        <v>68665</v>
      </c>
      <c r="F34" s="118">
        <v>33987</v>
      </c>
      <c r="G34" s="118">
        <v>48071</v>
      </c>
      <c r="H34" s="118">
        <v>19749</v>
      </c>
      <c r="I34" s="118">
        <v>18445</v>
      </c>
      <c r="J34" s="118">
        <v>88149</v>
      </c>
      <c r="K34" s="89">
        <f t="shared" si="6"/>
        <v>235406</v>
      </c>
      <c r="L34" s="89">
        <f t="shared" si="7"/>
        <v>174414</v>
      </c>
      <c r="M34" s="118">
        <v>13678</v>
      </c>
    </row>
    <row r="35" spans="1:13">
      <c r="A35" s="116"/>
      <c r="B35" s="114"/>
      <c r="C35" s="118">
        <v>0</v>
      </c>
      <c r="D35" s="118">
        <v>0</v>
      </c>
      <c r="E35" s="118">
        <v>0</v>
      </c>
      <c r="F35" s="118">
        <v>0</v>
      </c>
      <c r="G35" s="118">
        <v>0</v>
      </c>
      <c r="H35" s="118">
        <v>-500022</v>
      </c>
      <c r="I35" s="118">
        <v>-100000</v>
      </c>
      <c r="J35" s="118">
        <v>0</v>
      </c>
      <c r="K35" s="89">
        <f t="shared" si="6"/>
        <v>0</v>
      </c>
      <c r="L35" s="89">
        <f t="shared" si="7"/>
        <v>-600022</v>
      </c>
      <c r="M35" s="118">
        <v>0</v>
      </c>
    </row>
    <row r="36" spans="1:13">
      <c r="A36" s="116"/>
      <c r="B36" s="114"/>
      <c r="C36" s="118">
        <v>0</v>
      </c>
      <c r="D36" s="118">
        <v>0</v>
      </c>
      <c r="E36" s="118">
        <v>0</v>
      </c>
      <c r="F36" s="118">
        <v>0</v>
      </c>
      <c r="G36" s="118">
        <v>0</v>
      </c>
      <c r="H36" s="118">
        <v>0</v>
      </c>
      <c r="I36" s="118">
        <v>0</v>
      </c>
      <c r="J36" s="118">
        <v>-224168</v>
      </c>
      <c r="K36" s="89">
        <f t="shared" si="6"/>
        <v>0</v>
      </c>
      <c r="L36" s="89">
        <f t="shared" si="7"/>
        <v>-224168</v>
      </c>
      <c r="M36" s="118">
        <v>0</v>
      </c>
    </row>
    <row r="37" spans="1:13">
      <c r="A37" s="116"/>
      <c r="B37" s="114" t="s">
        <v>80</v>
      </c>
      <c r="C37" s="121">
        <f t="shared" ref="C37:M37" si="8">SUM(C31:C36)</f>
        <v>43694</v>
      </c>
      <c r="D37" s="121">
        <f t="shared" si="8"/>
        <v>1090965</v>
      </c>
      <c r="E37" s="121">
        <f t="shared" si="8"/>
        <v>68665</v>
      </c>
      <c r="F37" s="121">
        <f t="shared" si="8"/>
        <v>33987</v>
      </c>
      <c r="G37" s="121">
        <f t="shared" si="8"/>
        <v>-451929</v>
      </c>
      <c r="H37" s="121">
        <f t="shared" si="8"/>
        <v>-480273</v>
      </c>
      <c r="I37" s="121">
        <f t="shared" si="8"/>
        <v>-81555</v>
      </c>
      <c r="J37" s="121">
        <f t="shared" si="8"/>
        <v>-136019</v>
      </c>
      <c r="K37" s="122">
        <f>SUM(K31:K36)</f>
        <v>1237311</v>
      </c>
      <c r="L37" s="122">
        <f t="shared" si="8"/>
        <v>-1149776</v>
      </c>
      <c r="M37" s="121">
        <f t="shared" si="8"/>
        <v>-686322</v>
      </c>
    </row>
    <row r="38" spans="1:13">
      <c r="A38" s="116"/>
      <c r="B38" s="114"/>
      <c r="C38" s="106"/>
      <c r="D38" s="106"/>
      <c r="E38" s="106"/>
      <c r="F38" s="106"/>
      <c r="G38" s="106"/>
      <c r="H38" s="106"/>
      <c r="I38" s="106"/>
      <c r="J38" s="106"/>
      <c r="K38" s="89"/>
      <c r="L38" s="89"/>
      <c r="M38" s="106"/>
    </row>
    <row r="39" spans="1:13">
      <c r="B39" s="116" t="s">
        <v>46</v>
      </c>
      <c r="C39" s="106">
        <v>-70902</v>
      </c>
      <c r="D39" s="106">
        <v>11819</v>
      </c>
      <c r="E39" s="106">
        <v>28459</v>
      </c>
      <c r="F39" s="106">
        <v>66674</v>
      </c>
      <c r="G39" s="106">
        <v>-42138</v>
      </c>
      <c r="H39" s="106">
        <v>23477</v>
      </c>
      <c r="I39" s="106">
        <v>-63843</v>
      </c>
      <c r="J39" s="106">
        <v>-4236</v>
      </c>
      <c r="K39" s="89">
        <f>SUM(C39:F39)</f>
        <v>36050</v>
      </c>
      <c r="L39" s="89">
        <f t="shared" ref="L39:L40" si="9">SUM(G39:J39)</f>
        <v>-86740</v>
      </c>
      <c r="M39" s="106">
        <v>-11448</v>
      </c>
    </row>
    <row r="40" spans="1:13">
      <c r="B40" s="116" t="s">
        <v>45</v>
      </c>
      <c r="C40" s="106">
        <v>134401</v>
      </c>
      <c r="D40" s="106">
        <v>2001859</v>
      </c>
      <c r="E40" s="106">
        <v>1242234</v>
      </c>
      <c r="F40" s="106">
        <v>-183410</v>
      </c>
      <c r="G40" s="106">
        <v>197583</v>
      </c>
      <c r="H40" s="106">
        <v>-631835</v>
      </c>
      <c r="I40" s="106">
        <v>-251650</v>
      </c>
      <c r="J40" s="106">
        <v>-1497857</v>
      </c>
      <c r="K40" s="89">
        <f>SUM(C40:F40)</f>
        <v>3195084</v>
      </c>
      <c r="L40" s="89">
        <f t="shared" si="9"/>
        <v>-2183759</v>
      </c>
      <c r="M40" s="106">
        <v>-20610</v>
      </c>
    </row>
    <row r="41" spans="1:13">
      <c r="B41" s="116" t="s">
        <v>44</v>
      </c>
      <c r="C41" s="106">
        <v>5043786</v>
      </c>
      <c r="D41" s="106">
        <v>5178187</v>
      </c>
      <c r="E41" s="106">
        <v>7180046</v>
      </c>
      <c r="F41" s="106">
        <v>8422280</v>
      </c>
      <c r="G41" s="106">
        <v>8238870</v>
      </c>
      <c r="H41" s="106">
        <v>8436453</v>
      </c>
      <c r="I41" s="106">
        <v>7804618</v>
      </c>
      <c r="J41" s="106">
        <v>7552968</v>
      </c>
      <c r="K41" s="89">
        <v>5043786</v>
      </c>
      <c r="L41" s="89">
        <f>K42</f>
        <v>8238870</v>
      </c>
      <c r="M41" s="106">
        <v>6055111</v>
      </c>
    </row>
    <row r="42" spans="1:13" ht="13.5" thickBot="1">
      <c r="B42" s="124" t="s">
        <v>43</v>
      </c>
      <c r="C42" s="125">
        <f t="shared" ref="C42:M42" si="10">SUM(C40:C41)</f>
        <v>5178187</v>
      </c>
      <c r="D42" s="125">
        <f t="shared" si="10"/>
        <v>7180046</v>
      </c>
      <c r="E42" s="125">
        <f t="shared" si="10"/>
        <v>8422280</v>
      </c>
      <c r="F42" s="125">
        <f t="shared" si="10"/>
        <v>8238870</v>
      </c>
      <c r="G42" s="125">
        <f t="shared" si="10"/>
        <v>8436453</v>
      </c>
      <c r="H42" s="125">
        <f t="shared" si="10"/>
        <v>7804618</v>
      </c>
      <c r="I42" s="125">
        <f t="shared" si="10"/>
        <v>7552968</v>
      </c>
      <c r="J42" s="125">
        <f t="shared" si="10"/>
        <v>6055111</v>
      </c>
      <c r="K42" s="126">
        <f>SUM(K40:K41)</f>
        <v>8238870</v>
      </c>
      <c r="L42" s="126">
        <f t="shared" si="10"/>
        <v>6055111</v>
      </c>
      <c r="M42" s="125">
        <f t="shared" si="10"/>
        <v>6034501</v>
      </c>
    </row>
    <row r="43" spans="1:13">
      <c r="A43" s="127"/>
      <c r="B43" s="114"/>
      <c r="K43" s="89"/>
      <c r="L43" s="89"/>
    </row>
    <row r="44" spans="1:13">
      <c r="B44" s="128" t="s">
        <v>42</v>
      </c>
      <c r="K44" s="129"/>
      <c r="L44" s="129"/>
    </row>
    <row r="45" spans="1:13">
      <c r="A45" s="130"/>
      <c r="B45" s="114" t="s">
        <v>63</v>
      </c>
      <c r="C45" s="117">
        <f t="shared" ref="C45:J45" si="11">C24</f>
        <v>259912</v>
      </c>
      <c r="D45" s="117">
        <f t="shared" si="11"/>
        <v>1041076</v>
      </c>
      <c r="E45" s="117">
        <f t="shared" si="11"/>
        <v>1263761</v>
      </c>
      <c r="F45" s="117">
        <f t="shared" si="11"/>
        <v>-137672</v>
      </c>
      <c r="G45" s="117">
        <f t="shared" si="11"/>
        <v>777266</v>
      </c>
      <c r="H45" s="117">
        <f t="shared" si="11"/>
        <v>-63761</v>
      </c>
      <c r="I45" s="117">
        <f t="shared" si="11"/>
        <v>82379</v>
      </c>
      <c r="J45" s="117">
        <f t="shared" si="11"/>
        <v>-403274</v>
      </c>
      <c r="K45" s="88">
        <f>SUM(C45:F45)</f>
        <v>2427077</v>
      </c>
      <c r="L45" s="88">
        <f t="shared" ref="L45:L47" si="12">SUM(G45:J45)</f>
        <v>392610</v>
      </c>
      <c r="M45" s="117">
        <v>922839</v>
      </c>
    </row>
    <row r="46" spans="1:13">
      <c r="A46" s="112"/>
      <c r="B46" s="114" t="s">
        <v>41</v>
      </c>
      <c r="C46" s="118">
        <f t="shared" ref="C46:F46" si="13">C26</f>
        <v>-98015</v>
      </c>
      <c r="D46" s="118">
        <f t="shared" si="13"/>
        <v>-141741</v>
      </c>
      <c r="E46" s="118">
        <f t="shared" si="13"/>
        <v>-109811</v>
      </c>
      <c r="F46" s="118">
        <f t="shared" si="13"/>
        <v>-148356</v>
      </c>
      <c r="G46" s="118">
        <f t="shared" ref="G46:J47" si="14">G26</f>
        <v>-81001</v>
      </c>
      <c r="H46" s="118">
        <f t="shared" si="14"/>
        <v>-110278</v>
      </c>
      <c r="I46" s="118">
        <f t="shared" si="14"/>
        <v>-167327</v>
      </c>
      <c r="J46" s="118">
        <f t="shared" si="14"/>
        <v>-165979</v>
      </c>
      <c r="K46" s="89">
        <f>SUM(C46:F46)</f>
        <v>-497923</v>
      </c>
      <c r="L46" s="89">
        <f t="shared" si="12"/>
        <v>-524585</v>
      </c>
      <c r="M46" s="118">
        <v>-121158</v>
      </c>
    </row>
    <row r="47" spans="1:13">
      <c r="A47" s="112"/>
      <c r="B47" s="114" t="s">
        <v>40</v>
      </c>
      <c r="C47" s="118">
        <f t="shared" ref="C47:F47" si="15">C27</f>
        <v>-288</v>
      </c>
      <c r="D47" s="118">
        <f t="shared" si="15"/>
        <v>-260</v>
      </c>
      <c r="E47" s="118">
        <f t="shared" si="15"/>
        <v>-8840</v>
      </c>
      <c r="F47" s="118">
        <f t="shared" si="15"/>
        <v>1957</v>
      </c>
      <c r="G47" s="118">
        <f t="shared" ref="G47:I47" si="16">G27</f>
        <v>-4615</v>
      </c>
      <c r="H47" s="118">
        <f t="shared" si="16"/>
        <v>-1000</v>
      </c>
      <c r="I47" s="118">
        <f t="shared" si="16"/>
        <v>-21304</v>
      </c>
      <c r="J47" s="118">
        <f t="shared" si="14"/>
        <v>0</v>
      </c>
      <c r="K47" s="89">
        <f>SUM(C47:F47)</f>
        <v>-7431</v>
      </c>
      <c r="L47" s="89">
        <f t="shared" si="12"/>
        <v>-26919</v>
      </c>
      <c r="M47" s="118">
        <v>0</v>
      </c>
    </row>
    <row r="48" spans="1:13" ht="13.5" thickBot="1">
      <c r="A48" s="131"/>
      <c r="B48" s="132" t="s">
        <v>39</v>
      </c>
      <c r="C48" s="133">
        <f t="shared" ref="C48:E48" si="17">SUM(C45:C47)</f>
        <v>161609</v>
      </c>
      <c r="D48" s="133">
        <f t="shared" si="17"/>
        <v>899075</v>
      </c>
      <c r="E48" s="133">
        <f t="shared" si="17"/>
        <v>1145110</v>
      </c>
      <c r="F48" s="133">
        <f>SUM(F45:F47)</f>
        <v>-284071</v>
      </c>
      <c r="G48" s="133">
        <f>SUM(G45:G47)</f>
        <v>691650</v>
      </c>
      <c r="H48" s="133">
        <f>SUM(H45:H47)</f>
        <v>-175039</v>
      </c>
      <c r="I48" s="133">
        <f>SUM(I45:I47)</f>
        <v>-106252</v>
      </c>
      <c r="J48" s="133">
        <f>SUM(J45:J47)</f>
        <v>-569253</v>
      </c>
      <c r="K48" s="134">
        <f t="shared" ref="K48" si="18">SUM(K45:K47)</f>
        <v>1921723</v>
      </c>
      <c r="L48" s="134">
        <f t="shared" ref="L48" si="19">SUM(L45:L47)</f>
        <v>-158894</v>
      </c>
      <c r="M48" s="133">
        <f>SUM(M45:M47)</f>
        <v>801681</v>
      </c>
    </row>
  </sheetData>
  <mergeCells count="2">
    <mergeCell ref="C5:F5"/>
    <mergeCell ref="G5:J5"/>
  </mergeCells>
  <pageMargins left="0.17" right="0.17" top="0.28000000000000003" bottom="0.75" header="0.17" footer="0.3"/>
  <pageSetup scale="6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S179"/>
  <sheetViews>
    <sheetView view="pageBreakPreview" zoomScaleNormal="100" zoomScaleSheetLayoutView="100" zoomScalePageLayoutView="150" workbookViewId="0">
      <pane xSplit="6" ySplit="7" topLeftCell="N38" activePane="bottomRight" state="frozen"/>
      <selection pane="topRight" activeCell="G1" sqref="G1"/>
      <selection pane="bottomLeft" activeCell="A8" sqref="A8"/>
      <selection pane="bottomRight" activeCell="Q48" sqref="Q48"/>
    </sheetView>
  </sheetViews>
  <sheetFormatPr defaultColWidth="8.85546875" defaultRowHeight="12.75"/>
  <cols>
    <col min="1" max="5" width="1.42578125" style="26" customWidth="1"/>
    <col min="6" max="6" width="65.42578125" style="26" customWidth="1"/>
    <col min="7" max="8" width="13.7109375" style="26" customWidth="1"/>
    <col min="9" max="10" width="12.7109375" style="26" customWidth="1"/>
    <col min="11" max="11" width="15.140625" style="26" customWidth="1"/>
    <col min="12" max="15" width="13.7109375" style="26" customWidth="1"/>
    <col min="16" max="16" width="15.140625" style="26" customWidth="1"/>
    <col min="17" max="18" width="13.7109375" style="26" customWidth="1"/>
    <col min="19" max="19" width="15.140625" style="26" customWidth="1"/>
    <col min="20" max="238" width="8.85546875" style="26"/>
    <col min="239" max="243" width="1.42578125" style="26" customWidth="1"/>
    <col min="244" max="244" width="37" style="26" customWidth="1"/>
    <col min="245" max="245" width="12.28515625" style="26" bestFit="1" customWidth="1"/>
    <col min="246" max="246" width="11" style="26" bestFit="1" customWidth="1"/>
    <col min="247" max="247" width="12.7109375" style="26" bestFit="1" customWidth="1"/>
    <col min="248" max="248" width="12" style="26" bestFit="1" customWidth="1"/>
    <col min="249" max="249" width="13.140625" style="26" bestFit="1" customWidth="1"/>
    <col min="250" max="253" width="13.42578125" style="26" customWidth="1"/>
    <col min="254" max="254" width="13.140625" style="26" bestFit="1" customWidth="1"/>
    <col min="255" max="258" width="14.7109375" style="26" customWidth="1"/>
    <col min="259" max="259" width="13.140625" style="26" bestFit="1" customWidth="1"/>
    <col min="260" max="494" width="8.85546875" style="26"/>
    <col min="495" max="499" width="1.42578125" style="26" customWidth="1"/>
    <col min="500" max="500" width="37" style="26" customWidth="1"/>
    <col min="501" max="501" width="12.28515625" style="26" bestFit="1" customWidth="1"/>
    <col min="502" max="502" width="11" style="26" bestFit="1" customWidth="1"/>
    <col min="503" max="503" width="12.7109375" style="26" bestFit="1" customWidth="1"/>
    <col min="504" max="504" width="12" style="26" bestFit="1" customWidth="1"/>
    <col min="505" max="505" width="13.140625" style="26" bestFit="1" customWidth="1"/>
    <col min="506" max="509" width="13.42578125" style="26" customWidth="1"/>
    <col min="510" max="510" width="13.140625" style="26" bestFit="1" customWidth="1"/>
    <col min="511" max="514" width="14.7109375" style="26" customWidth="1"/>
    <col min="515" max="515" width="13.140625" style="26" bestFit="1" customWidth="1"/>
    <col min="516" max="750" width="8.85546875" style="26"/>
    <col min="751" max="755" width="1.42578125" style="26" customWidth="1"/>
    <col min="756" max="756" width="37" style="26" customWidth="1"/>
    <col min="757" max="757" width="12.28515625" style="26" bestFit="1" customWidth="1"/>
    <col min="758" max="758" width="11" style="26" bestFit="1" customWidth="1"/>
    <col min="759" max="759" width="12.7109375" style="26" bestFit="1" customWidth="1"/>
    <col min="760" max="760" width="12" style="26" bestFit="1" customWidth="1"/>
    <col min="761" max="761" width="13.140625" style="26" bestFit="1" customWidth="1"/>
    <col min="762" max="765" width="13.42578125" style="26" customWidth="1"/>
    <col min="766" max="766" width="13.140625" style="26" bestFit="1" customWidth="1"/>
    <col min="767" max="770" width="14.7109375" style="26" customWidth="1"/>
    <col min="771" max="771" width="13.140625" style="26" bestFit="1" customWidth="1"/>
    <col min="772" max="1006" width="8.85546875" style="26"/>
    <col min="1007" max="1011" width="1.42578125" style="26" customWidth="1"/>
    <col min="1012" max="1012" width="37" style="26" customWidth="1"/>
    <col min="1013" max="1013" width="12.28515625" style="26" bestFit="1" customWidth="1"/>
    <col min="1014" max="1014" width="11" style="26" bestFit="1" customWidth="1"/>
    <col min="1015" max="1015" width="12.7109375" style="26" bestFit="1" customWidth="1"/>
    <col min="1016" max="1016" width="12" style="26" bestFit="1" customWidth="1"/>
    <col min="1017" max="1017" width="13.140625" style="26" bestFit="1" customWidth="1"/>
    <col min="1018" max="1021" width="13.42578125" style="26" customWidth="1"/>
    <col min="1022" max="1022" width="13.140625" style="26" bestFit="1" customWidth="1"/>
    <col min="1023" max="1026" width="14.7109375" style="26" customWidth="1"/>
    <col min="1027" max="1027" width="13.140625" style="26" bestFit="1" customWidth="1"/>
    <col min="1028" max="1262" width="8.85546875" style="26"/>
    <col min="1263" max="1267" width="1.42578125" style="26" customWidth="1"/>
    <col min="1268" max="1268" width="37" style="26" customWidth="1"/>
    <col min="1269" max="1269" width="12.28515625" style="26" bestFit="1" customWidth="1"/>
    <col min="1270" max="1270" width="11" style="26" bestFit="1" customWidth="1"/>
    <col min="1271" max="1271" width="12.7109375" style="26" bestFit="1" customWidth="1"/>
    <col min="1272" max="1272" width="12" style="26" bestFit="1" customWidth="1"/>
    <col min="1273" max="1273" width="13.140625" style="26" bestFit="1" customWidth="1"/>
    <col min="1274" max="1277" width="13.42578125" style="26" customWidth="1"/>
    <col min="1278" max="1278" width="13.140625" style="26" bestFit="1" customWidth="1"/>
    <col min="1279" max="1282" width="14.7109375" style="26" customWidth="1"/>
    <col min="1283" max="1283" width="13.140625" style="26" bestFit="1" customWidth="1"/>
    <col min="1284" max="1518" width="8.85546875" style="26"/>
    <col min="1519" max="1523" width="1.42578125" style="26" customWidth="1"/>
    <col min="1524" max="1524" width="37" style="26" customWidth="1"/>
    <col min="1525" max="1525" width="12.28515625" style="26" bestFit="1" customWidth="1"/>
    <col min="1526" max="1526" width="11" style="26" bestFit="1" customWidth="1"/>
    <col min="1527" max="1527" width="12.7109375" style="26" bestFit="1" customWidth="1"/>
    <col min="1528" max="1528" width="12" style="26" bestFit="1" customWidth="1"/>
    <col min="1529" max="1529" width="13.140625" style="26" bestFit="1" customWidth="1"/>
    <col min="1530" max="1533" width="13.42578125" style="26" customWidth="1"/>
    <col min="1534" max="1534" width="13.140625" style="26" bestFit="1" customWidth="1"/>
    <col min="1535" max="1538" width="14.7109375" style="26" customWidth="1"/>
    <col min="1539" max="1539" width="13.140625" style="26" bestFit="1" customWidth="1"/>
    <col min="1540" max="1774" width="8.85546875" style="26"/>
    <col min="1775" max="1779" width="1.42578125" style="26" customWidth="1"/>
    <col min="1780" max="1780" width="37" style="26" customWidth="1"/>
    <col min="1781" max="1781" width="12.28515625" style="26" bestFit="1" customWidth="1"/>
    <col min="1782" max="1782" width="11" style="26" bestFit="1" customWidth="1"/>
    <col min="1783" max="1783" width="12.7109375" style="26" bestFit="1" customWidth="1"/>
    <col min="1784" max="1784" width="12" style="26" bestFit="1" customWidth="1"/>
    <col min="1785" max="1785" width="13.140625" style="26" bestFit="1" customWidth="1"/>
    <col min="1786" max="1789" width="13.42578125" style="26" customWidth="1"/>
    <col min="1790" max="1790" width="13.140625" style="26" bestFit="1" customWidth="1"/>
    <col min="1791" max="1794" width="14.7109375" style="26" customWidth="1"/>
    <col min="1795" max="1795" width="13.140625" style="26" bestFit="1" customWidth="1"/>
    <col min="1796" max="2030" width="8.85546875" style="26"/>
    <col min="2031" max="2035" width="1.42578125" style="26" customWidth="1"/>
    <col min="2036" max="2036" width="37" style="26" customWidth="1"/>
    <col min="2037" max="2037" width="12.28515625" style="26" bestFit="1" customWidth="1"/>
    <col min="2038" max="2038" width="11" style="26" bestFit="1" customWidth="1"/>
    <col min="2039" max="2039" width="12.7109375" style="26" bestFit="1" customWidth="1"/>
    <col min="2040" max="2040" width="12" style="26" bestFit="1" customWidth="1"/>
    <col min="2041" max="2041" width="13.140625" style="26" bestFit="1" customWidth="1"/>
    <col min="2042" max="2045" width="13.42578125" style="26" customWidth="1"/>
    <col min="2046" max="2046" width="13.140625" style="26" bestFit="1" customWidth="1"/>
    <col min="2047" max="2050" width="14.7109375" style="26" customWidth="1"/>
    <col min="2051" max="2051" width="13.140625" style="26" bestFit="1" customWidth="1"/>
    <col min="2052" max="2286" width="8.85546875" style="26"/>
    <col min="2287" max="2291" width="1.42578125" style="26" customWidth="1"/>
    <col min="2292" max="2292" width="37" style="26" customWidth="1"/>
    <col min="2293" max="2293" width="12.28515625" style="26" bestFit="1" customWidth="1"/>
    <col min="2294" max="2294" width="11" style="26" bestFit="1" customWidth="1"/>
    <col min="2295" max="2295" width="12.7109375" style="26" bestFit="1" customWidth="1"/>
    <col min="2296" max="2296" width="12" style="26" bestFit="1" customWidth="1"/>
    <col min="2297" max="2297" width="13.140625" style="26" bestFit="1" customWidth="1"/>
    <col min="2298" max="2301" width="13.42578125" style="26" customWidth="1"/>
    <col min="2302" max="2302" width="13.140625" style="26" bestFit="1" customWidth="1"/>
    <col min="2303" max="2306" width="14.7109375" style="26" customWidth="1"/>
    <col min="2307" max="2307" width="13.140625" style="26" bestFit="1" customWidth="1"/>
    <col min="2308" max="2542" width="8.85546875" style="26"/>
    <col min="2543" max="2547" width="1.42578125" style="26" customWidth="1"/>
    <col min="2548" max="2548" width="37" style="26" customWidth="1"/>
    <col min="2549" max="2549" width="12.28515625" style="26" bestFit="1" customWidth="1"/>
    <col min="2550" max="2550" width="11" style="26" bestFit="1" customWidth="1"/>
    <col min="2551" max="2551" width="12.7109375" style="26" bestFit="1" customWidth="1"/>
    <col min="2552" max="2552" width="12" style="26" bestFit="1" customWidth="1"/>
    <col min="2553" max="2553" width="13.140625" style="26" bestFit="1" customWidth="1"/>
    <col min="2554" max="2557" width="13.42578125" style="26" customWidth="1"/>
    <col min="2558" max="2558" width="13.140625" style="26" bestFit="1" customWidth="1"/>
    <col min="2559" max="2562" width="14.7109375" style="26" customWidth="1"/>
    <col min="2563" max="2563" width="13.140625" style="26" bestFit="1" customWidth="1"/>
    <col min="2564" max="2798" width="8.85546875" style="26"/>
    <col min="2799" max="2803" width="1.42578125" style="26" customWidth="1"/>
    <col min="2804" max="2804" width="37" style="26" customWidth="1"/>
    <col min="2805" max="2805" width="12.28515625" style="26" bestFit="1" customWidth="1"/>
    <col min="2806" max="2806" width="11" style="26" bestFit="1" customWidth="1"/>
    <col min="2807" max="2807" width="12.7109375" style="26" bestFit="1" customWidth="1"/>
    <col min="2808" max="2808" width="12" style="26" bestFit="1" customWidth="1"/>
    <col min="2809" max="2809" width="13.140625" style="26" bestFit="1" customWidth="1"/>
    <col min="2810" max="2813" width="13.42578125" style="26" customWidth="1"/>
    <col min="2814" max="2814" width="13.140625" style="26" bestFit="1" customWidth="1"/>
    <col min="2815" max="2818" width="14.7109375" style="26" customWidth="1"/>
    <col min="2819" max="2819" width="13.140625" style="26" bestFit="1" customWidth="1"/>
    <col min="2820" max="3054" width="8.85546875" style="26"/>
    <col min="3055" max="3059" width="1.42578125" style="26" customWidth="1"/>
    <col min="3060" max="3060" width="37" style="26" customWidth="1"/>
    <col min="3061" max="3061" width="12.28515625" style="26" bestFit="1" customWidth="1"/>
    <col min="3062" max="3062" width="11" style="26" bestFit="1" customWidth="1"/>
    <col min="3063" max="3063" width="12.7109375" style="26" bestFit="1" customWidth="1"/>
    <col min="3064" max="3064" width="12" style="26" bestFit="1" customWidth="1"/>
    <col min="3065" max="3065" width="13.140625" style="26" bestFit="1" customWidth="1"/>
    <col min="3066" max="3069" width="13.42578125" style="26" customWidth="1"/>
    <col min="3070" max="3070" width="13.140625" style="26" bestFit="1" customWidth="1"/>
    <col min="3071" max="3074" width="14.7109375" style="26" customWidth="1"/>
    <col min="3075" max="3075" width="13.140625" style="26" bestFit="1" customWidth="1"/>
    <col min="3076" max="3310" width="8.85546875" style="26"/>
    <col min="3311" max="3315" width="1.42578125" style="26" customWidth="1"/>
    <col min="3316" max="3316" width="37" style="26" customWidth="1"/>
    <col min="3317" max="3317" width="12.28515625" style="26" bestFit="1" customWidth="1"/>
    <col min="3318" max="3318" width="11" style="26" bestFit="1" customWidth="1"/>
    <col min="3319" max="3319" width="12.7109375" style="26" bestFit="1" customWidth="1"/>
    <col min="3320" max="3320" width="12" style="26" bestFit="1" customWidth="1"/>
    <col min="3321" max="3321" width="13.140625" style="26" bestFit="1" customWidth="1"/>
    <col min="3322" max="3325" width="13.42578125" style="26" customWidth="1"/>
    <col min="3326" max="3326" width="13.140625" style="26" bestFit="1" customWidth="1"/>
    <col min="3327" max="3330" width="14.7109375" style="26" customWidth="1"/>
    <col min="3331" max="3331" width="13.140625" style="26" bestFit="1" customWidth="1"/>
    <col min="3332" max="3566" width="8.85546875" style="26"/>
    <col min="3567" max="3571" width="1.42578125" style="26" customWidth="1"/>
    <col min="3572" max="3572" width="37" style="26" customWidth="1"/>
    <col min="3573" max="3573" width="12.28515625" style="26" bestFit="1" customWidth="1"/>
    <col min="3574" max="3574" width="11" style="26" bestFit="1" customWidth="1"/>
    <col min="3575" max="3575" width="12.7109375" style="26" bestFit="1" customWidth="1"/>
    <col min="3576" max="3576" width="12" style="26" bestFit="1" customWidth="1"/>
    <col min="3577" max="3577" width="13.140625" style="26" bestFit="1" customWidth="1"/>
    <col min="3578" max="3581" width="13.42578125" style="26" customWidth="1"/>
    <col min="3582" max="3582" width="13.140625" style="26" bestFit="1" customWidth="1"/>
    <col min="3583" max="3586" width="14.7109375" style="26" customWidth="1"/>
    <col min="3587" max="3587" width="13.140625" style="26" bestFit="1" customWidth="1"/>
    <col min="3588" max="3822" width="8.85546875" style="26"/>
    <col min="3823" max="3827" width="1.42578125" style="26" customWidth="1"/>
    <col min="3828" max="3828" width="37" style="26" customWidth="1"/>
    <col min="3829" max="3829" width="12.28515625" style="26" bestFit="1" customWidth="1"/>
    <col min="3830" max="3830" width="11" style="26" bestFit="1" customWidth="1"/>
    <col min="3831" max="3831" width="12.7109375" style="26" bestFit="1" customWidth="1"/>
    <col min="3832" max="3832" width="12" style="26" bestFit="1" customWidth="1"/>
    <col min="3833" max="3833" width="13.140625" style="26" bestFit="1" customWidth="1"/>
    <col min="3834" max="3837" width="13.42578125" style="26" customWidth="1"/>
    <col min="3838" max="3838" width="13.140625" style="26" bestFit="1" customWidth="1"/>
    <col min="3839" max="3842" width="14.7109375" style="26" customWidth="1"/>
    <col min="3843" max="3843" width="13.140625" style="26" bestFit="1" customWidth="1"/>
    <col min="3844" max="4078" width="8.85546875" style="26"/>
    <col min="4079" max="4083" width="1.42578125" style="26" customWidth="1"/>
    <col min="4084" max="4084" width="37" style="26" customWidth="1"/>
    <col min="4085" max="4085" width="12.28515625" style="26" bestFit="1" customWidth="1"/>
    <col min="4086" max="4086" width="11" style="26" bestFit="1" customWidth="1"/>
    <col min="4087" max="4087" width="12.7109375" style="26" bestFit="1" customWidth="1"/>
    <col min="4088" max="4088" width="12" style="26" bestFit="1" customWidth="1"/>
    <col min="4089" max="4089" width="13.140625" style="26" bestFit="1" customWidth="1"/>
    <col min="4090" max="4093" width="13.42578125" style="26" customWidth="1"/>
    <col min="4094" max="4094" width="13.140625" style="26" bestFit="1" customWidth="1"/>
    <col min="4095" max="4098" width="14.7109375" style="26" customWidth="1"/>
    <col min="4099" max="4099" width="13.140625" style="26" bestFit="1" customWidth="1"/>
    <col min="4100" max="4334" width="8.85546875" style="26"/>
    <col min="4335" max="4339" width="1.42578125" style="26" customWidth="1"/>
    <col min="4340" max="4340" width="37" style="26" customWidth="1"/>
    <col min="4341" max="4341" width="12.28515625" style="26" bestFit="1" customWidth="1"/>
    <col min="4342" max="4342" width="11" style="26" bestFit="1" customWidth="1"/>
    <col min="4343" max="4343" width="12.7109375" style="26" bestFit="1" customWidth="1"/>
    <col min="4344" max="4344" width="12" style="26" bestFit="1" customWidth="1"/>
    <col min="4345" max="4345" width="13.140625" style="26" bestFit="1" customWidth="1"/>
    <col min="4346" max="4349" width="13.42578125" style="26" customWidth="1"/>
    <col min="4350" max="4350" width="13.140625" style="26" bestFit="1" customWidth="1"/>
    <col min="4351" max="4354" width="14.7109375" style="26" customWidth="1"/>
    <col min="4355" max="4355" width="13.140625" style="26" bestFit="1" customWidth="1"/>
    <col min="4356" max="4590" width="8.85546875" style="26"/>
    <col min="4591" max="4595" width="1.42578125" style="26" customWidth="1"/>
    <col min="4596" max="4596" width="37" style="26" customWidth="1"/>
    <col min="4597" max="4597" width="12.28515625" style="26" bestFit="1" customWidth="1"/>
    <col min="4598" max="4598" width="11" style="26" bestFit="1" customWidth="1"/>
    <col min="4599" max="4599" width="12.7109375" style="26" bestFit="1" customWidth="1"/>
    <col min="4600" max="4600" width="12" style="26" bestFit="1" customWidth="1"/>
    <col min="4601" max="4601" width="13.140625" style="26" bestFit="1" customWidth="1"/>
    <col min="4602" max="4605" width="13.42578125" style="26" customWidth="1"/>
    <col min="4606" max="4606" width="13.140625" style="26" bestFit="1" customWidth="1"/>
    <col min="4607" max="4610" width="14.7109375" style="26" customWidth="1"/>
    <col min="4611" max="4611" width="13.140625" style="26" bestFit="1" customWidth="1"/>
    <col min="4612" max="4846" width="8.85546875" style="26"/>
    <col min="4847" max="4851" width="1.42578125" style="26" customWidth="1"/>
    <col min="4852" max="4852" width="37" style="26" customWidth="1"/>
    <col min="4853" max="4853" width="12.28515625" style="26" bestFit="1" customWidth="1"/>
    <col min="4854" max="4854" width="11" style="26" bestFit="1" customWidth="1"/>
    <col min="4855" max="4855" width="12.7109375" style="26" bestFit="1" customWidth="1"/>
    <col min="4856" max="4856" width="12" style="26" bestFit="1" customWidth="1"/>
    <col min="4857" max="4857" width="13.140625" style="26" bestFit="1" customWidth="1"/>
    <col min="4858" max="4861" width="13.42578125" style="26" customWidth="1"/>
    <col min="4862" max="4862" width="13.140625" style="26" bestFit="1" customWidth="1"/>
    <col min="4863" max="4866" width="14.7109375" style="26" customWidth="1"/>
    <col min="4867" max="4867" width="13.140625" style="26" bestFit="1" customWidth="1"/>
    <col min="4868" max="5102" width="8.85546875" style="26"/>
    <col min="5103" max="5107" width="1.42578125" style="26" customWidth="1"/>
    <col min="5108" max="5108" width="37" style="26" customWidth="1"/>
    <col min="5109" max="5109" width="12.28515625" style="26" bestFit="1" customWidth="1"/>
    <col min="5110" max="5110" width="11" style="26" bestFit="1" customWidth="1"/>
    <col min="5111" max="5111" width="12.7109375" style="26" bestFit="1" customWidth="1"/>
    <col min="5112" max="5112" width="12" style="26" bestFit="1" customWidth="1"/>
    <col min="5113" max="5113" width="13.140625" style="26" bestFit="1" customWidth="1"/>
    <col min="5114" max="5117" width="13.42578125" style="26" customWidth="1"/>
    <col min="5118" max="5118" width="13.140625" style="26" bestFit="1" customWidth="1"/>
    <col min="5119" max="5122" width="14.7109375" style="26" customWidth="1"/>
    <col min="5123" max="5123" width="13.140625" style="26" bestFit="1" customWidth="1"/>
    <col min="5124" max="5358" width="8.85546875" style="26"/>
    <col min="5359" max="5363" width="1.42578125" style="26" customWidth="1"/>
    <col min="5364" max="5364" width="37" style="26" customWidth="1"/>
    <col min="5365" max="5365" width="12.28515625" style="26" bestFit="1" customWidth="1"/>
    <col min="5366" max="5366" width="11" style="26" bestFit="1" customWidth="1"/>
    <col min="5367" max="5367" width="12.7109375" style="26" bestFit="1" customWidth="1"/>
    <col min="5368" max="5368" width="12" style="26" bestFit="1" customWidth="1"/>
    <col min="5369" max="5369" width="13.140625" style="26" bestFit="1" customWidth="1"/>
    <col min="5370" max="5373" width="13.42578125" style="26" customWidth="1"/>
    <col min="5374" max="5374" width="13.140625" style="26" bestFit="1" customWidth="1"/>
    <col min="5375" max="5378" width="14.7109375" style="26" customWidth="1"/>
    <col min="5379" max="5379" width="13.140625" style="26" bestFit="1" customWidth="1"/>
    <col min="5380" max="5614" width="8.85546875" style="26"/>
    <col min="5615" max="5619" width="1.42578125" style="26" customWidth="1"/>
    <col min="5620" max="5620" width="37" style="26" customWidth="1"/>
    <col min="5621" max="5621" width="12.28515625" style="26" bestFit="1" customWidth="1"/>
    <col min="5622" max="5622" width="11" style="26" bestFit="1" customWidth="1"/>
    <col min="5623" max="5623" width="12.7109375" style="26" bestFit="1" customWidth="1"/>
    <col min="5624" max="5624" width="12" style="26" bestFit="1" customWidth="1"/>
    <col min="5625" max="5625" width="13.140625" style="26" bestFit="1" customWidth="1"/>
    <col min="5626" max="5629" width="13.42578125" style="26" customWidth="1"/>
    <col min="5630" max="5630" width="13.140625" style="26" bestFit="1" customWidth="1"/>
    <col min="5631" max="5634" width="14.7109375" style="26" customWidth="1"/>
    <col min="5635" max="5635" width="13.140625" style="26" bestFit="1" customWidth="1"/>
    <col min="5636" max="5870" width="8.85546875" style="26"/>
    <col min="5871" max="5875" width="1.42578125" style="26" customWidth="1"/>
    <col min="5876" max="5876" width="37" style="26" customWidth="1"/>
    <col min="5877" max="5877" width="12.28515625" style="26" bestFit="1" customWidth="1"/>
    <col min="5878" max="5878" width="11" style="26" bestFit="1" customWidth="1"/>
    <col min="5879" max="5879" width="12.7109375" style="26" bestFit="1" customWidth="1"/>
    <col min="5880" max="5880" width="12" style="26" bestFit="1" customWidth="1"/>
    <col min="5881" max="5881" width="13.140625" style="26" bestFit="1" customWidth="1"/>
    <col min="5882" max="5885" width="13.42578125" style="26" customWidth="1"/>
    <col min="5886" max="5886" width="13.140625" style="26" bestFit="1" customWidth="1"/>
    <col min="5887" max="5890" width="14.7109375" style="26" customWidth="1"/>
    <col min="5891" max="5891" width="13.140625" style="26" bestFit="1" customWidth="1"/>
    <col min="5892" max="6126" width="8.85546875" style="26"/>
    <col min="6127" max="6131" width="1.42578125" style="26" customWidth="1"/>
    <col min="6132" max="6132" width="37" style="26" customWidth="1"/>
    <col min="6133" max="6133" width="12.28515625" style="26" bestFit="1" customWidth="1"/>
    <col min="6134" max="6134" width="11" style="26" bestFit="1" customWidth="1"/>
    <col min="6135" max="6135" width="12.7109375" style="26" bestFit="1" customWidth="1"/>
    <col min="6136" max="6136" width="12" style="26" bestFit="1" customWidth="1"/>
    <col min="6137" max="6137" width="13.140625" style="26" bestFit="1" customWidth="1"/>
    <col min="6138" max="6141" width="13.42578125" style="26" customWidth="1"/>
    <col min="6142" max="6142" width="13.140625" style="26" bestFit="1" customWidth="1"/>
    <col min="6143" max="6146" width="14.7109375" style="26" customWidth="1"/>
    <col min="6147" max="6147" width="13.140625" style="26" bestFit="1" customWidth="1"/>
    <col min="6148" max="6382" width="8.85546875" style="26"/>
    <col min="6383" max="6387" width="1.42578125" style="26" customWidth="1"/>
    <col min="6388" max="6388" width="37" style="26" customWidth="1"/>
    <col min="6389" max="6389" width="12.28515625" style="26" bestFit="1" customWidth="1"/>
    <col min="6390" max="6390" width="11" style="26" bestFit="1" customWidth="1"/>
    <col min="6391" max="6391" width="12.7109375" style="26" bestFit="1" customWidth="1"/>
    <col min="6392" max="6392" width="12" style="26" bestFit="1" customWidth="1"/>
    <col min="6393" max="6393" width="13.140625" style="26" bestFit="1" customWidth="1"/>
    <col min="6394" max="6397" width="13.42578125" style="26" customWidth="1"/>
    <col min="6398" max="6398" width="13.140625" style="26" bestFit="1" customWidth="1"/>
    <col min="6399" max="6402" width="14.7109375" style="26" customWidth="1"/>
    <col min="6403" max="6403" width="13.140625" style="26" bestFit="1" customWidth="1"/>
    <col min="6404" max="6638" width="8.85546875" style="26"/>
    <col min="6639" max="6643" width="1.42578125" style="26" customWidth="1"/>
    <col min="6644" max="6644" width="37" style="26" customWidth="1"/>
    <col min="6645" max="6645" width="12.28515625" style="26" bestFit="1" customWidth="1"/>
    <col min="6646" max="6646" width="11" style="26" bestFit="1" customWidth="1"/>
    <col min="6647" max="6647" width="12.7109375" style="26" bestFit="1" customWidth="1"/>
    <col min="6648" max="6648" width="12" style="26" bestFit="1" customWidth="1"/>
    <col min="6649" max="6649" width="13.140625" style="26" bestFit="1" customWidth="1"/>
    <col min="6650" max="6653" width="13.42578125" style="26" customWidth="1"/>
    <col min="6654" max="6654" width="13.140625" style="26" bestFit="1" customWidth="1"/>
    <col min="6655" max="6658" width="14.7109375" style="26" customWidth="1"/>
    <col min="6659" max="6659" width="13.140625" style="26" bestFit="1" customWidth="1"/>
    <col min="6660" max="6894" width="8.85546875" style="26"/>
    <col min="6895" max="6899" width="1.42578125" style="26" customWidth="1"/>
    <col min="6900" max="6900" width="37" style="26" customWidth="1"/>
    <col min="6901" max="6901" width="12.28515625" style="26" bestFit="1" customWidth="1"/>
    <col min="6902" max="6902" width="11" style="26" bestFit="1" customWidth="1"/>
    <col min="6903" max="6903" width="12.7109375" style="26" bestFit="1" customWidth="1"/>
    <col min="6904" max="6904" width="12" style="26" bestFit="1" customWidth="1"/>
    <col min="6905" max="6905" width="13.140625" style="26" bestFit="1" customWidth="1"/>
    <col min="6906" max="6909" width="13.42578125" style="26" customWidth="1"/>
    <col min="6910" max="6910" width="13.140625" style="26" bestFit="1" customWidth="1"/>
    <col min="6911" max="6914" width="14.7109375" style="26" customWidth="1"/>
    <col min="6915" max="6915" width="13.140625" style="26" bestFit="1" customWidth="1"/>
    <col min="6916" max="7150" width="8.85546875" style="26"/>
    <col min="7151" max="7155" width="1.42578125" style="26" customWidth="1"/>
    <col min="7156" max="7156" width="37" style="26" customWidth="1"/>
    <col min="7157" max="7157" width="12.28515625" style="26" bestFit="1" customWidth="1"/>
    <col min="7158" max="7158" width="11" style="26" bestFit="1" customWidth="1"/>
    <col min="7159" max="7159" width="12.7109375" style="26" bestFit="1" customWidth="1"/>
    <col min="7160" max="7160" width="12" style="26" bestFit="1" customWidth="1"/>
    <col min="7161" max="7161" width="13.140625" style="26" bestFit="1" customWidth="1"/>
    <col min="7162" max="7165" width="13.42578125" style="26" customWidth="1"/>
    <col min="7166" max="7166" width="13.140625" style="26" bestFit="1" customWidth="1"/>
    <col min="7167" max="7170" width="14.7109375" style="26" customWidth="1"/>
    <col min="7171" max="7171" width="13.140625" style="26" bestFit="1" customWidth="1"/>
    <col min="7172" max="7406" width="8.85546875" style="26"/>
    <col min="7407" max="7411" width="1.42578125" style="26" customWidth="1"/>
    <col min="7412" max="7412" width="37" style="26" customWidth="1"/>
    <col min="7413" max="7413" width="12.28515625" style="26" bestFit="1" customWidth="1"/>
    <col min="7414" max="7414" width="11" style="26" bestFit="1" customWidth="1"/>
    <col min="7415" max="7415" width="12.7109375" style="26" bestFit="1" customWidth="1"/>
    <col min="7416" max="7416" width="12" style="26" bestFit="1" customWidth="1"/>
    <col min="7417" max="7417" width="13.140625" style="26" bestFit="1" customWidth="1"/>
    <col min="7418" max="7421" width="13.42578125" style="26" customWidth="1"/>
    <col min="7422" max="7422" width="13.140625" style="26" bestFit="1" customWidth="1"/>
    <col min="7423" max="7426" width="14.7109375" style="26" customWidth="1"/>
    <col min="7427" max="7427" width="13.140625" style="26" bestFit="1" customWidth="1"/>
    <col min="7428" max="7662" width="8.85546875" style="26"/>
    <col min="7663" max="7667" width="1.42578125" style="26" customWidth="1"/>
    <col min="7668" max="7668" width="37" style="26" customWidth="1"/>
    <col min="7669" max="7669" width="12.28515625" style="26" bestFit="1" customWidth="1"/>
    <col min="7670" max="7670" width="11" style="26" bestFit="1" customWidth="1"/>
    <col min="7671" max="7671" width="12.7109375" style="26" bestFit="1" customWidth="1"/>
    <col min="7672" max="7672" width="12" style="26" bestFit="1" customWidth="1"/>
    <col min="7673" max="7673" width="13.140625" style="26" bestFit="1" customWidth="1"/>
    <col min="7674" max="7677" width="13.42578125" style="26" customWidth="1"/>
    <col min="7678" max="7678" width="13.140625" style="26" bestFit="1" customWidth="1"/>
    <col min="7679" max="7682" width="14.7109375" style="26" customWidth="1"/>
    <col min="7683" max="7683" width="13.140625" style="26" bestFit="1" customWidth="1"/>
    <col min="7684" max="7918" width="8.85546875" style="26"/>
    <col min="7919" max="7923" width="1.42578125" style="26" customWidth="1"/>
    <col min="7924" max="7924" width="37" style="26" customWidth="1"/>
    <col min="7925" max="7925" width="12.28515625" style="26" bestFit="1" customWidth="1"/>
    <col min="7926" max="7926" width="11" style="26" bestFit="1" customWidth="1"/>
    <col min="7927" max="7927" width="12.7109375" style="26" bestFit="1" customWidth="1"/>
    <col min="7928" max="7928" width="12" style="26" bestFit="1" customWidth="1"/>
    <col min="7929" max="7929" width="13.140625" style="26" bestFit="1" customWidth="1"/>
    <col min="7930" max="7933" width="13.42578125" style="26" customWidth="1"/>
    <col min="7934" max="7934" width="13.140625" style="26" bestFit="1" customWidth="1"/>
    <col min="7935" max="7938" width="14.7109375" style="26" customWidth="1"/>
    <col min="7939" max="7939" width="13.140625" style="26" bestFit="1" customWidth="1"/>
    <col min="7940" max="8174" width="8.85546875" style="26"/>
    <col min="8175" max="8179" width="1.42578125" style="26" customWidth="1"/>
    <col min="8180" max="8180" width="37" style="26" customWidth="1"/>
    <col min="8181" max="8181" width="12.28515625" style="26" bestFit="1" customWidth="1"/>
    <col min="8182" max="8182" width="11" style="26" bestFit="1" customWidth="1"/>
    <col min="8183" max="8183" width="12.7109375" style="26" bestFit="1" customWidth="1"/>
    <col min="8184" max="8184" width="12" style="26" bestFit="1" customWidth="1"/>
    <col min="8185" max="8185" width="13.140625" style="26" bestFit="1" customWidth="1"/>
    <col min="8186" max="8189" width="13.42578125" style="26" customWidth="1"/>
    <col min="8190" max="8190" width="13.140625" style="26" bestFit="1" customWidth="1"/>
    <col min="8191" max="8194" width="14.7109375" style="26" customWidth="1"/>
    <col min="8195" max="8195" width="13.140625" style="26" bestFit="1" customWidth="1"/>
    <col min="8196" max="8430" width="8.85546875" style="26"/>
    <col min="8431" max="8435" width="1.42578125" style="26" customWidth="1"/>
    <col min="8436" max="8436" width="37" style="26" customWidth="1"/>
    <col min="8437" max="8437" width="12.28515625" style="26" bestFit="1" customWidth="1"/>
    <col min="8438" max="8438" width="11" style="26" bestFit="1" customWidth="1"/>
    <col min="8439" max="8439" width="12.7109375" style="26" bestFit="1" customWidth="1"/>
    <col min="8440" max="8440" width="12" style="26" bestFit="1" customWidth="1"/>
    <col min="8441" max="8441" width="13.140625" style="26" bestFit="1" customWidth="1"/>
    <col min="8442" max="8445" width="13.42578125" style="26" customWidth="1"/>
    <col min="8446" max="8446" width="13.140625" style="26" bestFit="1" customWidth="1"/>
    <col min="8447" max="8450" width="14.7109375" style="26" customWidth="1"/>
    <col min="8451" max="8451" width="13.140625" style="26" bestFit="1" customWidth="1"/>
    <col min="8452" max="8686" width="8.85546875" style="26"/>
    <col min="8687" max="8691" width="1.42578125" style="26" customWidth="1"/>
    <col min="8692" max="8692" width="37" style="26" customWidth="1"/>
    <col min="8693" max="8693" width="12.28515625" style="26" bestFit="1" customWidth="1"/>
    <col min="8694" max="8694" width="11" style="26" bestFit="1" customWidth="1"/>
    <col min="8695" max="8695" width="12.7109375" style="26" bestFit="1" customWidth="1"/>
    <col min="8696" max="8696" width="12" style="26" bestFit="1" customWidth="1"/>
    <col min="8697" max="8697" width="13.140625" style="26" bestFit="1" customWidth="1"/>
    <col min="8698" max="8701" width="13.42578125" style="26" customWidth="1"/>
    <col min="8702" max="8702" width="13.140625" style="26" bestFit="1" customWidth="1"/>
    <col min="8703" max="8706" width="14.7109375" style="26" customWidth="1"/>
    <col min="8707" max="8707" width="13.140625" style="26" bestFit="1" customWidth="1"/>
    <col min="8708" max="8942" width="8.85546875" style="26"/>
    <col min="8943" max="8947" width="1.42578125" style="26" customWidth="1"/>
    <col min="8948" max="8948" width="37" style="26" customWidth="1"/>
    <col min="8949" max="8949" width="12.28515625" style="26" bestFit="1" customWidth="1"/>
    <col min="8950" max="8950" width="11" style="26" bestFit="1" customWidth="1"/>
    <col min="8951" max="8951" width="12.7109375" style="26" bestFit="1" customWidth="1"/>
    <col min="8952" max="8952" width="12" style="26" bestFit="1" customWidth="1"/>
    <col min="8953" max="8953" width="13.140625" style="26" bestFit="1" customWidth="1"/>
    <col min="8954" max="8957" width="13.42578125" style="26" customWidth="1"/>
    <col min="8958" max="8958" width="13.140625" style="26" bestFit="1" customWidth="1"/>
    <col min="8959" max="8962" width="14.7109375" style="26" customWidth="1"/>
    <col min="8963" max="8963" width="13.140625" style="26" bestFit="1" customWidth="1"/>
    <col min="8964" max="9198" width="8.85546875" style="26"/>
    <col min="9199" max="9203" width="1.42578125" style="26" customWidth="1"/>
    <col min="9204" max="9204" width="37" style="26" customWidth="1"/>
    <col min="9205" max="9205" width="12.28515625" style="26" bestFit="1" customWidth="1"/>
    <col min="9206" max="9206" width="11" style="26" bestFit="1" customWidth="1"/>
    <col min="9207" max="9207" width="12.7109375" style="26" bestFit="1" customWidth="1"/>
    <col min="9208" max="9208" width="12" style="26" bestFit="1" customWidth="1"/>
    <col min="9209" max="9209" width="13.140625" style="26" bestFit="1" customWidth="1"/>
    <col min="9210" max="9213" width="13.42578125" style="26" customWidth="1"/>
    <col min="9214" max="9214" width="13.140625" style="26" bestFit="1" customWidth="1"/>
    <col min="9215" max="9218" width="14.7109375" style="26" customWidth="1"/>
    <col min="9219" max="9219" width="13.140625" style="26" bestFit="1" customWidth="1"/>
    <col min="9220" max="9454" width="8.85546875" style="26"/>
    <col min="9455" max="9459" width="1.42578125" style="26" customWidth="1"/>
    <col min="9460" max="9460" width="37" style="26" customWidth="1"/>
    <col min="9461" max="9461" width="12.28515625" style="26" bestFit="1" customWidth="1"/>
    <col min="9462" max="9462" width="11" style="26" bestFit="1" customWidth="1"/>
    <col min="9463" max="9463" width="12.7109375" style="26" bestFit="1" customWidth="1"/>
    <col min="9464" max="9464" width="12" style="26" bestFit="1" customWidth="1"/>
    <col min="9465" max="9465" width="13.140625" style="26" bestFit="1" customWidth="1"/>
    <col min="9466" max="9469" width="13.42578125" style="26" customWidth="1"/>
    <col min="9470" max="9470" width="13.140625" style="26" bestFit="1" customWidth="1"/>
    <col min="9471" max="9474" width="14.7109375" style="26" customWidth="1"/>
    <col min="9475" max="9475" width="13.140625" style="26" bestFit="1" customWidth="1"/>
    <col min="9476" max="9710" width="8.85546875" style="26"/>
    <col min="9711" max="9715" width="1.42578125" style="26" customWidth="1"/>
    <col min="9716" max="9716" width="37" style="26" customWidth="1"/>
    <col min="9717" max="9717" width="12.28515625" style="26" bestFit="1" customWidth="1"/>
    <col min="9718" max="9718" width="11" style="26" bestFit="1" customWidth="1"/>
    <col min="9719" max="9719" width="12.7109375" style="26" bestFit="1" customWidth="1"/>
    <col min="9720" max="9720" width="12" style="26" bestFit="1" customWidth="1"/>
    <col min="9721" max="9721" width="13.140625" style="26" bestFit="1" customWidth="1"/>
    <col min="9722" max="9725" width="13.42578125" style="26" customWidth="1"/>
    <col min="9726" max="9726" width="13.140625" style="26" bestFit="1" customWidth="1"/>
    <col min="9727" max="9730" width="14.7109375" style="26" customWidth="1"/>
    <col min="9731" max="9731" width="13.140625" style="26" bestFit="1" customWidth="1"/>
    <col min="9732" max="9966" width="8.85546875" style="26"/>
    <col min="9967" max="9971" width="1.42578125" style="26" customWidth="1"/>
    <col min="9972" max="9972" width="37" style="26" customWidth="1"/>
    <col min="9973" max="9973" width="12.28515625" style="26" bestFit="1" customWidth="1"/>
    <col min="9974" max="9974" width="11" style="26" bestFit="1" customWidth="1"/>
    <col min="9975" max="9975" width="12.7109375" style="26" bestFit="1" customWidth="1"/>
    <col min="9976" max="9976" width="12" style="26" bestFit="1" customWidth="1"/>
    <col min="9977" max="9977" width="13.140625" style="26" bestFit="1" customWidth="1"/>
    <col min="9978" max="9981" width="13.42578125" style="26" customWidth="1"/>
    <col min="9982" max="9982" width="13.140625" style="26" bestFit="1" customWidth="1"/>
    <col min="9983" max="9986" width="14.7109375" style="26" customWidth="1"/>
    <col min="9987" max="9987" width="13.140625" style="26" bestFit="1" customWidth="1"/>
    <col min="9988" max="10222" width="8.85546875" style="26"/>
    <col min="10223" max="10227" width="1.42578125" style="26" customWidth="1"/>
    <col min="10228" max="10228" width="37" style="26" customWidth="1"/>
    <col min="10229" max="10229" width="12.28515625" style="26" bestFit="1" customWidth="1"/>
    <col min="10230" max="10230" width="11" style="26" bestFit="1" customWidth="1"/>
    <col min="10231" max="10231" width="12.7109375" style="26" bestFit="1" customWidth="1"/>
    <col min="10232" max="10232" width="12" style="26" bestFit="1" customWidth="1"/>
    <col min="10233" max="10233" width="13.140625" style="26" bestFit="1" customWidth="1"/>
    <col min="10234" max="10237" width="13.42578125" style="26" customWidth="1"/>
    <col min="10238" max="10238" width="13.140625" style="26" bestFit="1" customWidth="1"/>
    <col min="10239" max="10242" width="14.7109375" style="26" customWidth="1"/>
    <col min="10243" max="10243" width="13.140625" style="26" bestFit="1" customWidth="1"/>
    <col min="10244" max="10478" width="8.85546875" style="26"/>
    <col min="10479" max="10483" width="1.42578125" style="26" customWidth="1"/>
    <col min="10484" max="10484" width="37" style="26" customWidth="1"/>
    <col min="10485" max="10485" width="12.28515625" style="26" bestFit="1" customWidth="1"/>
    <col min="10486" max="10486" width="11" style="26" bestFit="1" customWidth="1"/>
    <col min="10487" max="10487" width="12.7109375" style="26" bestFit="1" customWidth="1"/>
    <col min="10488" max="10488" width="12" style="26" bestFit="1" customWidth="1"/>
    <col min="10489" max="10489" width="13.140625" style="26" bestFit="1" customWidth="1"/>
    <col min="10490" max="10493" width="13.42578125" style="26" customWidth="1"/>
    <col min="10494" max="10494" width="13.140625" style="26" bestFit="1" customWidth="1"/>
    <col min="10495" max="10498" width="14.7109375" style="26" customWidth="1"/>
    <col min="10499" max="10499" width="13.140625" style="26" bestFit="1" customWidth="1"/>
    <col min="10500" max="10734" width="8.85546875" style="26"/>
    <col min="10735" max="10739" width="1.42578125" style="26" customWidth="1"/>
    <col min="10740" max="10740" width="37" style="26" customWidth="1"/>
    <col min="10741" max="10741" width="12.28515625" style="26" bestFit="1" customWidth="1"/>
    <col min="10742" max="10742" width="11" style="26" bestFit="1" customWidth="1"/>
    <col min="10743" max="10743" width="12.7109375" style="26" bestFit="1" customWidth="1"/>
    <col min="10744" max="10744" width="12" style="26" bestFit="1" customWidth="1"/>
    <col min="10745" max="10745" width="13.140625" style="26" bestFit="1" customWidth="1"/>
    <col min="10746" max="10749" width="13.42578125" style="26" customWidth="1"/>
    <col min="10750" max="10750" width="13.140625" style="26" bestFit="1" customWidth="1"/>
    <col min="10751" max="10754" width="14.7109375" style="26" customWidth="1"/>
    <col min="10755" max="10755" width="13.140625" style="26" bestFit="1" customWidth="1"/>
    <col min="10756" max="10990" width="8.85546875" style="26"/>
    <col min="10991" max="10995" width="1.42578125" style="26" customWidth="1"/>
    <col min="10996" max="10996" width="37" style="26" customWidth="1"/>
    <col min="10997" max="10997" width="12.28515625" style="26" bestFit="1" customWidth="1"/>
    <col min="10998" max="10998" width="11" style="26" bestFit="1" customWidth="1"/>
    <col min="10999" max="10999" width="12.7109375" style="26" bestFit="1" customWidth="1"/>
    <col min="11000" max="11000" width="12" style="26" bestFit="1" customWidth="1"/>
    <col min="11001" max="11001" width="13.140625" style="26" bestFit="1" customWidth="1"/>
    <col min="11002" max="11005" width="13.42578125" style="26" customWidth="1"/>
    <col min="11006" max="11006" width="13.140625" style="26" bestFit="1" customWidth="1"/>
    <col min="11007" max="11010" width="14.7109375" style="26" customWidth="1"/>
    <col min="11011" max="11011" width="13.140625" style="26" bestFit="1" customWidth="1"/>
    <col min="11012" max="11246" width="8.85546875" style="26"/>
    <col min="11247" max="11251" width="1.42578125" style="26" customWidth="1"/>
    <col min="11252" max="11252" width="37" style="26" customWidth="1"/>
    <col min="11253" max="11253" width="12.28515625" style="26" bestFit="1" customWidth="1"/>
    <col min="11254" max="11254" width="11" style="26" bestFit="1" customWidth="1"/>
    <col min="11255" max="11255" width="12.7109375" style="26" bestFit="1" customWidth="1"/>
    <col min="11256" max="11256" width="12" style="26" bestFit="1" customWidth="1"/>
    <col min="11257" max="11257" width="13.140625" style="26" bestFit="1" customWidth="1"/>
    <col min="11258" max="11261" width="13.42578125" style="26" customWidth="1"/>
    <col min="11262" max="11262" width="13.140625" style="26" bestFit="1" customWidth="1"/>
    <col min="11263" max="11266" width="14.7109375" style="26" customWidth="1"/>
    <col min="11267" max="11267" width="13.140625" style="26" bestFit="1" customWidth="1"/>
    <col min="11268" max="11502" width="8.85546875" style="26"/>
    <col min="11503" max="11507" width="1.42578125" style="26" customWidth="1"/>
    <col min="11508" max="11508" width="37" style="26" customWidth="1"/>
    <col min="11509" max="11509" width="12.28515625" style="26" bestFit="1" customWidth="1"/>
    <col min="11510" max="11510" width="11" style="26" bestFit="1" customWidth="1"/>
    <col min="11511" max="11511" width="12.7109375" style="26" bestFit="1" customWidth="1"/>
    <col min="11512" max="11512" width="12" style="26" bestFit="1" customWidth="1"/>
    <col min="11513" max="11513" width="13.140625" style="26" bestFit="1" customWidth="1"/>
    <col min="11514" max="11517" width="13.42578125" style="26" customWidth="1"/>
    <col min="11518" max="11518" width="13.140625" style="26" bestFit="1" customWidth="1"/>
    <col min="11519" max="11522" width="14.7109375" style="26" customWidth="1"/>
    <col min="11523" max="11523" width="13.140625" style="26" bestFit="1" customWidth="1"/>
    <col min="11524" max="11758" width="8.85546875" style="26"/>
    <col min="11759" max="11763" width="1.42578125" style="26" customWidth="1"/>
    <col min="11764" max="11764" width="37" style="26" customWidth="1"/>
    <col min="11765" max="11765" width="12.28515625" style="26" bestFit="1" customWidth="1"/>
    <col min="11766" max="11766" width="11" style="26" bestFit="1" customWidth="1"/>
    <col min="11767" max="11767" width="12.7109375" style="26" bestFit="1" customWidth="1"/>
    <col min="11768" max="11768" width="12" style="26" bestFit="1" customWidth="1"/>
    <col min="11769" max="11769" width="13.140625" style="26" bestFit="1" customWidth="1"/>
    <col min="11770" max="11773" width="13.42578125" style="26" customWidth="1"/>
    <col min="11774" max="11774" width="13.140625" style="26" bestFit="1" customWidth="1"/>
    <col min="11775" max="11778" width="14.7109375" style="26" customWidth="1"/>
    <col min="11779" max="11779" width="13.140625" style="26" bestFit="1" customWidth="1"/>
    <col min="11780" max="12014" width="8.85546875" style="26"/>
    <col min="12015" max="12019" width="1.42578125" style="26" customWidth="1"/>
    <col min="12020" max="12020" width="37" style="26" customWidth="1"/>
    <col min="12021" max="12021" width="12.28515625" style="26" bestFit="1" customWidth="1"/>
    <col min="12022" max="12022" width="11" style="26" bestFit="1" customWidth="1"/>
    <col min="12023" max="12023" width="12.7109375" style="26" bestFit="1" customWidth="1"/>
    <col min="12024" max="12024" width="12" style="26" bestFit="1" customWidth="1"/>
    <col min="12025" max="12025" width="13.140625" style="26" bestFit="1" customWidth="1"/>
    <col min="12026" max="12029" width="13.42578125" style="26" customWidth="1"/>
    <col min="12030" max="12030" width="13.140625" style="26" bestFit="1" customWidth="1"/>
    <col min="12031" max="12034" width="14.7109375" style="26" customWidth="1"/>
    <col min="12035" max="12035" width="13.140625" style="26" bestFit="1" customWidth="1"/>
    <col min="12036" max="12270" width="8.85546875" style="26"/>
    <col min="12271" max="12275" width="1.42578125" style="26" customWidth="1"/>
    <col min="12276" max="12276" width="37" style="26" customWidth="1"/>
    <col min="12277" max="12277" width="12.28515625" style="26" bestFit="1" customWidth="1"/>
    <col min="12278" max="12278" width="11" style="26" bestFit="1" customWidth="1"/>
    <col min="12279" max="12279" width="12.7109375" style="26" bestFit="1" customWidth="1"/>
    <col min="12280" max="12280" width="12" style="26" bestFit="1" customWidth="1"/>
    <col min="12281" max="12281" width="13.140625" style="26" bestFit="1" customWidth="1"/>
    <col min="12282" max="12285" width="13.42578125" style="26" customWidth="1"/>
    <col min="12286" max="12286" width="13.140625" style="26" bestFit="1" customWidth="1"/>
    <col min="12287" max="12290" width="14.7109375" style="26" customWidth="1"/>
    <col min="12291" max="12291" width="13.140625" style="26" bestFit="1" customWidth="1"/>
    <col min="12292" max="12526" width="8.85546875" style="26"/>
    <col min="12527" max="12531" width="1.42578125" style="26" customWidth="1"/>
    <col min="12532" max="12532" width="37" style="26" customWidth="1"/>
    <col min="12533" max="12533" width="12.28515625" style="26" bestFit="1" customWidth="1"/>
    <col min="12534" max="12534" width="11" style="26" bestFit="1" customWidth="1"/>
    <col min="12535" max="12535" width="12.7109375" style="26" bestFit="1" customWidth="1"/>
    <col min="12536" max="12536" width="12" style="26" bestFit="1" customWidth="1"/>
    <col min="12537" max="12537" width="13.140625" style="26" bestFit="1" customWidth="1"/>
    <col min="12538" max="12541" width="13.42578125" style="26" customWidth="1"/>
    <col min="12542" max="12542" width="13.140625" style="26" bestFit="1" customWidth="1"/>
    <col min="12543" max="12546" width="14.7109375" style="26" customWidth="1"/>
    <col min="12547" max="12547" width="13.140625" style="26" bestFit="1" customWidth="1"/>
    <col min="12548" max="12782" width="8.85546875" style="26"/>
    <col min="12783" max="12787" width="1.42578125" style="26" customWidth="1"/>
    <col min="12788" max="12788" width="37" style="26" customWidth="1"/>
    <col min="12789" max="12789" width="12.28515625" style="26" bestFit="1" customWidth="1"/>
    <col min="12790" max="12790" width="11" style="26" bestFit="1" customWidth="1"/>
    <col min="12791" max="12791" width="12.7109375" style="26" bestFit="1" customWidth="1"/>
    <col min="12792" max="12792" width="12" style="26" bestFit="1" customWidth="1"/>
    <col min="12793" max="12793" width="13.140625" style="26" bestFit="1" customWidth="1"/>
    <col min="12794" max="12797" width="13.42578125" style="26" customWidth="1"/>
    <col min="12798" max="12798" width="13.140625" style="26" bestFit="1" customWidth="1"/>
    <col min="12799" max="12802" width="14.7109375" style="26" customWidth="1"/>
    <col min="12803" max="12803" width="13.140625" style="26" bestFit="1" customWidth="1"/>
    <col min="12804" max="13038" width="8.85546875" style="26"/>
    <col min="13039" max="13043" width="1.42578125" style="26" customWidth="1"/>
    <col min="13044" max="13044" width="37" style="26" customWidth="1"/>
    <col min="13045" max="13045" width="12.28515625" style="26" bestFit="1" customWidth="1"/>
    <col min="13046" max="13046" width="11" style="26" bestFit="1" customWidth="1"/>
    <col min="13047" max="13047" width="12.7109375" style="26" bestFit="1" customWidth="1"/>
    <col min="13048" max="13048" width="12" style="26" bestFit="1" customWidth="1"/>
    <col min="13049" max="13049" width="13.140625" style="26" bestFit="1" customWidth="1"/>
    <col min="13050" max="13053" width="13.42578125" style="26" customWidth="1"/>
    <col min="13054" max="13054" width="13.140625" style="26" bestFit="1" customWidth="1"/>
    <col min="13055" max="13058" width="14.7109375" style="26" customWidth="1"/>
    <col min="13059" max="13059" width="13.140625" style="26" bestFit="1" customWidth="1"/>
    <col min="13060" max="13294" width="8.85546875" style="26"/>
    <col min="13295" max="13299" width="1.42578125" style="26" customWidth="1"/>
    <col min="13300" max="13300" width="37" style="26" customWidth="1"/>
    <col min="13301" max="13301" width="12.28515625" style="26" bestFit="1" customWidth="1"/>
    <col min="13302" max="13302" width="11" style="26" bestFit="1" customWidth="1"/>
    <col min="13303" max="13303" width="12.7109375" style="26" bestFit="1" customWidth="1"/>
    <col min="13304" max="13304" width="12" style="26" bestFit="1" customWidth="1"/>
    <col min="13305" max="13305" width="13.140625" style="26" bestFit="1" customWidth="1"/>
    <col min="13306" max="13309" width="13.42578125" style="26" customWidth="1"/>
    <col min="13310" max="13310" width="13.140625" style="26" bestFit="1" customWidth="1"/>
    <col min="13311" max="13314" width="14.7109375" style="26" customWidth="1"/>
    <col min="13315" max="13315" width="13.140625" style="26" bestFit="1" customWidth="1"/>
    <col min="13316" max="13550" width="8.85546875" style="26"/>
    <col min="13551" max="13555" width="1.42578125" style="26" customWidth="1"/>
    <col min="13556" max="13556" width="37" style="26" customWidth="1"/>
    <col min="13557" max="13557" width="12.28515625" style="26" bestFit="1" customWidth="1"/>
    <col min="13558" max="13558" width="11" style="26" bestFit="1" customWidth="1"/>
    <col min="13559" max="13559" width="12.7109375" style="26" bestFit="1" customWidth="1"/>
    <col min="13560" max="13560" width="12" style="26" bestFit="1" customWidth="1"/>
    <col min="13561" max="13561" width="13.140625" style="26" bestFit="1" customWidth="1"/>
    <col min="13562" max="13565" width="13.42578125" style="26" customWidth="1"/>
    <col min="13566" max="13566" width="13.140625" style="26" bestFit="1" customWidth="1"/>
    <col min="13567" max="13570" width="14.7109375" style="26" customWidth="1"/>
    <col min="13571" max="13571" width="13.140625" style="26" bestFit="1" customWidth="1"/>
    <col min="13572" max="13806" width="8.85546875" style="26"/>
    <col min="13807" max="13811" width="1.42578125" style="26" customWidth="1"/>
    <col min="13812" max="13812" width="37" style="26" customWidth="1"/>
    <col min="13813" max="13813" width="12.28515625" style="26" bestFit="1" customWidth="1"/>
    <col min="13814" max="13814" width="11" style="26" bestFit="1" customWidth="1"/>
    <col min="13815" max="13815" width="12.7109375" style="26" bestFit="1" customWidth="1"/>
    <col min="13816" max="13816" width="12" style="26" bestFit="1" customWidth="1"/>
    <col min="13817" max="13817" width="13.140625" style="26" bestFit="1" customWidth="1"/>
    <col min="13818" max="13821" width="13.42578125" style="26" customWidth="1"/>
    <col min="13822" max="13822" width="13.140625" style="26" bestFit="1" customWidth="1"/>
    <col min="13823" max="13826" width="14.7109375" style="26" customWidth="1"/>
    <col min="13827" max="13827" width="13.140625" style="26" bestFit="1" customWidth="1"/>
    <col min="13828" max="14062" width="8.85546875" style="26"/>
    <col min="14063" max="14067" width="1.42578125" style="26" customWidth="1"/>
    <col min="14068" max="14068" width="37" style="26" customWidth="1"/>
    <col min="14069" max="14069" width="12.28515625" style="26" bestFit="1" customWidth="1"/>
    <col min="14070" max="14070" width="11" style="26" bestFit="1" customWidth="1"/>
    <col min="14071" max="14071" width="12.7109375" style="26" bestFit="1" customWidth="1"/>
    <col min="14072" max="14072" width="12" style="26" bestFit="1" customWidth="1"/>
    <col min="14073" max="14073" width="13.140625" style="26" bestFit="1" customWidth="1"/>
    <col min="14074" max="14077" width="13.42578125" style="26" customWidth="1"/>
    <col min="14078" max="14078" width="13.140625" style="26" bestFit="1" customWidth="1"/>
    <col min="14079" max="14082" width="14.7109375" style="26" customWidth="1"/>
    <col min="14083" max="14083" width="13.140625" style="26" bestFit="1" customWidth="1"/>
    <col min="14084" max="14318" width="8.85546875" style="26"/>
    <col min="14319" max="14323" width="1.42578125" style="26" customWidth="1"/>
    <col min="14324" max="14324" width="37" style="26" customWidth="1"/>
    <col min="14325" max="14325" width="12.28515625" style="26" bestFit="1" customWidth="1"/>
    <col min="14326" max="14326" width="11" style="26" bestFit="1" customWidth="1"/>
    <col min="14327" max="14327" width="12.7109375" style="26" bestFit="1" customWidth="1"/>
    <col min="14328" max="14328" width="12" style="26" bestFit="1" customWidth="1"/>
    <col min="14329" max="14329" width="13.140625" style="26" bestFit="1" customWidth="1"/>
    <col min="14330" max="14333" width="13.42578125" style="26" customWidth="1"/>
    <col min="14334" max="14334" width="13.140625" style="26" bestFit="1" customWidth="1"/>
    <col min="14335" max="14338" width="14.7109375" style="26" customWidth="1"/>
    <col min="14339" max="14339" width="13.140625" style="26" bestFit="1" customWidth="1"/>
    <col min="14340" max="14574" width="8.85546875" style="26"/>
    <col min="14575" max="14579" width="1.42578125" style="26" customWidth="1"/>
    <col min="14580" max="14580" width="37" style="26" customWidth="1"/>
    <col min="14581" max="14581" width="12.28515625" style="26" bestFit="1" customWidth="1"/>
    <col min="14582" max="14582" width="11" style="26" bestFit="1" customWidth="1"/>
    <col min="14583" max="14583" width="12.7109375" style="26" bestFit="1" customWidth="1"/>
    <col min="14584" max="14584" width="12" style="26" bestFit="1" customWidth="1"/>
    <col min="14585" max="14585" width="13.140625" style="26" bestFit="1" customWidth="1"/>
    <col min="14586" max="14589" width="13.42578125" style="26" customWidth="1"/>
    <col min="14590" max="14590" width="13.140625" style="26" bestFit="1" customWidth="1"/>
    <col min="14591" max="14594" width="14.7109375" style="26" customWidth="1"/>
    <col min="14595" max="14595" width="13.140625" style="26" bestFit="1" customWidth="1"/>
    <col min="14596" max="14830" width="8.85546875" style="26"/>
    <col min="14831" max="14835" width="1.42578125" style="26" customWidth="1"/>
    <col min="14836" max="14836" width="37" style="26" customWidth="1"/>
    <col min="14837" max="14837" width="12.28515625" style="26" bestFit="1" customWidth="1"/>
    <col min="14838" max="14838" width="11" style="26" bestFit="1" customWidth="1"/>
    <col min="14839" max="14839" width="12.7109375" style="26" bestFit="1" customWidth="1"/>
    <col min="14840" max="14840" width="12" style="26" bestFit="1" customWidth="1"/>
    <col min="14841" max="14841" width="13.140625" style="26" bestFit="1" customWidth="1"/>
    <col min="14842" max="14845" width="13.42578125" style="26" customWidth="1"/>
    <col min="14846" max="14846" width="13.140625" style="26" bestFit="1" customWidth="1"/>
    <col min="14847" max="14850" width="14.7109375" style="26" customWidth="1"/>
    <col min="14851" max="14851" width="13.140625" style="26" bestFit="1" customWidth="1"/>
    <col min="14852" max="15086" width="8.85546875" style="26"/>
    <col min="15087" max="15091" width="1.42578125" style="26" customWidth="1"/>
    <col min="15092" max="15092" width="37" style="26" customWidth="1"/>
    <col min="15093" max="15093" width="12.28515625" style="26" bestFit="1" customWidth="1"/>
    <col min="15094" max="15094" width="11" style="26" bestFit="1" customWidth="1"/>
    <col min="15095" max="15095" width="12.7109375" style="26" bestFit="1" customWidth="1"/>
    <col min="15096" max="15096" width="12" style="26" bestFit="1" customWidth="1"/>
    <col min="15097" max="15097" width="13.140625" style="26" bestFit="1" customWidth="1"/>
    <col min="15098" max="15101" width="13.42578125" style="26" customWidth="1"/>
    <col min="15102" max="15102" width="13.140625" style="26" bestFit="1" customWidth="1"/>
    <col min="15103" max="15106" width="14.7109375" style="26" customWidth="1"/>
    <col min="15107" max="15107" width="13.140625" style="26" bestFit="1" customWidth="1"/>
    <col min="15108" max="15342" width="8.85546875" style="26"/>
    <col min="15343" max="15347" width="1.42578125" style="26" customWidth="1"/>
    <col min="15348" max="15348" width="37" style="26" customWidth="1"/>
    <col min="15349" max="15349" width="12.28515625" style="26" bestFit="1" customWidth="1"/>
    <col min="15350" max="15350" width="11" style="26" bestFit="1" customWidth="1"/>
    <col min="15351" max="15351" width="12.7109375" style="26" bestFit="1" customWidth="1"/>
    <col min="15352" max="15352" width="12" style="26" bestFit="1" customWidth="1"/>
    <col min="15353" max="15353" width="13.140625" style="26" bestFit="1" customWidth="1"/>
    <col min="15354" max="15357" width="13.42578125" style="26" customWidth="1"/>
    <col min="15358" max="15358" width="13.140625" style="26" bestFit="1" customWidth="1"/>
    <col min="15359" max="15362" width="14.7109375" style="26" customWidth="1"/>
    <col min="15363" max="15363" width="13.140625" style="26" bestFit="1" customWidth="1"/>
    <col min="15364" max="15598" width="8.85546875" style="26"/>
    <col min="15599" max="15603" width="1.42578125" style="26" customWidth="1"/>
    <col min="15604" max="15604" width="37" style="26" customWidth="1"/>
    <col min="15605" max="15605" width="12.28515625" style="26" bestFit="1" customWidth="1"/>
    <col min="15606" max="15606" width="11" style="26" bestFit="1" customWidth="1"/>
    <col min="15607" max="15607" width="12.7109375" style="26" bestFit="1" customWidth="1"/>
    <col min="15608" max="15608" width="12" style="26" bestFit="1" customWidth="1"/>
    <col min="15609" max="15609" width="13.140625" style="26" bestFit="1" customWidth="1"/>
    <col min="15610" max="15613" width="13.42578125" style="26" customWidth="1"/>
    <col min="15614" max="15614" width="13.140625" style="26" bestFit="1" customWidth="1"/>
    <col min="15615" max="15618" width="14.7109375" style="26" customWidth="1"/>
    <col min="15619" max="15619" width="13.140625" style="26" bestFit="1" customWidth="1"/>
    <col min="15620" max="15854" width="8.85546875" style="26"/>
    <col min="15855" max="15859" width="1.42578125" style="26" customWidth="1"/>
    <col min="15860" max="15860" width="37" style="26" customWidth="1"/>
    <col min="15861" max="15861" width="12.28515625" style="26" bestFit="1" customWidth="1"/>
    <col min="15862" max="15862" width="11" style="26" bestFit="1" customWidth="1"/>
    <col min="15863" max="15863" width="12.7109375" style="26" bestFit="1" customWidth="1"/>
    <col min="15864" max="15864" width="12" style="26" bestFit="1" customWidth="1"/>
    <col min="15865" max="15865" width="13.140625" style="26" bestFit="1" customWidth="1"/>
    <col min="15866" max="15869" width="13.42578125" style="26" customWidth="1"/>
    <col min="15870" max="15870" width="13.140625" style="26" bestFit="1" customWidth="1"/>
    <col min="15871" max="15874" width="14.7109375" style="26" customWidth="1"/>
    <col min="15875" max="15875" width="13.140625" style="26" bestFit="1" customWidth="1"/>
    <col min="15876" max="16110" width="8.85546875" style="26"/>
    <col min="16111" max="16115" width="1.42578125" style="26" customWidth="1"/>
    <col min="16116" max="16116" width="37" style="26" customWidth="1"/>
    <col min="16117" max="16117" width="12.28515625" style="26" bestFit="1" customWidth="1"/>
    <col min="16118" max="16118" width="11" style="26" bestFit="1" customWidth="1"/>
    <col min="16119" max="16119" width="12.7109375" style="26" bestFit="1" customWidth="1"/>
    <col min="16120" max="16120" width="12" style="26" bestFit="1" customWidth="1"/>
    <col min="16121" max="16121" width="13.140625" style="26" bestFit="1" customWidth="1"/>
    <col min="16122" max="16125" width="13.42578125" style="26" customWidth="1"/>
    <col min="16126" max="16126" width="13.140625" style="26" bestFit="1" customWidth="1"/>
    <col min="16127" max="16130" width="14.7109375" style="26" customWidth="1"/>
    <col min="16131" max="16131" width="13.140625" style="26" bestFit="1" customWidth="1"/>
    <col min="16132" max="16384" width="8.85546875" style="26"/>
  </cols>
  <sheetData>
    <row r="1" spans="1:19" s="50" customFormat="1" ht="15">
      <c r="A1" s="41" t="s">
        <v>29</v>
      </c>
      <c r="B1" s="41"/>
      <c r="C1" s="41"/>
      <c r="D1" s="41"/>
      <c r="E1" s="49"/>
      <c r="F1" s="49"/>
    </row>
    <row r="2" spans="1:19" s="50" customFormat="1" ht="15">
      <c r="A2" s="41" t="s">
        <v>55</v>
      </c>
      <c r="B2" s="41"/>
      <c r="C2" s="41"/>
      <c r="D2" s="41"/>
      <c r="E2" s="49"/>
      <c r="F2" s="49"/>
    </row>
    <row r="3" spans="1:19" s="50" customFormat="1" ht="15">
      <c r="A3" s="21" t="s">
        <v>27</v>
      </c>
      <c r="B3" s="41"/>
      <c r="C3" s="41"/>
      <c r="D3" s="41"/>
      <c r="E3" s="49"/>
      <c r="F3" s="49"/>
    </row>
    <row r="4" spans="1:19" s="50" customFormat="1">
      <c r="A4" s="139" t="s">
        <v>79</v>
      </c>
      <c r="B4" s="140"/>
      <c r="C4" s="140"/>
      <c r="D4" s="140"/>
      <c r="E4" s="140"/>
      <c r="F4" s="140"/>
    </row>
    <row r="5" spans="1:19" s="50" customFormat="1" ht="33.75" customHeight="1">
      <c r="A5" s="21"/>
      <c r="B5" s="21"/>
      <c r="C5" s="21"/>
      <c r="D5" s="21"/>
      <c r="E5" s="49"/>
      <c r="F5" s="51"/>
      <c r="G5" s="141" t="s">
        <v>32</v>
      </c>
      <c r="H5" s="141"/>
      <c r="I5" s="141"/>
      <c r="J5" s="141"/>
      <c r="K5" s="52" t="s">
        <v>57</v>
      </c>
      <c r="L5" s="138" t="s">
        <v>32</v>
      </c>
      <c r="M5" s="138"/>
      <c r="N5" s="138"/>
      <c r="O5" s="138"/>
      <c r="P5" s="52" t="s">
        <v>57</v>
      </c>
      <c r="Q5" s="76" t="s">
        <v>32</v>
      </c>
      <c r="R5" s="69"/>
      <c r="S5" s="70"/>
    </row>
    <row r="6" spans="1:19" s="50" customFormat="1">
      <c r="A6" s="21"/>
      <c r="B6" s="21"/>
      <c r="C6" s="21"/>
      <c r="D6" s="21"/>
      <c r="E6" s="53"/>
      <c r="F6" s="53"/>
      <c r="G6" s="53" t="s">
        <v>22</v>
      </c>
      <c r="H6" s="53" t="s">
        <v>24</v>
      </c>
      <c r="I6" s="53" t="s">
        <v>25</v>
      </c>
      <c r="J6" s="53" t="s">
        <v>23</v>
      </c>
      <c r="K6" s="23" t="s">
        <v>23</v>
      </c>
      <c r="L6" s="53" t="s">
        <v>22</v>
      </c>
      <c r="M6" s="53" t="s">
        <v>24</v>
      </c>
      <c r="N6" s="53" t="s">
        <v>25</v>
      </c>
      <c r="O6" s="53" t="s">
        <v>23</v>
      </c>
      <c r="P6" s="23" t="s">
        <v>23</v>
      </c>
      <c r="Q6" s="53" t="s">
        <v>22</v>
      </c>
      <c r="R6" s="53"/>
      <c r="S6" s="53"/>
    </row>
    <row r="7" spans="1:19" s="50" customFormat="1">
      <c r="A7" s="21"/>
      <c r="B7" s="21"/>
      <c r="C7" s="21"/>
      <c r="D7" s="21"/>
      <c r="E7" s="18"/>
      <c r="F7" s="18"/>
      <c r="G7" s="18">
        <v>2020</v>
      </c>
      <c r="H7" s="18">
        <v>2020</v>
      </c>
      <c r="I7" s="18">
        <v>2020</v>
      </c>
      <c r="J7" s="18">
        <v>2020</v>
      </c>
      <c r="K7" s="19">
        <v>2020</v>
      </c>
      <c r="L7" s="18">
        <v>2021</v>
      </c>
      <c r="M7" s="18">
        <v>2021</v>
      </c>
      <c r="N7" s="18">
        <v>2021</v>
      </c>
      <c r="O7" s="18">
        <v>2021</v>
      </c>
      <c r="P7" s="19">
        <v>2021</v>
      </c>
      <c r="Q7" s="18">
        <v>2022</v>
      </c>
      <c r="R7" s="18"/>
      <c r="S7" s="18"/>
    </row>
    <row r="8" spans="1:19">
      <c r="A8" s="21"/>
      <c r="B8" s="21"/>
      <c r="C8" s="21"/>
      <c r="D8" s="21"/>
      <c r="E8" s="18"/>
      <c r="F8" s="18"/>
      <c r="G8" s="18"/>
      <c r="H8" s="18"/>
      <c r="I8" s="18"/>
      <c r="J8" s="18"/>
      <c r="K8" s="19"/>
      <c r="L8" s="18"/>
      <c r="M8" s="18"/>
      <c r="N8" s="18"/>
      <c r="O8" s="18"/>
      <c r="P8" s="19"/>
      <c r="Q8" s="18"/>
      <c r="R8" s="18"/>
      <c r="S8" s="18"/>
    </row>
    <row r="9" spans="1:19">
      <c r="A9" s="27" t="s">
        <v>56</v>
      </c>
      <c r="B9" s="27"/>
      <c r="G9" s="36"/>
      <c r="H9" s="36"/>
      <c r="I9" s="36"/>
      <c r="J9" s="36"/>
      <c r="K9" s="35"/>
      <c r="L9" s="36"/>
      <c r="M9" s="36"/>
      <c r="N9" s="36"/>
      <c r="O9" s="36"/>
      <c r="P9" s="35"/>
      <c r="Q9" s="36"/>
      <c r="R9" s="36"/>
      <c r="S9" s="27"/>
    </row>
    <row r="10" spans="1:19" s="45" customFormat="1">
      <c r="B10" s="48" t="s">
        <v>58</v>
      </c>
      <c r="G10" s="46">
        <v>2702776</v>
      </c>
      <c r="H10" s="46">
        <v>2839670</v>
      </c>
      <c r="I10" s="46">
        <v>2933445</v>
      </c>
      <c r="J10" s="46">
        <v>2979505</v>
      </c>
      <c r="K10" s="47">
        <f>SUM(G10:J10)</f>
        <v>11455396</v>
      </c>
      <c r="L10" s="46">
        <v>3170972</v>
      </c>
      <c r="M10" s="46">
        <v>3234643</v>
      </c>
      <c r="N10" s="46">
        <v>3257697</v>
      </c>
      <c r="O10" s="46">
        <v>3308788</v>
      </c>
      <c r="P10" s="47">
        <f>SUM(L10:O10)</f>
        <v>12972100</v>
      </c>
      <c r="Q10" s="46">
        <v>3350424</v>
      </c>
      <c r="R10" s="46"/>
      <c r="S10" s="71"/>
    </row>
    <row r="11" spans="1:19">
      <c r="A11" s="27"/>
      <c r="B11" s="33" t="s">
        <v>72</v>
      </c>
      <c r="G11" s="31">
        <v>2307</v>
      </c>
      <c r="H11" s="31">
        <v>2935</v>
      </c>
      <c r="I11" s="31">
        <v>177</v>
      </c>
      <c r="J11" s="31">
        <v>855</v>
      </c>
      <c r="K11" s="29">
        <f>SUM(G11:J11)</f>
        <v>6274</v>
      </c>
      <c r="L11" s="31">
        <v>448</v>
      </c>
      <c r="M11" s="31">
        <v>-433</v>
      </c>
      <c r="N11" s="31">
        <v>73</v>
      </c>
      <c r="O11" s="31">
        <v>1191</v>
      </c>
      <c r="P11" s="29">
        <f>SUM(L11:O11)</f>
        <v>1279</v>
      </c>
      <c r="Q11" s="31">
        <v>-636</v>
      </c>
      <c r="R11" s="31"/>
      <c r="S11" s="43"/>
    </row>
    <row r="12" spans="1:19">
      <c r="A12" s="27"/>
      <c r="B12" s="33" t="s">
        <v>74</v>
      </c>
      <c r="G12" s="31">
        <v>69969</v>
      </c>
      <c r="H12" s="31">
        <v>72904</v>
      </c>
      <c r="I12" s="31">
        <v>73081</v>
      </c>
      <c r="J12" s="31">
        <v>73936</v>
      </c>
      <c r="K12" s="29">
        <f>J12</f>
        <v>73936</v>
      </c>
      <c r="L12" s="31">
        <v>74384</v>
      </c>
      <c r="M12" s="31">
        <v>73951</v>
      </c>
      <c r="N12" s="31">
        <v>74024</v>
      </c>
      <c r="O12" s="31">
        <v>75215</v>
      </c>
      <c r="P12" s="29">
        <f>O12</f>
        <v>75215</v>
      </c>
      <c r="Q12" s="31">
        <v>74579</v>
      </c>
      <c r="R12" s="31"/>
      <c r="S12" s="43"/>
    </row>
    <row r="13" spans="1:19">
      <c r="A13" s="27"/>
      <c r="B13" s="33" t="s">
        <v>75</v>
      </c>
      <c r="G13" s="31">
        <v>68816</v>
      </c>
      <c r="H13" s="31">
        <v>71437</v>
      </c>
      <c r="I13" s="31">
        <v>72993</v>
      </c>
      <c r="J13" s="31">
        <v>73509</v>
      </c>
      <c r="K13" s="29">
        <v>71689</v>
      </c>
      <c r="L13" s="31">
        <v>74160</v>
      </c>
      <c r="M13" s="31">
        <v>74168</v>
      </c>
      <c r="N13" s="31">
        <v>73988</v>
      </c>
      <c r="O13" s="31">
        <v>74620</v>
      </c>
      <c r="P13" s="29">
        <v>74234</v>
      </c>
      <c r="Q13" s="31">
        <v>74897</v>
      </c>
      <c r="R13" s="31"/>
      <c r="S13" s="43"/>
    </row>
    <row r="14" spans="1:19" s="45" customFormat="1">
      <c r="B14" s="48" t="s">
        <v>83</v>
      </c>
      <c r="G14" s="55">
        <v>13.09</v>
      </c>
      <c r="H14" s="55">
        <v>13.25</v>
      </c>
      <c r="I14" s="55">
        <v>13.4</v>
      </c>
      <c r="J14" s="55">
        <v>13.51</v>
      </c>
      <c r="K14" s="56">
        <v>13.32</v>
      </c>
      <c r="L14" s="55">
        <v>14.25</v>
      </c>
      <c r="M14" s="55">
        <v>14.54</v>
      </c>
      <c r="N14" s="55">
        <v>14.68</v>
      </c>
      <c r="O14" s="55">
        <v>14.78</v>
      </c>
      <c r="P14" s="56">
        <v>14.56</v>
      </c>
      <c r="Q14" s="55">
        <v>14.91</v>
      </c>
      <c r="R14" s="55"/>
      <c r="S14" s="72"/>
    </row>
    <row r="15" spans="1:19" s="45" customFormat="1">
      <c r="B15" s="48" t="s">
        <v>76</v>
      </c>
      <c r="G15" s="57">
        <v>0.14000000000000001</v>
      </c>
      <c r="H15" s="57">
        <v>0.06</v>
      </c>
      <c r="I15" s="57">
        <v>0.02</v>
      </c>
      <c r="J15" s="57">
        <v>0.02</v>
      </c>
      <c r="K15" s="58">
        <v>0.06</v>
      </c>
      <c r="L15" s="57">
        <v>0.09</v>
      </c>
      <c r="M15" s="57">
        <v>0.1</v>
      </c>
      <c r="N15" s="57">
        <v>0.1</v>
      </c>
      <c r="O15" s="57">
        <v>0.09</v>
      </c>
      <c r="P15" s="58">
        <v>0.09</v>
      </c>
      <c r="Q15" s="57">
        <v>4.5999999999999999E-2</v>
      </c>
      <c r="R15" s="57"/>
      <c r="S15" s="73"/>
    </row>
    <row r="16" spans="1:19" s="45" customFormat="1">
      <c r="B16" s="48" t="s">
        <v>77</v>
      </c>
      <c r="G16" s="57">
        <v>0.14000000000000001</v>
      </c>
      <c r="H16" s="57">
        <v>0.06</v>
      </c>
      <c r="I16" s="57">
        <v>0.03</v>
      </c>
      <c r="J16" s="57">
        <v>0.02</v>
      </c>
      <c r="K16" s="58">
        <v>0.06</v>
      </c>
      <c r="L16" s="57">
        <v>0.09</v>
      </c>
      <c r="M16" s="57">
        <v>0.09</v>
      </c>
      <c r="N16" s="57">
        <v>0.09</v>
      </c>
      <c r="O16" s="57">
        <v>0.09</v>
      </c>
      <c r="P16" s="58">
        <v>0.09</v>
      </c>
      <c r="Q16" s="57">
        <v>4.5999999999999999E-2</v>
      </c>
      <c r="R16" s="57"/>
      <c r="S16" s="73"/>
    </row>
    <row r="17" spans="1:19">
      <c r="G17" s="38"/>
      <c r="H17" s="38"/>
      <c r="I17" s="38"/>
      <c r="J17" s="38"/>
      <c r="K17" s="37"/>
      <c r="L17" s="38"/>
      <c r="M17" s="38"/>
      <c r="N17" s="38"/>
      <c r="O17" s="38"/>
      <c r="P17" s="37"/>
      <c r="Q17" s="38"/>
      <c r="R17" s="38"/>
      <c r="S17" s="59"/>
    </row>
    <row r="18" spans="1:19">
      <c r="A18" s="27" t="s">
        <v>59</v>
      </c>
      <c r="B18" s="27"/>
      <c r="G18" s="40"/>
      <c r="H18" s="40"/>
      <c r="I18" s="40"/>
      <c r="J18" s="40"/>
      <c r="K18" s="39"/>
      <c r="L18" s="40"/>
      <c r="M18" s="40"/>
      <c r="N18" s="40"/>
      <c r="O18" s="40"/>
      <c r="P18" s="39"/>
      <c r="Q18" s="40"/>
      <c r="R18" s="40"/>
      <c r="S18" s="74"/>
    </row>
    <row r="19" spans="1:19" s="45" customFormat="1">
      <c r="B19" s="48" t="s">
        <v>31</v>
      </c>
      <c r="G19" s="46">
        <v>1723474</v>
      </c>
      <c r="H19" s="46">
        <v>1892537</v>
      </c>
      <c r="I19" s="46">
        <v>2019083</v>
      </c>
      <c r="J19" s="46">
        <v>2137158</v>
      </c>
      <c r="K19" s="47">
        <f>SUM(G19:J19)</f>
        <v>7772252</v>
      </c>
      <c r="L19" s="46">
        <v>2343674</v>
      </c>
      <c r="M19" s="46">
        <v>2400480</v>
      </c>
      <c r="N19" s="46">
        <v>2432239</v>
      </c>
      <c r="O19" s="46">
        <v>2523426</v>
      </c>
      <c r="P19" s="47">
        <f>SUM(L19:O19)</f>
        <v>9699819</v>
      </c>
      <c r="Q19" s="46">
        <v>2561831</v>
      </c>
      <c r="R19" s="46"/>
      <c r="S19" s="71"/>
    </row>
    <row r="20" spans="1:19">
      <c r="A20" s="27"/>
      <c r="B20" s="33" t="s">
        <v>72</v>
      </c>
      <c r="D20" s="34"/>
      <c r="E20" s="34"/>
      <c r="G20" s="31">
        <v>6956</v>
      </c>
      <c r="H20" s="31">
        <v>2749</v>
      </c>
      <c r="I20" s="31">
        <v>759</v>
      </c>
      <c r="J20" s="31">
        <v>4456</v>
      </c>
      <c r="K20" s="29">
        <f>SUM(G20:J20)</f>
        <v>14920</v>
      </c>
      <c r="L20" s="31">
        <v>1810</v>
      </c>
      <c r="M20" s="31">
        <v>188</v>
      </c>
      <c r="N20" s="31">
        <v>1804</v>
      </c>
      <c r="O20" s="31">
        <v>3536</v>
      </c>
      <c r="P20" s="29">
        <f>SUM(L20:O20)</f>
        <v>7338</v>
      </c>
      <c r="Q20" s="31">
        <v>-303</v>
      </c>
      <c r="R20" s="31"/>
      <c r="S20" s="43"/>
    </row>
    <row r="21" spans="1:19">
      <c r="A21" s="27"/>
      <c r="B21" s="33" t="s">
        <v>74</v>
      </c>
      <c r="D21" s="34"/>
      <c r="E21" s="34"/>
      <c r="G21" s="31">
        <v>58734</v>
      </c>
      <c r="H21" s="31">
        <v>61483</v>
      </c>
      <c r="I21" s="31">
        <v>62242</v>
      </c>
      <c r="J21" s="31">
        <v>66698</v>
      </c>
      <c r="K21" s="29">
        <f>J21</f>
        <v>66698</v>
      </c>
      <c r="L21" s="31">
        <v>68508</v>
      </c>
      <c r="M21" s="31">
        <v>68696</v>
      </c>
      <c r="N21" s="31">
        <v>70500</v>
      </c>
      <c r="O21" s="31">
        <v>74036</v>
      </c>
      <c r="P21" s="29">
        <f>O21</f>
        <v>74036</v>
      </c>
      <c r="Q21" s="31">
        <v>73733</v>
      </c>
      <c r="R21" s="31"/>
      <c r="S21" s="43"/>
    </row>
    <row r="22" spans="1:19">
      <c r="A22" s="27"/>
      <c r="B22" s="33" t="s">
        <v>75</v>
      </c>
      <c r="D22" s="34"/>
      <c r="E22" s="34"/>
      <c r="G22" s="31">
        <v>55256</v>
      </c>
      <c r="H22" s="31">
        <v>60109</v>
      </c>
      <c r="I22" s="31">
        <v>61863</v>
      </c>
      <c r="J22" s="31">
        <v>64470</v>
      </c>
      <c r="K22" s="29">
        <v>60425</v>
      </c>
      <c r="L22" s="31">
        <v>67603</v>
      </c>
      <c r="M22" s="31">
        <v>68602</v>
      </c>
      <c r="N22" s="31">
        <v>69598</v>
      </c>
      <c r="O22" s="31">
        <v>72268</v>
      </c>
      <c r="P22" s="29">
        <v>69518</v>
      </c>
      <c r="Q22" s="31">
        <v>73885</v>
      </c>
      <c r="R22" s="31"/>
      <c r="S22" s="43"/>
    </row>
    <row r="23" spans="1:19" s="45" customFormat="1">
      <c r="B23" s="48" t="s">
        <v>83</v>
      </c>
      <c r="G23" s="55">
        <v>10.4</v>
      </c>
      <c r="H23" s="55">
        <v>10.5</v>
      </c>
      <c r="I23" s="55">
        <v>10.88</v>
      </c>
      <c r="J23" s="55">
        <v>11.05</v>
      </c>
      <c r="K23" s="56">
        <v>10.72</v>
      </c>
      <c r="L23" s="55">
        <v>11.56</v>
      </c>
      <c r="M23" s="55">
        <v>11.66</v>
      </c>
      <c r="N23" s="55">
        <v>11.65</v>
      </c>
      <c r="O23" s="55">
        <v>11.64</v>
      </c>
      <c r="P23" s="56">
        <v>11.63</v>
      </c>
      <c r="Q23" s="55">
        <v>11.56</v>
      </c>
      <c r="R23" s="55"/>
      <c r="S23" s="72"/>
    </row>
    <row r="24" spans="1:19" s="45" customFormat="1">
      <c r="B24" s="48" t="s">
        <v>76</v>
      </c>
      <c r="G24" s="57">
        <v>0.02</v>
      </c>
      <c r="H24" s="57">
        <v>0.04</v>
      </c>
      <c r="I24" s="57">
        <v>0.05</v>
      </c>
      <c r="J24" s="57">
        <v>0.05</v>
      </c>
      <c r="K24" s="58">
        <v>0.04</v>
      </c>
      <c r="L24" s="57">
        <v>0.11</v>
      </c>
      <c r="M24" s="57">
        <v>0.11</v>
      </c>
      <c r="N24" s="57">
        <v>7.0000000000000007E-2</v>
      </c>
      <c r="O24" s="57">
        <v>0.05</v>
      </c>
      <c r="P24" s="58">
        <v>0.08</v>
      </c>
      <c r="Q24" s="57">
        <v>0</v>
      </c>
      <c r="R24" s="57"/>
      <c r="S24" s="73"/>
    </row>
    <row r="25" spans="1:19" s="45" customFormat="1">
      <c r="B25" s="48" t="s">
        <v>77</v>
      </c>
      <c r="G25" s="57">
        <v>0.04</v>
      </c>
      <c r="H25" s="57">
        <v>0.08</v>
      </c>
      <c r="I25" s="57">
        <v>0.03</v>
      </c>
      <c r="J25" s="57">
        <v>0</v>
      </c>
      <c r="K25" s="58">
        <v>0.03</v>
      </c>
      <c r="L25" s="57">
        <v>0.04</v>
      </c>
      <c r="M25" s="57">
        <v>0.02</v>
      </c>
      <c r="N25" s="57">
        <v>0.03</v>
      </c>
      <c r="O25" s="57">
        <v>0.06</v>
      </c>
      <c r="P25" s="58">
        <v>0.04</v>
      </c>
      <c r="Q25" s="57">
        <v>6.2E-2</v>
      </c>
      <c r="R25" s="57"/>
      <c r="S25" s="73"/>
    </row>
    <row r="26" spans="1:19" ht="12.75" customHeight="1">
      <c r="G26" s="30"/>
      <c r="H26" s="30"/>
      <c r="I26" s="30"/>
      <c r="J26" s="30"/>
      <c r="K26" s="32"/>
      <c r="L26" s="30"/>
      <c r="M26" s="30"/>
      <c r="N26" s="30"/>
      <c r="O26" s="30"/>
      <c r="P26" s="32"/>
      <c r="Q26" s="30"/>
      <c r="R26" s="30"/>
      <c r="S26" s="75"/>
    </row>
    <row r="27" spans="1:19">
      <c r="A27" s="27" t="s">
        <v>60</v>
      </c>
      <c r="B27" s="27"/>
      <c r="G27" s="40"/>
      <c r="H27" s="40"/>
      <c r="I27" s="40"/>
      <c r="J27" s="40"/>
      <c r="K27" s="39"/>
      <c r="L27" s="40"/>
      <c r="M27" s="40"/>
      <c r="N27" s="40"/>
      <c r="O27" s="40"/>
      <c r="P27" s="39"/>
      <c r="Q27" s="40"/>
      <c r="R27" s="40"/>
      <c r="S27" s="74"/>
    </row>
    <row r="28" spans="1:19" s="45" customFormat="1">
      <c r="B28" s="48" t="s">
        <v>31</v>
      </c>
      <c r="G28" s="46">
        <v>793453</v>
      </c>
      <c r="H28" s="46">
        <v>785368</v>
      </c>
      <c r="I28" s="46">
        <v>789384</v>
      </c>
      <c r="J28" s="46">
        <v>788522</v>
      </c>
      <c r="K28" s="47">
        <f>SUM(G28:J28)</f>
        <v>3156727</v>
      </c>
      <c r="L28" s="46">
        <v>836647</v>
      </c>
      <c r="M28" s="46">
        <v>860882</v>
      </c>
      <c r="N28" s="46">
        <v>915297</v>
      </c>
      <c r="O28" s="46">
        <v>964150</v>
      </c>
      <c r="P28" s="47">
        <f>SUM(L28:O28)</f>
        <v>3576976</v>
      </c>
      <c r="Q28" s="46">
        <v>998948</v>
      </c>
      <c r="R28" s="46"/>
      <c r="S28" s="71"/>
    </row>
    <row r="29" spans="1:19">
      <c r="A29" s="27"/>
      <c r="B29" s="33" t="s">
        <v>72</v>
      </c>
      <c r="D29" s="34"/>
      <c r="E29" s="34"/>
      <c r="G29" s="31">
        <v>2901</v>
      </c>
      <c r="H29" s="31">
        <v>1750</v>
      </c>
      <c r="I29" s="31">
        <v>256</v>
      </c>
      <c r="J29" s="31">
        <v>1213</v>
      </c>
      <c r="K29" s="29">
        <f>SUM(G29:J29)</f>
        <v>6120</v>
      </c>
      <c r="L29" s="31">
        <v>357</v>
      </c>
      <c r="M29" s="31">
        <v>764</v>
      </c>
      <c r="N29" s="31">
        <v>330</v>
      </c>
      <c r="O29" s="31">
        <v>973</v>
      </c>
      <c r="P29" s="29">
        <f>SUM(L29:O29)</f>
        <v>2424</v>
      </c>
      <c r="Q29" s="31">
        <v>-351</v>
      </c>
      <c r="R29" s="31"/>
      <c r="S29" s="43"/>
    </row>
    <row r="30" spans="1:19">
      <c r="A30" s="27"/>
      <c r="B30" s="33" t="s">
        <v>74</v>
      </c>
      <c r="D30" s="34"/>
      <c r="E30" s="34"/>
      <c r="G30" s="31">
        <v>34318</v>
      </c>
      <c r="H30" s="31">
        <v>36068</v>
      </c>
      <c r="I30" s="31">
        <v>36324</v>
      </c>
      <c r="J30" s="31">
        <v>37537</v>
      </c>
      <c r="K30" s="29">
        <f>J30</f>
        <v>37537</v>
      </c>
      <c r="L30" s="31">
        <v>37894</v>
      </c>
      <c r="M30" s="31">
        <v>38658</v>
      </c>
      <c r="N30" s="31">
        <v>38988</v>
      </c>
      <c r="O30" s="31">
        <v>39961</v>
      </c>
      <c r="P30" s="29">
        <f>O30</f>
        <v>39961</v>
      </c>
      <c r="Q30" s="31">
        <v>39610</v>
      </c>
      <c r="R30" s="31"/>
      <c r="S30" s="43"/>
    </row>
    <row r="31" spans="1:19">
      <c r="A31" s="27"/>
      <c r="B31" s="33" t="s">
        <v>75</v>
      </c>
      <c r="D31" s="34"/>
      <c r="E31" s="34"/>
      <c r="G31" s="31">
        <v>32868</v>
      </c>
      <c r="H31" s="31">
        <v>35193</v>
      </c>
      <c r="I31" s="31">
        <v>36196</v>
      </c>
      <c r="J31" s="31">
        <v>36931</v>
      </c>
      <c r="K31" s="29">
        <v>35297</v>
      </c>
      <c r="L31" s="31">
        <v>37716</v>
      </c>
      <c r="M31" s="31">
        <v>38276</v>
      </c>
      <c r="N31" s="31">
        <v>38823</v>
      </c>
      <c r="O31" s="31">
        <v>39475</v>
      </c>
      <c r="P31" s="29">
        <v>38573</v>
      </c>
      <c r="Q31" s="31">
        <v>39786</v>
      </c>
      <c r="R31" s="31"/>
      <c r="S31" s="43"/>
    </row>
    <row r="32" spans="1:19" s="45" customFormat="1">
      <c r="B32" s="48" t="s">
        <v>83</v>
      </c>
      <c r="G32" s="55">
        <v>8.0500000000000007</v>
      </c>
      <c r="H32" s="55">
        <v>7.44</v>
      </c>
      <c r="I32" s="55">
        <v>7.27</v>
      </c>
      <c r="J32" s="55">
        <v>7.12</v>
      </c>
      <c r="K32" s="56">
        <v>7.45</v>
      </c>
      <c r="L32" s="55">
        <v>7.39</v>
      </c>
      <c r="M32" s="55">
        <v>7.5</v>
      </c>
      <c r="N32" s="55">
        <v>7.86</v>
      </c>
      <c r="O32" s="55">
        <v>8.14</v>
      </c>
      <c r="P32" s="56">
        <v>7.73</v>
      </c>
      <c r="Q32" s="55">
        <v>8.3699999999999992</v>
      </c>
      <c r="R32" s="55"/>
      <c r="S32" s="72"/>
    </row>
    <row r="33" spans="1:19" s="45" customFormat="1">
      <c r="B33" s="48" t="s">
        <v>76</v>
      </c>
      <c r="G33" s="57">
        <v>0.03</v>
      </c>
      <c r="H33" s="57">
        <v>-0.09</v>
      </c>
      <c r="I33" s="57">
        <v>-0.16</v>
      </c>
      <c r="J33" s="57">
        <v>-0.13</v>
      </c>
      <c r="K33" s="58">
        <v>-0.09</v>
      </c>
      <c r="L33" s="57">
        <v>-0.08</v>
      </c>
      <c r="M33" s="57">
        <v>0.01</v>
      </c>
      <c r="N33" s="57">
        <v>0.08</v>
      </c>
      <c r="O33" s="57">
        <v>0.14000000000000001</v>
      </c>
      <c r="P33" s="58">
        <v>0.04</v>
      </c>
      <c r="Q33" s="57">
        <v>0.13300000000000001</v>
      </c>
      <c r="R33" s="57"/>
      <c r="S33" s="73"/>
    </row>
    <row r="34" spans="1:19" s="45" customFormat="1">
      <c r="B34" s="48" t="s">
        <v>77</v>
      </c>
      <c r="G34" s="57">
        <v>0.12</v>
      </c>
      <c r="H34" s="57">
        <v>0.13</v>
      </c>
      <c r="I34" s="57">
        <v>0.05</v>
      </c>
      <c r="J34" s="57">
        <v>0.04</v>
      </c>
      <c r="K34" s="58">
        <v>0.08</v>
      </c>
      <c r="L34" s="57">
        <v>0.05</v>
      </c>
      <c r="M34" s="57">
        <v>0.02</v>
      </c>
      <c r="N34" s="57">
        <v>0.08</v>
      </c>
      <c r="O34" s="57">
        <v>0.17</v>
      </c>
      <c r="P34" s="58">
        <v>0.08</v>
      </c>
      <c r="Q34" s="57">
        <v>0.2</v>
      </c>
      <c r="R34" s="57"/>
      <c r="S34" s="73"/>
    </row>
    <row r="35" spans="1:19">
      <c r="G35" s="38"/>
      <c r="H35" s="38"/>
      <c r="I35" s="38"/>
      <c r="J35" s="38"/>
      <c r="K35" s="37"/>
      <c r="L35" s="38"/>
      <c r="M35" s="38"/>
      <c r="N35" s="38"/>
      <c r="O35" s="38"/>
      <c r="P35" s="37"/>
      <c r="Q35" s="38"/>
      <c r="R35" s="38"/>
      <c r="S35" s="59"/>
    </row>
    <row r="36" spans="1:19">
      <c r="A36" s="27" t="s">
        <v>61</v>
      </c>
      <c r="B36" s="27"/>
      <c r="G36" s="40"/>
      <c r="H36" s="40"/>
      <c r="I36" s="40"/>
      <c r="J36" s="40"/>
      <c r="K36" s="39"/>
      <c r="L36" s="40"/>
      <c r="M36" s="40"/>
      <c r="N36" s="40"/>
      <c r="O36" s="40"/>
      <c r="P36" s="39"/>
      <c r="Q36" s="40"/>
      <c r="R36" s="40"/>
      <c r="S36" s="74"/>
    </row>
    <row r="37" spans="1:19" s="45" customFormat="1">
      <c r="B37" s="48" t="s">
        <v>31</v>
      </c>
      <c r="G37" s="46">
        <v>483660</v>
      </c>
      <c r="H37" s="46">
        <v>569140</v>
      </c>
      <c r="I37" s="46">
        <v>634891</v>
      </c>
      <c r="J37" s="46">
        <v>684609</v>
      </c>
      <c r="K37" s="47">
        <f>SUM(G37:J37)</f>
        <v>2372300</v>
      </c>
      <c r="L37" s="46">
        <v>762414</v>
      </c>
      <c r="M37" s="46">
        <v>799480</v>
      </c>
      <c r="N37" s="46">
        <v>834002</v>
      </c>
      <c r="O37" s="46">
        <v>870705</v>
      </c>
      <c r="P37" s="47">
        <f>SUM(L37:O37)</f>
        <v>3266601</v>
      </c>
      <c r="Q37" s="46">
        <v>916754</v>
      </c>
      <c r="R37" s="46"/>
      <c r="S37" s="71"/>
    </row>
    <row r="38" spans="1:19">
      <c r="A38" s="27"/>
      <c r="B38" s="33" t="s">
        <v>73</v>
      </c>
      <c r="D38" s="34"/>
      <c r="E38" s="34"/>
      <c r="G38" s="31">
        <v>3602</v>
      </c>
      <c r="H38" s="31">
        <v>2657</v>
      </c>
      <c r="I38" s="31">
        <v>1012</v>
      </c>
      <c r="J38" s="31">
        <v>1988</v>
      </c>
      <c r="K38" s="29">
        <f>SUM(G38:J38)</f>
        <v>9259</v>
      </c>
      <c r="L38" s="31">
        <v>1361</v>
      </c>
      <c r="M38" s="31">
        <v>1022</v>
      </c>
      <c r="N38" s="31">
        <v>2176</v>
      </c>
      <c r="O38" s="31">
        <v>2581</v>
      </c>
      <c r="P38" s="29">
        <f>SUM(L38:O38)</f>
        <v>7140</v>
      </c>
      <c r="Q38" s="31">
        <v>1087</v>
      </c>
      <c r="R38" s="31"/>
      <c r="S38" s="43"/>
    </row>
    <row r="39" spans="1:19">
      <c r="A39" s="27"/>
      <c r="B39" s="33" t="s">
        <v>74</v>
      </c>
      <c r="D39" s="34"/>
      <c r="E39" s="34"/>
      <c r="G39" s="31">
        <v>19835</v>
      </c>
      <c r="H39" s="31">
        <v>22492</v>
      </c>
      <c r="I39" s="31">
        <v>23504</v>
      </c>
      <c r="J39" s="31">
        <v>25492</v>
      </c>
      <c r="K39" s="29">
        <f>J39</f>
        <v>25492</v>
      </c>
      <c r="L39" s="31">
        <v>26853</v>
      </c>
      <c r="M39" s="31">
        <v>27875</v>
      </c>
      <c r="N39" s="31">
        <v>30051</v>
      </c>
      <c r="O39" s="31">
        <v>32632</v>
      </c>
      <c r="P39" s="29">
        <f>O39</f>
        <v>32632</v>
      </c>
      <c r="Q39" s="31">
        <v>33719</v>
      </c>
      <c r="R39" s="31"/>
      <c r="S39" s="43"/>
    </row>
    <row r="40" spans="1:19">
      <c r="A40" s="27"/>
      <c r="B40" s="33" t="s">
        <v>75</v>
      </c>
      <c r="D40" s="34"/>
      <c r="E40" s="34"/>
      <c r="G40" s="31">
        <v>18034</v>
      </c>
      <c r="H40" s="31">
        <v>21164</v>
      </c>
      <c r="I40" s="31">
        <v>22998</v>
      </c>
      <c r="J40" s="31">
        <v>24498</v>
      </c>
      <c r="K40" s="29">
        <v>21674</v>
      </c>
      <c r="L40" s="31">
        <v>26173</v>
      </c>
      <c r="M40" s="31">
        <v>27364</v>
      </c>
      <c r="N40" s="31">
        <v>28963</v>
      </c>
      <c r="O40" s="31">
        <v>31342</v>
      </c>
      <c r="P40" s="29">
        <v>28461</v>
      </c>
      <c r="Q40" s="31">
        <v>33176</v>
      </c>
      <c r="R40" s="31"/>
      <c r="S40" s="43"/>
    </row>
    <row r="41" spans="1:19" s="45" customFormat="1">
      <c r="B41" s="48" t="s">
        <v>83</v>
      </c>
      <c r="G41" s="55">
        <v>8.94</v>
      </c>
      <c r="H41" s="55">
        <v>8.9600000000000009</v>
      </c>
      <c r="I41" s="55">
        <v>9.1999999999999993</v>
      </c>
      <c r="J41" s="55">
        <v>9.32</v>
      </c>
      <c r="K41" s="56">
        <v>9.1199999999999992</v>
      </c>
      <c r="L41" s="55">
        <v>9.7100000000000009</v>
      </c>
      <c r="M41" s="55">
        <v>9.74</v>
      </c>
      <c r="N41" s="55">
        <v>9.6</v>
      </c>
      <c r="O41" s="55">
        <v>9.26</v>
      </c>
      <c r="P41" s="56">
        <v>9.56</v>
      </c>
      <c r="Q41" s="55">
        <v>9.2100000000000009</v>
      </c>
      <c r="R41" s="55"/>
      <c r="S41" s="72"/>
    </row>
    <row r="42" spans="1:19" s="45" customFormat="1">
      <c r="B42" s="48" t="s">
        <v>76</v>
      </c>
      <c r="G42" s="57">
        <v>-0.05</v>
      </c>
      <c r="H42" s="57">
        <v>-0.04</v>
      </c>
      <c r="I42" s="57">
        <v>-0.01</v>
      </c>
      <c r="J42" s="57">
        <v>0.03</v>
      </c>
      <c r="K42" s="58">
        <v>-0.01</v>
      </c>
      <c r="L42" s="57">
        <v>0.09</v>
      </c>
      <c r="M42" s="57">
        <v>0.09</v>
      </c>
      <c r="N42" s="57">
        <v>0.04</v>
      </c>
      <c r="O42" s="57">
        <v>-0.01</v>
      </c>
      <c r="P42" s="58">
        <v>0.05</v>
      </c>
      <c r="Q42" s="57">
        <v>-5.0999999999999997E-2</v>
      </c>
      <c r="R42" s="57"/>
      <c r="S42" s="73"/>
    </row>
    <row r="43" spans="1:19" s="45" customFormat="1">
      <c r="B43" s="48" t="s">
        <v>77</v>
      </c>
      <c r="G43" s="57">
        <v>-0.03</v>
      </c>
      <c r="H43" s="57">
        <v>0.01</v>
      </c>
      <c r="I43" s="57">
        <v>-0.01</v>
      </c>
      <c r="J43" s="57">
        <v>0</v>
      </c>
      <c r="K43" s="58">
        <v>-0.01</v>
      </c>
      <c r="L43" s="57">
        <v>0.03</v>
      </c>
      <c r="M43" s="57">
        <v>0.01</v>
      </c>
      <c r="N43" s="57">
        <v>0.02</v>
      </c>
      <c r="O43" s="57">
        <v>0.02</v>
      </c>
      <c r="P43" s="58">
        <v>0.02</v>
      </c>
      <c r="Q43" s="57">
        <v>0.01</v>
      </c>
      <c r="R43" s="57"/>
      <c r="S43" s="73"/>
    </row>
    <row r="44" spans="1:19">
      <c r="B44" s="28"/>
      <c r="G44" s="38"/>
      <c r="H44" s="38"/>
      <c r="I44" s="38"/>
      <c r="J44" s="38"/>
      <c r="K44" s="59"/>
      <c r="L44" s="38"/>
      <c r="M44" s="38"/>
      <c r="N44" s="38"/>
      <c r="O44" s="38"/>
      <c r="P44" s="59"/>
      <c r="Q44" s="38"/>
      <c r="R44" s="38"/>
      <c r="S44" s="59"/>
    </row>
    <row r="45" spans="1:19" ht="26.1" customHeight="1">
      <c r="A45" s="27"/>
      <c r="F45" s="142" t="s">
        <v>86</v>
      </c>
      <c r="G45" s="142"/>
      <c r="H45" s="142"/>
      <c r="I45" s="142"/>
      <c r="J45" s="142"/>
      <c r="K45" s="142"/>
      <c r="L45" s="142"/>
      <c r="M45" s="142"/>
      <c r="N45" s="142"/>
      <c r="O45" s="142"/>
      <c r="P45" s="142"/>
      <c r="Q45" s="142"/>
      <c r="R45" s="68"/>
      <c r="S45" s="68"/>
    </row>
    <row r="46" spans="1:19" ht="12.75" customHeight="1">
      <c r="A46" s="27"/>
      <c r="F46" s="142" t="s">
        <v>84</v>
      </c>
      <c r="G46" s="142"/>
      <c r="H46" s="142"/>
      <c r="I46" s="142"/>
      <c r="J46" s="142"/>
      <c r="K46" s="142"/>
      <c r="L46" s="142"/>
      <c r="M46" s="142"/>
      <c r="N46" s="142"/>
      <c r="O46" s="142"/>
      <c r="P46" s="142"/>
      <c r="Q46" s="142"/>
      <c r="R46" s="68"/>
      <c r="S46" s="68"/>
    </row>
    <row r="47" spans="1:19" ht="26.25" customHeight="1">
      <c r="B47" s="28"/>
      <c r="F47" s="142" t="s">
        <v>82</v>
      </c>
      <c r="G47" s="142"/>
      <c r="H47" s="142"/>
      <c r="I47" s="142"/>
      <c r="J47" s="142"/>
      <c r="K47" s="142"/>
      <c r="L47" s="142"/>
      <c r="M47" s="142"/>
      <c r="N47" s="142"/>
      <c r="O47" s="142"/>
      <c r="P47" s="142"/>
      <c r="Q47" s="142"/>
      <c r="R47" s="68"/>
      <c r="S47" s="68"/>
    </row>
    <row r="48" spans="1:19">
      <c r="B48" s="28"/>
      <c r="G48" s="31"/>
      <c r="H48" s="31"/>
      <c r="I48" s="31"/>
      <c r="J48" s="31"/>
      <c r="K48" s="60"/>
      <c r="L48" s="31"/>
      <c r="M48" s="31"/>
      <c r="N48" s="31"/>
      <c r="O48" s="31"/>
      <c r="P48" s="60"/>
      <c r="Q48" s="31"/>
      <c r="R48" s="31"/>
      <c r="S48" s="60"/>
    </row>
    <row r="49" spans="2:19">
      <c r="B49" s="61"/>
      <c r="G49" s="31"/>
      <c r="H49" s="31"/>
      <c r="I49" s="31"/>
      <c r="J49" s="31"/>
      <c r="K49" s="60"/>
      <c r="L49" s="31"/>
      <c r="M49" s="31"/>
      <c r="N49" s="31"/>
      <c r="O49" s="31"/>
      <c r="P49" s="60"/>
      <c r="Q49" s="31"/>
      <c r="R49" s="31"/>
      <c r="S49" s="60"/>
    </row>
    <row r="50" spans="2:19" s="50" customFormat="1"/>
    <row r="51" spans="2:19" s="50" customFormat="1"/>
    <row r="52" spans="2:19" s="50" customFormat="1"/>
    <row r="53" spans="2:19" s="50" customFormat="1"/>
    <row r="54" spans="2:19" s="50" customFormat="1"/>
    <row r="55" spans="2:19" s="50" customFormat="1"/>
    <row r="56" spans="2:19" s="50" customFormat="1"/>
    <row r="57" spans="2:19" s="50" customFormat="1"/>
    <row r="58" spans="2:19" s="50" customFormat="1"/>
    <row r="59" spans="2:19" s="50" customFormat="1"/>
    <row r="60" spans="2:19" s="50" customFormat="1"/>
    <row r="61" spans="2:19" s="50" customFormat="1"/>
    <row r="62" spans="2:19" s="50" customFormat="1"/>
    <row r="63" spans="2:19" s="50" customFormat="1"/>
    <row r="64" spans="2:19" s="50" customFormat="1"/>
    <row r="65" s="50" customFormat="1"/>
    <row r="66" s="50" customFormat="1"/>
    <row r="67" s="50" customFormat="1"/>
    <row r="68" s="50" customFormat="1"/>
    <row r="69" s="50" customFormat="1"/>
    <row r="70" s="50" customFormat="1"/>
    <row r="71" s="50" customFormat="1"/>
    <row r="72" s="50" customFormat="1"/>
    <row r="73" s="50" customFormat="1"/>
    <row r="74" s="50" customFormat="1"/>
    <row r="75" s="50" customFormat="1"/>
    <row r="76" s="50" customFormat="1"/>
    <row r="77" s="50" customFormat="1"/>
    <row r="78" s="50" customFormat="1"/>
    <row r="79" s="50" customFormat="1"/>
    <row r="80" s="50" customFormat="1"/>
    <row r="81" s="50" customFormat="1"/>
    <row r="82" s="50" customFormat="1"/>
    <row r="83" s="50" customFormat="1"/>
    <row r="84" s="50" customFormat="1"/>
    <row r="85" s="50" customFormat="1"/>
    <row r="86" s="50" customFormat="1"/>
    <row r="87" s="50" customFormat="1"/>
    <row r="88" s="50" customFormat="1"/>
    <row r="89" s="50" customFormat="1"/>
    <row r="90" s="50" customFormat="1"/>
    <row r="91" s="50" customFormat="1"/>
    <row r="92" s="50" customFormat="1"/>
    <row r="93" s="50" customFormat="1"/>
    <row r="94" s="50" customFormat="1"/>
    <row r="95" s="50" customFormat="1"/>
    <row r="96" s="50" customFormat="1"/>
    <row r="97" s="50" customFormat="1"/>
    <row r="98" s="50" customFormat="1"/>
    <row r="99" s="50" customFormat="1"/>
    <row r="100" s="50" customFormat="1"/>
    <row r="101" s="50" customFormat="1"/>
    <row r="102" s="50" customFormat="1"/>
    <row r="103" s="50" customFormat="1"/>
    <row r="104" s="50" customFormat="1"/>
    <row r="105" s="50" customFormat="1"/>
    <row r="106" s="50" customFormat="1"/>
    <row r="107" s="50" customFormat="1"/>
    <row r="108" s="50" customFormat="1"/>
    <row r="109" s="50" customFormat="1"/>
    <row r="110" s="50" customFormat="1"/>
    <row r="111" s="50" customFormat="1"/>
    <row r="112" s="50" customFormat="1"/>
    <row r="113" s="50" customFormat="1"/>
    <row r="114" s="50" customFormat="1"/>
    <row r="115" s="50" customFormat="1"/>
    <row r="116" s="50" customFormat="1"/>
    <row r="117" s="50" customFormat="1"/>
    <row r="118" s="50" customFormat="1"/>
    <row r="119" s="50" customFormat="1"/>
    <row r="120" s="50" customFormat="1"/>
    <row r="121" s="50" customFormat="1"/>
    <row r="122" s="50" customFormat="1"/>
    <row r="123" s="50" customFormat="1"/>
    <row r="124" s="50" customFormat="1"/>
    <row r="125" s="50" customFormat="1"/>
    <row r="126" s="50" customFormat="1"/>
    <row r="127" s="50" customFormat="1"/>
    <row r="128" s="50" customFormat="1"/>
    <row r="129" s="50" customFormat="1"/>
    <row r="130" s="50" customFormat="1"/>
    <row r="131" s="50" customFormat="1"/>
    <row r="132" s="50" customFormat="1"/>
    <row r="133" s="50" customFormat="1"/>
    <row r="134" s="50" customFormat="1"/>
    <row r="135" s="50" customFormat="1"/>
    <row r="136" s="50" customFormat="1"/>
    <row r="137" s="50" customFormat="1"/>
    <row r="138" s="50" customFormat="1"/>
    <row r="139" s="50" customFormat="1"/>
    <row r="140" s="50" customFormat="1"/>
    <row r="141" s="50" customFormat="1"/>
    <row r="142" s="50" customFormat="1"/>
    <row r="143" s="50" customFormat="1"/>
    <row r="144" s="50" customFormat="1"/>
    <row r="145" s="50" customFormat="1"/>
    <row r="146" s="50" customFormat="1"/>
    <row r="147" s="50" customFormat="1"/>
    <row r="148" s="50" customFormat="1"/>
    <row r="149" s="50" customFormat="1"/>
    <row r="150" s="50" customFormat="1"/>
    <row r="151" s="50" customFormat="1"/>
    <row r="152" s="50" customFormat="1"/>
    <row r="153" s="50" customFormat="1"/>
    <row r="154" s="50" customFormat="1"/>
    <row r="155" s="50" customFormat="1"/>
    <row r="156" s="50" customFormat="1"/>
    <row r="157" s="50" customFormat="1"/>
    <row r="158" s="50" customFormat="1"/>
    <row r="159" s="50" customFormat="1"/>
    <row r="160" s="50" customFormat="1"/>
    <row r="161" s="50" customFormat="1"/>
    <row r="162" s="50" customFormat="1"/>
    <row r="163" s="50" customFormat="1"/>
    <row r="164" s="50" customFormat="1"/>
    <row r="165" s="50" customFormat="1"/>
    <row r="166" s="50" customFormat="1"/>
    <row r="167" s="50" customFormat="1"/>
    <row r="168" s="50" customFormat="1"/>
    <row r="169" s="50" customFormat="1"/>
    <row r="170" s="50" customFormat="1"/>
    <row r="171" s="50" customFormat="1"/>
    <row r="172" s="50" customFormat="1"/>
    <row r="173" s="50" customFormat="1"/>
    <row r="174" s="50" customFormat="1"/>
    <row r="175" s="50" customFormat="1"/>
    <row r="176" s="50" customFormat="1"/>
    <row r="177" s="50" customFormat="1"/>
    <row r="178" s="50" customFormat="1"/>
    <row r="179" s="50" customFormat="1"/>
  </sheetData>
  <mergeCells count="6">
    <mergeCell ref="L5:O5"/>
    <mergeCell ref="A4:F4"/>
    <mergeCell ref="G5:J5"/>
    <mergeCell ref="F47:Q47"/>
    <mergeCell ref="F46:Q46"/>
    <mergeCell ref="F45:Q45"/>
  </mergeCells>
  <pageMargins left="0.28000000000000003" right="0.23" top="0.23" bottom="0.17" header="0.17" footer="0.17"/>
  <pageSetup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Main</vt:lpstr>
      <vt:lpstr>Model</vt:lpstr>
      <vt:lpstr>Balance Sheet</vt:lpstr>
      <vt:lpstr>Cashflow</vt:lpstr>
      <vt:lpstr>Regional Information</vt:lpstr>
      <vt:lpstr>'Balance Sheet'!Print_Area</vt:lpstr>
      <vt:lpstr>Cashflow!Print_Area</vt:lpstr>
      <vt:lpstr>Model!Print_Area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Martin Shkreli</cp:lastModifiedBy>
  <cp:lastPrinted>2019-04-14T19:34:50Z</cp:lastPrinted>
  <dcterms:created xsi:type="dcterms:W3CDTF">2018-04-16T20:04:10Z</dcterms:created>
  <dcterms:modified xsi:type="dcterms:W3CDTF">2022-07-19T19:21:32Z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