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5FEDF99-04A9-4FC1-87CE-AD0A64F05FBA}" xr6:coauthVersionLast="47" xr6:coauthVersionMax="47" xr10:uidLastSave="{00000000-0000-0000-0000-000000000000}"/>
  <bookViews>
    <workbookView xWindow="-30435" yWindow="1365" windowWidth="28305" windowHeight="18465" activeTab="1" xr2:uid="{D304034D-F83E-48A0-BFC3-047FC1D027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9" i="2"/>
  <c r="E11" i="2" s="1"/>
  <c r="E7" i="2"/>
  <c r="E5" i="2"/>
  <c r="J13" i="2"/>
  <c r="I13" i="2"/>
  <c r="H13" i="2"/>
  <c r="G13" i="2"/>
  <c r="F13" i="2"/>
  <c r="E13" i="2"/>
  <c r="D13" i="2"/>
  <c r="F19" i="2"/>
  <c r="F5" i="2"/>
  <c r="F7" i="2" s="1"/>
  <c r="F9" i="2" s="1"/>
  <c r="F11" i="2" s="1"/>
  <c r="G19" i="2"/>
  <c r="G5" i="2"/>
  <c r="G7" i="2" s="1"/>
  <c r="G9" i="2" s="1"/>
  <c r="G11" i="2" s="1"/>
  <c r="J19" i="2"/>
  <c r="I19" i="2"/>
  <c r="H19" i="2"/>
  <c r="K7" i="1"/>
  <c r="K6" i="1"/>
  <c r="J8" i="2"/>
  <c r="I8" i="2"/>
  <c r="H8" i="2"/>
  <c r="J5" i="2"/>
  <c r="J7" i="2" s="1"/>
  <c r="I5" i="2"/>
  <c r="I7" i="2" s="1"/>
  <c r="I9" i="2" s="1"/>
  <c r="I11" i="2" s="1"/>
  <c r="H5" i="2"/>
  <c r="H7" i="2" s="1"/>
  <c r="H9" i="2" s="1"/>
  <c r="H11" i="2" s="1"/>
  <c r="G2" i="2"/>
  <c r="H2" i="2" s="1"/>
  <c r="I2" i="2" s="1"/>
  <c r="J2" i="2" s="1"/>
  <c r="K2" i="2" s="1"/>
  <c r="K4" i="1"/>
  <c r="J9" i="2" l="1"/>
  <c r="J11" i="2" s="1"/>
</calcChain>
</file>

<file path=xl/sharedStrings.xml><?xml version="1.0" encoding="utf-8"?>
<sst xmlns="http://schemas.openxmlformats.org/spreadsheetml/2006/main" count="31" uniqueCount="29">
  <si>
    <t>Price</t>
  </si>
  <si>
    <t>Shares</t>
  </si>
  <si>
    <t>MC</t>
  </si>
  <si>
    <t>Cash</t>
  </si>
  <si>
    <t>Debt</t>
  </si>
  <si>
    <t>EV</t>
  </si>
  <si>
    <t>Q424</t>
  </si>
  <si>
    <t>Founded</t>
  </si>
  <si>
    <t>ammunition</t>
  </si>
  <si>
    <t>Chlor Alkali Products</t>
  </si>
  <si>
    <t>Vinyls</t>
  </si>
  <si>
    <t>55% of revenue</t>
  </si>
  <si>
    <t>Winchester</t>
  </si>
  <si>
    <t>Vinyls, Epoxy</t>
  </si>
  <si>
    <t>Main</t>
  </si>
  <si>
    <t>Revenue</t>
  </si>
  <si>
    <t>Gross Profit</t>
  </si>
  <si>
    <t>SG&amp;A</t>
  </si>
  <si>
    <t>COGS</t>
  </si>
  <si>
    <t>Operating Income</t>
  </si>
  <si>
    <t>Interest Expense</t>
  </si>
  <si>
    <t>Pretax Income</t>
  </si>
  <si>
    <t>Taxes</t>
  </si>
  <si>
    <t>Net Income</t>
  </si>
  <si>
    <t>PPE</t>
  </si>
  <si>
    <t>CFFO</t>
  </si>
  <si>
    <t>CX</t>
  </si>
  <si>
    <t>FCF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</si>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</sst>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D5F329-09AB-4A8B-8D31-A5279EAEDD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B42F-C8E3-41EF-9AF8-6D72B277E577}">
  <dimension ref="B2:L9"/>
  <sheetViews>
    <sheetView zoomScale="190" zoomScaleNormal="190" workbookViewId="0"/>
  </sheetViews>
  <sheetFormatPr defaultRowHeight="12.75" x14ac:dyDescent="0.2"/>
  <sheetData>
    <row r="2" spans="2:12" x14ac:dyDescent="0.2">
      <c r="B2" t="s">
        <v>8</v>
      </c>
      <c r="J2" t="s">
        <v>0</v>
      </c>
      <c r="K2" s="1">
        <v>22.51</v>
      </c>
    </row>
    <row r="3" spans="2:12" x14ac:dyDescent="0.2">
      <c r="B3" t="s">
        <v>9</v>
      </c>
      <c r="D3" t="s">
        <v>11</v>
      </c>
      <c r="J3" t="s">
        <v>1</v>
      </c>
      <c r="K3" s="2">
        <v>115.42386</v>
      </c>
      <c r="L3" s="3" t="s">
        <v>6</v>
      </c>
    </row>
    <row r="4" spans="2:12" x14ac:dyDescent="0.2">
      <c r="B4" t="s">
        <v>10</v>
      </c>
      <c r="D4" s="4">
        <v>0.2</v>
      </c>
      <c r="J4" t="s">
        <v>2</v>
      </c>
      <c r="K4" s="2">
        <f>+K2*K3</f>
        <v>2598.1910886000005</v>
      </c>
    </row>
    <row r="5" spans="2:12" x14ac:dyDescent="0.2">
      <c r="B5" t="s">
        <v>13</v>
      </c>
      <c r="J5" t="s">
        <v>3</v>
      </c>
      <c r="K5" s="2">
        <v>175.6</v>
      </c>
      <c r="L5" s="3" t="s">
        <v>6</v>
      </c>
    </row>
    <row r="6" spans="2:12" x14ac:dyDescent="0.2">
      <c r="B6" t="s">
        <v>12</v>
      </c>
      <c r="D6" s="4">
        <v>0.25</v>
      </c>
      <c r="J6" t="s">
        <v>4</v>
      </c>
      <c r="K6" s="2">
        <f>129+2713.2</f>
        <v>2842.2</v>
      </c>
      <c r="L6" s="3" t="s">
        <v>6</v>
      </c>
    </row>
    <row r="7" spans="2:12" x14ac:dyDescent="0.2">
      <c r="J7" t="s">
        <v>5</v>
      </c>
      <c r="K7" s="2">
        <f>+K4-K5+K6</f>
        <v>5264.7910886000009</v>
      </c>
    </row>
    <row r="9" spans="2:12" x14ac:dyDescent="0.2">
      <c r="J9" t="s">
        <v>7</v>
      </c>
      <c r="K9">
        <v>1892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09F7-0B7D-4DCF-88D1-11B5C88BA612}">
  <dimension ref="A1:K19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RowHeight="12.75" x14ac:dyDescent="0.2"/>
  <cols>
    <col min="1" max="1" width="5" bestFit="1" customWidth="1"/>
    <col min="2" max="2" width="15.7109375" bestFit="1" customWidth="1"/>
  </cols>
  <sheetData>
    <row r="1" spans="1:11" x14ac:dyDescent="0.2">
      <c r="A1" t="s">
        <v>14</v>
      </c>
    </row>
    <row r="2" spans="1:11" x14ac:dyDescent="0.2">
      <c r="C2">
        <v>2017</v>
      </c>
      <c r="D2">
        <v>2018</v>
      </c>
      <c r="E2">
        <v>2019</v>
      </c>
      <c r="F2">
        <v>2020</v>
      </c>
      <c r="G2">
        <f>+F2+1</f>
        <v>2021</v>
      </c>
      <c r="H2">
        <f>+G2+1</f>
        <v>2022</v>
      </c>
      <c r="I2">
        <f>+H2+1</f>
        <v>2023</v>
      </c>
      <c r="J2">
        <f>+I2+1</f>
        <v>2024</v>
      </c>
      <c r="K2">
        <f>+J2+1</f>
        <v>2025</v>
      </c>
    </row>
    <row r="3" spans="1:11" s="5" customFormat="1" x14ac:dyDescent="0.2">
      <c r="B3" s="5" t="s">
        <v>15</v>
      </c>
      <c r="C3" s="5">
        <v>6268</v>
      </c>
      <c r="D3" s="5">
        <v>6946</v>
      </c>
      <c r="E3" s="5">
        <v>6110</v>
      </c>
      <c r="F3" s="5">
        <v>5758</v>
      </c>
      <c r="G3" s="5">
        <v>8911</v>
      </c>
      <c r="H3" s="5">
        <v>9376</v>
      </c>
      <c r="I3" s="5">
        <v>6833</v>
      </c>
      <c r="J3" s="5">
        <v>6540</v>
      </c>
    </row>
    <row r="4" spans="1:11" s="2" customFormat="1" x14ac:dyDescent="0.2">
      <c r="B4" s="2" t="s">
        <v>18</v>
      </c>
      <c r="E4" s="2">
        <v>5439.2</v>
      </c>
      <c r="F4" s="2">
        <v>5374.6</v>
      </c>
      <c r="G4" s="2">
        <v>6616.4</v>
      </c>
      <c r="H4" s="2">
        <v>7194.3</v>
      </c>
      <c r="I4" s="2">
        <v>5667.5</v>
      </c>
      <c r="J4" s="2">
        <v>5802.6</v>
      </c>
    </row>
    <row r="5" spans="1:11" s="2" customFormat="1" x14ac:dyDescent="0.2">
      <c r="B5" s="2" t="s">
        <v>16</v>
      </c>
      <c r="E5" s="2">
        <f>+E3-E4</f>
        <v>670.80000000000018</v>
      </c>
      <c r="F5" s="2">
        <f>+F3-F4</f>
        <v>383.39999999999964</v>
      </c>
      <c r="G5" s="2">
        <f>+G3-G4</f>
        <v>2294.6000000000004</v>
      </c>
      <c r="H5" s="2">
        <f>+H3-H4</f>
        <v>2181.6999999999998</v>
      </c>
      <c r="I5" s="2">
        <f>+I3-I4</f>
        <v>1165.5</v>
      </c>
      <c r="J5" s="2">
        <f>+J3-J4</f>
        <v>737.39999999999964</v>
      </c>
    </row>
    <row r="6" spans="1:11" s="2" customFormat="1" x14ac:dyDescent="0.2">
      <c r="B6" s="2" t="s">
        <v>17</v>
      </c>
      <c r="E6" s="2">
        <v>416.9</v>
      </c>
      <c r="F6" s="2">
        <v>422</v>
      </c>
      <c r="G6" s="2">
        <v>416.9</v>
      </c>
      <c r="H6" s="2">
        <v>393.9</v>
      </c>
      <c r="I6" s="2">
        <v>406.7</v>
      </c>
      <c r="J6" s="2">
        <v>408.5</v>
      </c>
    </row>
    <row r="7" spans="1:11" s="2" customFormat="1" x14ac:dyDescent="0.2">
      <c r="B7" s="2" t="s">
        <v>19</v>
      </c>
      <c r="E7" s="2">
        <f>+E5-E6</f>
        <v>253.9000000000002</v>
      </c>
      <c r="F7" s="2">
        <f>+F5-F6</f>
        <v>-38.600000000000364</v>
      </c>
      <c r="G7" s="2">
        <f>+G5-G6</f>
        <v>1877.7000000000003</v>
      </c>
      <c r="H7" s="2">
        <f>+H5-H6</f>
        <v>1787.7999999999997</v>
      </c>
      <c r="I7" s="2">
        <f>+I5-I6</f>
        <v>758.8</v>
      </c>
      <c r="J7" s="2">
        <f>+J5-J6</f>
        <v>328.89999999999964</v>
      </c>
    </row>
    <row r="8" spans="1:11" s="2" customFormat="1" x14ac:dyDescent="0.2">
      <c r="B8" s="2" t="s">
        <v>20</v>
      </c>
      <c r="E8" s="2">
        <v>-243.2</v>
      </c>
      <c r="F8" s="2">
        <v>-292.7</v>
      </c>
      <c r="G8" s="2">
        <v>-348</v>
      </c>
      <c r="H8" s="2">
        <f>-143.9+2.2</f>
        <v>-141.70000000000002</v>
      </c>
      <c r="I8" s="2">
        <f>-181.1+4.3</f>
        <v>-176.79999999999998</v>
      </c>
      <c r="J8" s="2">
        <f>-184.5+3.7</f>
        <v>-180.8</v>
      </c>
    </row>
    <row r="9" spans="1:11" s="2" customFormat="1" x14ac:dyDescent="0.2">
      <c r="B9" s="2" t="s">
        <v>21</v>
      </c>
      <c r="E9" s="2">
        <f>+E7+E8</f>
        <v>10.700000000000216</v>
      </c>
      <c r="F9" s="2">
        <f>+F7+F8</f>
        <v>-331.30000000000035</v>
      </c>
      <c r="G9" s="2">
        <f>+G7+G8</f>
        <v>1529.7000000000003</v>
      </c>
      <c r="H9" s="2">
        <f>+H7+H8</f>
        <v>1646.0999999999997</v>
      </c>
      <c r="I9" s="2">
        <f>+I7+I8</f>
        <v>582</v>
      </c>
      <c r="J9" s="2">
        <f>+J7+J8</f>
        <v>148.09999999999962</v>
      </c>
    </row>
    <row r="10" spans="1:11" s="2" customFormat="1" x14ac:dyDescent="0.2">
      <c r="B10" s="2" t="s">
        <v>22</v>
      </c>
      <c r="E10" s="2">
        <v>242</v>
      </c>
      <c r="F10" s="2">
        <v>0</v>
      </c>
      <c r="G10" s="2">
        <v>242</v>
      </c>
      <c r="H10" s="2">
        <v>349.1</v>
      </c>
      <c r="I10" s="2">
        <v>107.3</v>
      </c>
      <c r="J10" s="2">
        <v>36.700000000000003</v>
      </c>
    </row>
    <row r="11" spans="1:11" x14ac:dyDescent="0.2">
      <c r="B11" s="2" t="s">
        <v>23</v>
      </c>
      <c r="E11" s="2">
        <f>+E9-E10</f>
        <v>-231.29999999999978</v>
      </c>
      <c r="F11" s="2">
        <f>+F9-F10</f>
        <v>-331.30000000000035</v>
      </c>
      <c r="G11" s="2">
        <f>+G9-G10</f>
        <v>1287.7000000000003</v>
      </c>
      <c r="H11" s="2">
        <f>+H9-H10</f>
        <v>1296.9999999999995</v>
      </c>
      <c r="I11" s="2">
        <f>+I9-I10</f>
        <v>474.7</v>
      </c>
      <c r="J11" s="2">
        <f>+J9-J10</f>
        <v>111.39999999999962</v>
      </c>
    </row>
    <row r="13" spans="1:11" x14ac:dyDescent="0.2">
      <c r="B13" s="4" t="s">
        <v>28</v>
      </c>
      <c r="D13" s="4">
        <f>+D3/C3-1</f>
        <v>0.10816847479259728</v>
      </c>
      <c r="E13" s="4">
        <f>+E3/D3-1</f>
        <v>-0.12035704002303482</v>
      </c>
      <c r="F13" s="4">
        <f>+F3/E3-1</f>
        <v>-5.7610474631751174E-2</v>
      </c>
      <c r="G13" s="4">
        <f>+G3/F3-1</f>
        <v>0.54758596734977427</v>
      </c>
      <c r="H13" s="4">
        <f>+H3/G3-1</f>
        <v>5.2182695544832125E-2</v>
      </c>
      <c r="I13" s="4">
        <f>+I3/H3-1</f>
        <v>-0.2712244027303754</v>
      </c>
      <c r="J13" s="4">
        <f>+J3/I3-1</f>
        <v>-4.288014049465827E-2</v>
      </c>
    </row>
    <row r="15" spans="1:11" x14ac:dyDescent="0.2">
      <c r="B15" s="2" t="s">
        <v>24</v>
      </c>
      <c r="J15" s="2">
        <v>2328.4</v>
      </c>
    </row>
    <row r="17" spans="2:10" s="2" customFormat="1" x14ac:dyDescent="0.2">
      <c r="B17" s="2" t="s">
        <v>25</v>
      </c>
      <c r="E17" s="2">
        <v>617.29999999999995</v>
      </c>
      <c r="F17" s="2">
        <v>433</v>
      </c>
      <c r="G17" s="2">
        <v>1741</v>
      </c>
      <c r="H17" s="2">
        <v>1921.9</v>
      </c>
      <c r="I17" s="2">
        <v>974.3</v>
      </c>
      <c r="J17" s="2">
        <v>503.2</v>
      </c>
    </row>
    <row r="18" spans="2:10" s="2" customFormat="1" x14ac:dyDescent="0.2">
      <c r="B18" s="2" t="s">
        <v>26</v>
      </c>
      <c r="E18" s="2">
        <v>385.6</v>
      </c>
      <c r="F18" s="2">
        <v>298.89999999999998</v>
      </c>
      <c r="G18" s="2">
        <v>200.6</v>
      </c>
      <c r="H18" s="2">
        <v>236.9</v>
      </c>
      <c r="I18" s="2">
        <v>236</v>
      </c>
      <c r="J18" s="2">
        <v>195.1</v>
      </c>
    </row>
    <row r="19" spans="2:10" s="2" customFormat="1" x14ac:dyDescent="0.2">
      <c r="B19" s="2" t="s">
        <v>27</v>
      </c>
      <c r="E19" s="2">
        <f>+E17-E18</f>
        <v>231.69999999999993</v>
      </c>
      <c r="F19" s="2">
        <f>+F17-F18</f>
        <v>134.10000000000002</v>
      </c>
      <c r="G19" s="2">
        <f>+G17-G18</f>
        <v>1540.4</v>
      </c>
      <c r="H19" s="2">
        <f>+H17-H18</f>
        <v>1685</v>
      </c>
      <c r="I19" s="2">
        <f>+I17-I18</f>
        <v>738.3</v>
      </c>
      <c r="J19" s="2">
        <f>+J17-J18</f>
        <v>308.10000000000002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2025-05-02T17:59:00Z</dcterms:created>
  <dcterms:modified xsi:type="dcterms:W3CDTF">2025-05-02T18:36:16Z</dcterms:modified>
</cp:coreProperties>
</file>