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B624D89B-D21F-46D9-A091-000A4D36A2FA}" xr6:coauthVersionLast="47" xr6:coauthVersionMax="47" xr10:uidLastSave="{00000000-0000-0000-0000-000000000000}"/>
  <bookViews>
    <workbookView xWindow="55430" yWindow="3720" windowWidth="21420" windowHeight="16260" xr2:uid="{32E298F6-2245-49C7-8377-49048090F6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2" l="1"/>
  <c r="T32" i="2"/>
  <c r="W20" i="2"/>
  <c r="W16" i="2"/>
  <c r="W32" i="2"/>
  <c r="V32" i="2"/>
  <c r="U32" i="2"/>
  <c r="V29" i="2"/>
  <c r="U29" i="2"/>
  <c r="T29" i="2"/>
  <c r="T24" i="2"/>
  <c r="T22" i="2"/>
  <c r="U24" i="2"/>
  <c r="U22" i="2"/>
  <c r="V24" i="2"/>
  <c r="V22" i="2"/>
  <c r="U20" i="2"/>
  <c r="T20" i="2"/>
  <c r="V20" i="2"/>
  <c r="U16" i="2"/>
  <c r="T16" i="2"/>
  <c r="V16" i="2"/>
  <c r="V21" i="2" s="1"/>
  <c r="T2" i="2"/>
  <c r="U2" i="2" s="1"/>
  <c r="V2" i="2" s="1"/>
  <c r="W2" i="2" s="1"/>
  <c r="X2" i="2" s="1"/>
  <c r="Y2" i="2" s="1"/>
  <c r="Z2" i="2" s="1"/>
  <c r="AA2" i="2" s="1"/>
  <c r="K4" i="1"/>
  <c r="K7" i="1" s="1"/>
  <c r="W21" i="2" l="1"/>
  <c r="W23" i="2" s="1"/>
  <c r="W25" i="2" s="1"/>
  <c r="T21" i="2"/>
  <c r="T23" i="2" s="1"/>
  <c r="T25" i="2" s="1"/>
  <c r="V23" i="2"/>
  <c r="V25" i="2" s="1"/>
  <c r="U21" i="2"/>
  <c r="U23" i="2" s="1"/>
  <c r="U25" i="2" s="1"/>
</calcChain>
</file>

<file path=xl/sharedStrings.xml><?xml version="1.0" encoding="utf-8"?>
<sst xmlns="http://schemas.openxmlformats.org/spreadsheetml/2006/main" count="44" uniqueCount="41">
  <si>
    <t>Price EUR</t>
  </si>
  <si>
    <t>Shares</t>
  </si>
  <si>
    <t>MC EUR</t>
  </si>
  <si>
    <t>Cash EUR</t>
  </si>
  <si>
    <t>Debt EUR</t>
  </si>
  <si>
    <t>EV EUR</t>
  </si>
  <si>
    <t>Q423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</si>
  <si>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</si>
  <si>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</si>
  <si>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</si>
  <si>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</si>
  <si>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</si>
  <si>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</si>
  <si>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</si>
  <si>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</si>
  <si>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</si>
  <si>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</si>
  <si>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</si>
  <si>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</si>
  <si>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</si>
  <si>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COGS</t>
  </si>
  <si>
    <t>Gross Profit</t>
  </si>
  <si>
    <t>R&amp;D</t>
  </si>
  <si>
    <t>A&amp;P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</si>
  <si>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</si>
  <si>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</si>
  <si>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</si>
  <si>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</si>
  <si>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</si>
  <si>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</si>
  <si>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</si>
  <si>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Professional</t>
  </si>
  <si>
    <t>Consumer</t>
  </si>
  <si>
    <t>Luxe</t>
  </si>
  <si>
    <t>Derm</t>
  </si>
  <si>
    <t>Skincare</t>
  </si>
  <si>
    <t>Make-up</t>
  </si>
  <si>
    <t>Haircare</t>
  </si>
  <si>
    <t>Hair Colorants</t>
  </si>
  <si>
    <t>Perfumes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</si>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</sst>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1DAC9DB-B898-4170-A004-6CF70DF31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E210-E485-423D-ABD1-9C61D9E6AFA6}">
  <dimension ref="J2:L7"/>
  <sheetViews>
    <sheetView tabSelected="1" zoomScale="145" zoomScaleNormal="145" workbookViewId="0">
      <selection activeCell="K8" sqref="K8"/>
    </sheetView>
  </sheetViews>
  <sheetFormatPr defaultRowHeight="12.5" x14ac:dyDescent="0.25"/>
  <cols>
    <col min="10" max="10" width="11.26953125" customWidth="1"/>
  </cols>
  <sheetData>
    <row r="2" spans="10:12" x14ac:dyDescent="0.25">
      <c r="J2" t="s">
        <v>0</v>
      </c>
      <c r="K2" s="1">
        <v>342</v>
      </c>
    </row>
    <row r="3" spans="10:12" x14ac:dyDescent="0.25">
      <c r="J3" t="s">
        <v>1</v>
      </c>
      <c r="K3" s="2">
        <v>536.07843100000002</v>
      </c>
      <c r="L3" s="3" t="s">
        <v>19</v>
      </c>
    </row>
    <row r="4" spans="10:12" x14ac:dyDescent="0.25">
      <c r="J4" t="s">
        <v>2</v>
      </c>
      <c r="K4" s="2">
        <f>+K2*K3</f>
        <v>183338.82340200001</v>
      </c>
    </row>
    <row r="5" spans="10:12" x14ac:dyDescent="0.25">
      <c r="J5" t="s">
        <v>3</v>
      </c>
      <c r="K5" s="2">
        <v>0</v>
      </c>
      <c r="L5" s="3" t="s">
        <v>19</v>
      </c>
    </row>
    <row r="6" spans="10:12" x14ac:dyDescent="0.25">
      <c r="J6" t="s">
        <v>4</v>
      </c>
      <c r="K6" s="2">
        <v>-4442.7</v>
      </c>
      <c r="L6" s="3" t="s">
        <v>19</v>
      </c>
    </row>
    <row r="7" spans="10:12" x14ac:dyDescent="0.25">
      <c r="J7" t="s">
        <v>5</v>
      </c>
      <c r="K7" s="2">
        <f>+K4-K5+K6</f>
        <v>178896.123402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FE8A-E3EE-4A1D-B2A5-0BAFE2F6C181}">
  <dimension ref="A1:AA32"/>
  <sheetViews>
    <sheetView zoomScale="145" zoomScaleNormal="14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W29" sqref="W29"/>
    </sheetView>
  </sheetViews>
  <sheetFormatPr defaultRowHeight="12.5" x14ac:dyDescent="0.25"/>
  <cols>
    <col min="1" max="1" width="5" bestFit="1" customWidth="1"/>
    <col min="2" max="2" width="18.1796875" bestFit="1" customWidth="1"/>
    <col min="3" max="14" width="9.1796875" style="3"/>
  </cols>
  <sheetData>
    <row r="1" spans="1:27" x14ac:dyDescent="0.25">
      <c r="A1" s="7" t="s">
        <v>7</v>
      </c>
    </row>
    <row r="2" spans="1:27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6</v>
      </c>
      <c r="K2" s="3" t="s">
        <v>16</v>
      </c>
      <c r="L2" s="3" t="s">
        <v>17</v>
      </c>
      <c r="M2" s="3" t="s">
        <v>18</v>
      </c>
      <c r="N2" s="3" t="s">
        <v>19</v>
      </c>
      <c r="R2">
        <v>2019</v>
      </c>
      <c r="S2">
        <v>2020</v>
      </c>
      <c r="T2">
        <f>+S2+1</f>
        <v>2021</v>
      </c>
      <c r="U2">
        <f>+T2+1</f>
        <v>2022</v>
      </c>
      <c r="V2">
        <f t="shared" ref="V2:AA2" si="0">+U2+1</f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</row>
    <row r="3" spans="1:27" s="2" customFormat="1" x14ac:dyDescent="0.25">
      <c r="B3" s="2" t="s">
        <v>31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U3" s="2">
        <v>4476.8</v>
      </c>
      <c r="V3" s="2">
        <v>4653.8999999999996</v>
      </c>
      <c r="W3" s="2">
        <v>4886.2</v>
      </c>
    </row>
    <row r="4" spans="1:27" s="2" customFormat="1" x14ac:dyDescent="0.25">
      <c r="B4" s="2" t="s">
        <v>32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U4" s="2">
        <v>14021.3</v>
      </c>
      <c r="V4" s="2">
        <v>15172.7</v>
      </c>
      <c r="W4" s="2">
        <v>15982.4</v>
      </c>
    </row>
    <row r="5" spans="1:27" s="2" customFormat="1" x14ac:dyDescent="0.25">
      <c r="B5" s="2" t="s">
        <v>33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U5" s="2">
        <v>14638.1</v>
      </c>
      <c r="V5" s="2">
        <v>14924</v>
      </c>
      <c r="W5" s="2">
        <v>15591.1</v>
      </c>
    </row>
    <row r="6" spans="1:27" s="2" customFormat="1" x14ac:dyDescent="0.25">
      <c r="B6" s="2" t="s">
        <v>34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U6" s="2">
        <v>5124.5</v>
      </c>
      <c r="V6" s="2">
        <v>6432</v>
      </c>
      <c r="W6" s="2">
        <v>7027.1</v>
      </c>
    </row>
    <row r="7" spans="1:27" s="2" customFormat="1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27" s="2" customFormat="1" x14ac:dyDescent="0.25">
      <c r="B8" s="2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U8" s="2">
        <v>15344</v>
      </c>
      <c r="V8" s="2">
        <v>16447</v>
      </c>
      <c r="W8" s="2">
        <v>16803.7</v>
      </c>
    </row>
    <row r="9" spans="1:27" s="2" customFormat="1" x14ac:dyDescent="0.25">
      <c r="B9" s="2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U9" s="2">
        <v>7739</v>
      </c>
      <c r="V9" s="2">
        <v>8124</v>
      </c>
      <c r="W9" s="2">
        <v>8449.4</v>
      </c>
    </row>
    <row r="10" spans="1:27" s="2" customFormat="1" x14ac:dyDescent="0.25">
      <c r="B10" s="2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U10" s="2">
        <v>5750</v>
      </c>
      <c r="V10" s="2">
        <v>6320</v>
      </c>
      <c r="W10" s="2">
        <v>7034</v>
      </c>
    </row>
    <row r="11" spans="1:27" s="2" customFormat="1" x14ac:dyDescent="0.25">
      <c r="B11" s="2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U11" s="2">
        <v>3362</v>
      </c>
      <c r="V11" s="2">
        <v>3426</v>
      </c>
      <c r="W11" s="2">
        <v>3460.3</v>
      </c>
    </row>
    <row r="12" spans="1:27" s="2" customFormat="1" x14ac:dyDescent="0.25">
      <c r="B12" s="2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U12" s="2">
        <v>4546</v>
      </c>
      <c r="V12" s="2">
        <v>5171</v>
      </c>
      <c r="W12" s="2">
        <v>5955.6</v>
      </c>
    </row>
    <row r="13" spans="1:27" s="2" customFormat="1" x14ac:dyDescent="0.25">
      <c r="B13" s="2" t="s">
        <v>40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U13" s="2">
        <v>1520</v>
      </c>
      <c r="V13" s="2">
        <v>1695</v>
      </c>
      <c r="W13" s="2">
        <v>1783.9</v>
      </c>
    </row>
    <row r="14" spans="1:27" s="5" customFormat="1" ht="13" x14ac:dyDescent="0.3">
      <c r="B14" s="5" t="s">
        <v>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R14" s="5">
        <v>29874</v>
      </c>
      <c r="S14" s="5">
        <v>27992</v>
      </c>
      <c r="T14" s="5">
        <v>32287.599999999999</v>
      </c>
      <c r="U14" s="5">
        <v>38260.6</v>
      </c>
      <c r="V14" s="5">
        <v>41182.5</v>
      </c>
      <c r="W14" s="5">
        <v>43487</v>
      </c>
    </row>
    <row r="15" spans="1:27" s="2" customFormat="1" x14ac:dyDescent="0.25">
      <c r="B15" s="2" t="s">
        <v>20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T15" s="2">
        <v>8433.2999999999993</v>
      </c>
      <c r="U15" s="2">
        <v>10577.4</v>
      </c>
      <c r="V15" s="2">
        <v>10767</v>
      </c>
      <c r="W15" s="2">
        <v>11227</v>
      </c>
    </row>
    <row r="16" spans="1:27" s="2" customFormat="1" x14ac:dyDescent="0.25">
      <c r="B16" s="2" t="s">
        <v>21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T16" s="2">
        <f t="shared" ref="T16:U16" si="1">+T14-T15</f>
        <v>23854.3</v>
      </c>
      <c r="U16" s="2">
        <f t="shared" si="1"/>
        <v>27683.199999999997</v>
      </c>
      <c r="V16" s="2">
        <f>+V14-V15</f>
        <v>30415.5</v>
      </c>
      <c r="W16" s="2">
        <f>+W14-W15</f>
        <v>32260</v>
      </c>
    </row>
    <row r="17" spans="2:23" s="2" customFormat="1" x14ac:dyDescent="0.25">
      <c r="B17" s="2" t="s">
        <v>22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T17" s="2">
        <v>1028.7</v>
      </c>
      <c r="U17" s="2">
        <v>1138.5999999999999</v>
      </c>
      <c r="V17" s="2">
        <v>1288.9000000000001</v>
      </c>
      <c r="W17" s="2">
        <v>1354.7</v>
      </c>
    </row>
    <row r="18" spans="2:23" s="2" customFormat="1" x14ac:dyDescent="0.25">
      <c r="B18" s="2" t="s">
        <v>23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T18" s="2">
        <v>10591</v>
      </c>
      <c r="U18" s="2">
        <v>12059</v>
      </c>
      <c r="V18" s="2">
        <v>13356.6</v>
      </c>
      <c r="W18" s="2">
        <v>14008.9</v>
      </c>
    </row>
    <row r="19" spans="2:23" s="2" customFormat="1" x14ac:dyDescent="0.25">
      <c r="B19" s="2" t="s">
        <v>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T19" s="2">
        <v>6074.2</v>
      </c>
      <c r="U19" s="2">
        <v>7028.8</v>
      </c>
      <c r="V19" s="2">
        <v>7626.7</v>
      </c>
      <c r="W19" s="2">
        <v>8208.7000000000007</v>
      </c>
    </row>
    <row r="20" spans="2:23" s="2" customFormat="1" x14ac:dyDescent="0.25">
      <c r="B20" s="2" t="s">
        <v>25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T20" s="2">
        <f t="shared" ref="T20:U20" si="2">+T17+T18+T19</f>
        <v>17693.900000000001</v>
      </c>
      <c r="U20" s="2">
        <f t="shared" si="2"/>
        <v>20226.400000000001</v>
      </c>
      <c r="V20" s="2">
        <f>+V17+V18+V19</f>
        <v>22272.2</v>
      </c>
      <c r="W20" s="2">
        <f>+W17+W18+W19</f>
        <v>23572.300000000003</v>
      </c>
    </row>
    <row r="21" spans="2:23" s="2" customFormat="1" x14ac:dyDescent="0.25">
      <c r="B21" s="2" t="s">
        <v>26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T21" s="2">
        <f t="shared" ref="T21:U21" si="3">+T16-T20</f>
        <v>6160.3999999999978</v>
      </c>
      <c r="U21" s="2">
        <f t="shared" si="3"/>
        <v>7456.7999999999956</v>
      </c>
      <c r="V21" s="2">
        <f>+V16-V20</f>
        <v>8143.2999999999993</v>
      </c>
      <c r="W21" s="2">
        <f>+W16-W20</f>
        <v>8687.6999999999971</v>
      </c>
    </row>
    <row r="22" spans="2:23" s="2" customFormat="1" x14ac:dyDescent="0.25">
      <c r="B22" s="2" t="s">
        <v>27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T22" s="2">
        <f>-432-19.4+378.3-40.2</f>
        <v>-113.29999999999997</v>
      </c>
      <c r="U22" s="2">
        <f>-241.5-0.6+468.2-72.3</f>
        <v>153.80000000000001</v>
      </c>
      <c r="V22" s="2">
        <f>-449.9-226.7+162.1-48.8+420.98</f>
        <v>-142.31999999999982</v>
      </c>
      <c r="W22" s="2">
        <v>-224.7</v>
      </c>
    </row>
    <row r="23" spans="2:23" s="2" customFormat="1" x14ac:dyDescent="0.25">
      <c r="B23" s="2" t="s">
        <v>28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T23" s="2">
        <f>+T21+T22</f>
        <v>6047.0999999999976</v>
      </c>
      <c r="U23" s="2">
        <f>+U21+U22</f>
        <v>7610.5999999999958</v>
      </c>
      <c r="V23" s="2">
        <f>+V21+V22</f>
        <v>8000.98</v>
      </c>
      <c r="W23" s="2">
        <f>+W21+W22</f>
        <v>8462.9999999999964</v>
      </c>
    </row>
    <row r="24" spans="2:23" s="2" customFormat="1" x14ac:dyDescent="0.25">
      <c r="B24" s="2" t="s">
        <v>29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T24" s="2">
        <f>1445.4-0.6</f>
        <v>1444.8000000000002</v>
      </c>
      <c r="U24" s="2">
        <f>1899.4-1.4</f>
        <v>1898</v>
      </c>
      <c r="V24" s="2">
        <f>1810.6-0.2</f>
        <v>1810.3999999999999</v>
      </c>
      <c r="W24" s="2">
        <v>2015.1</v>
      </c>
    </row>
    <row r="25" spans="2:23" s="2" customFormat="1" x14ac:dyDescent="0.25">
      <c r="B25" s="2" t="s">
        <v>30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T25" s="2">
        <f>+T23-T24</f>
        <v>4602.2999999999975</v>
      </c>
      <c r="U25" s="2">
        <f>+U23-U24</f>
        <v>5712.5999999999958</v>
      </c>
      <c r="V25" s="2">
        <f>+V23-V24</f>
        <v>6190.58</v>
      </c>
      <c r="W25" s="2">
        <f>+W23-W24</f>
        <v>6447.899999999996</v>
      </c>
    </row>
    <row r="27" spans="2:23" s="2" customFormat="1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T27" s="2">
        <v>6728.4</v>
      </c>
      <c r="U27" s="2">
        <v>6278.3</v>
      </c>
      <c r="V27" s="2">
        <v>7604.6</v>
      </c>
    </row>
    <row r="28" spans="2:23" s="2" customFormat="1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T28" s="2">
        <v>1075.2</v>
      </c>
      <c r="U28" s="2">
        <v>1343.2</v>
      </c>
      <c r="V28" s="2">
        <v>1488.7</v>
      </c>
    </row>
    <row r="29" spans="2:23" s="2" customFormat="1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T29" s="2">
        <f>+T27-T28</f>
        <v>5653.2</v>
      </c>
      <c r="U29" s="2">
        <f>+U27-U28</f>
        <v>4935.1000000000004</v>
      </c>
      <c r="V29" s="2">
        <f>+V27-V28</f>
        <v>6115.9000000000005</v>
      </c>
      <c r="W29" s="2">
        <v>6644.3</v>
      </c>
    </row>
    <row r="32" spans="2:23" x14ac:dyDescent="0.25">
      <c r="S32" s="8">
        <f>+S14/R14-1</f>
        <v>-6.29979246167236E-2</v>
      </c>
      <c r="T32" s="8">
        <f>+T14/S14-1</f>
        <v>0.1534581308945413</v>
      </c>
      <c r="U32" s="8">
        <f>+U14/T14-1</f>
        <v>0.18499361984167306</v>
      </c>
      <c r="V32" s="8">
        <f>+V14/U14-1</f>
        <v>7.63683789590337E-2</v>
      </c>
      <c r="W32" s="8">
        <f>+W14/V14-1</f>
        <v>5.5958234687063735E-2</v>
      </c>
    </row>
  </sheetData>
  <hyperlinks>
    <hyperlink ref="A1" location="Main!A1" display="Main" xr:uid="{6A0FFA45-B82F-49E2-A523-F8946CB480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2024-10-11T15:38:53Z</dcterms:created>
  <dcterms:modified xsi:type="dcterms:W3CDTF">2025-03-27T18:29:47Z</dcterms:modified>
</cp:coreProperties>
</file>