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8CE5C26-505A-464D-B7C8-BD452AF1AF09}" xr6:coauthVersionLast="47" xr6:coauthVersionMax="47" xr10:uidLastSave="{00000000-0000-0000-0000-000000000000}"/>
  <bookViews>
    <workbookView xWindow="-51840" yWindow="1680" windowWidth="22875" windowHeight="18315" activeTab="1" xr2:uid="{C089106D-B5F9-43C6-9823-948CCFB8CE4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K9" i="2"/>
  <c r="K10" i="2" s="1"/>
  <c r="J9" i="2"/>
  <c r="I9" i="2"/>
  <c r="I10" i="2" s="1"/>
  <c r="I4" i="2"/>
  <c r="K4" i="2"/>
  <c r="K5" i="1"/>
  <c r="K6" i="1"/>
  <c r="E13" i="2"/>
  <c r="G13" i="2"/>
  <c r="F14" i="2"/>
  <c r="G12" i="2"/>
  <c r="G14" i="2" s="1"/>
  <c r="F12" i="2"/>
  <c r="E12" i="2"/>
  <c r="E14" i="2" s="1"/>
  <c r="E9" i="2"/>
  <c r="E10" i="2" s="1"/>
  <c r="F9" i="2"/>
  <c r="F10" i="2" s="1"/>
  <c r="G10" i="2"/>
  <c r="G9" i="2"/>
  <c r="H9" i="2"/>
  <c r="H10" i="2" s="1"/>
  <c r="H12" i="2" s="1"/>
  <c r="H14" i="2" s="1"/>
  <c r="G5" i="2"/>
  <c r="E5" i="2"/>
  <c r="K4" i="1"/>
  <c r="K7" i="1" l="1"/>
</calcChain>
</file>

<file path=xl/sharedStrings.xml><?xml version="1.0" encoding="utf-8"?>
<sst xmlns="http://schemas.openxmlformats.org/spreadsheetml/2006/main" count="53" uniqueCount="50">
  <si>
    <t>Price HKD</t>
  </si>
  <si>
    <t>Shares</t>
  </si>
  <si>
    <t>MC HKD</t>
  </si>
  <si>
    <t>Cash HKD</t>
  </si>
  <si>
    <t>Debt HKD</t>
  </si>
  <si>
    <t>EV HKD</t>
  </si>
  <si>
    <t>Name</t>
  </si>
  <si>
    <t>Focus V (anlotinib)</t>
  </si>
  <si>
    <t>Annike (penpulimab)</t>
  </si>
  <si>
    <t>Revenue</t>
  </si>
  <si>
    <t>1H20</t>
  </si>
  <si>
    <t>2H20</t>
  </si>
  <si>
    <t>1H21</t>
  </si>
  <si>
    <t>2H21</t>
  </si>
  <si>
    <t>1H22</t>
  </si>
  <si>
    <t>2H22</t>
  </si>
  <si>
    <t>1H23</t>
  </si>
  <si>
    <t>2H23</t>
  </si>
  <si>
    <t>COGS</t>
  </si>
  <si>
    <t>Gross Profit</t>
  </si>
  <si>
    <t>Admin</t>
  </si>
  <si>
    <t>S&amp;D</t>
  </si>
  <si>
    <t>Operating Expenses</t>
  </si>
  <si>
    <t>Operating Income</t>
  </si>
  <si>
    <t>R&amp;D</t>
  </si>
  <si>
    <t>Interest Income</t>
  </si>
  <si>
    <t>Pretax Income</t>
  </si>
  <si>
    <t>Taxes</t>
  </si>
  <si>
    <t>Net Income</t>
  </si>
  <si>
    <t>TQC3721</t>
  </si>
  <si>
    <t>Indication</t>
  </si>
  <si>
    <t>COPD</t>
  </si>
  <si>
    <t>MOA</t>
  </si>
  <si>
    <t>PDE3/4</t>
  </si>
  <si>
    <t>Inhaled</t>
  </si>
  <si>
    <t>TQC2731</t>
  </si>
  <si>
    <t>Asthma</t>
  </si>
  <si>
    <t>TSLP mab</t>
  </si>
  <si>
    <t>Yilishu (efbemalenograstim)</t>
  </si>
  <si>
    <t>D-1553</t>
  </si>
  <si>
    <t>KRAS G12C</t>
  </si>
  <si>
    <t>TQB3616</t>
  </si>
  <si>
    <t>CDK2/4/6</t>
  </si>
  <si>
    <t>FS222</t>
  </si>
  <si>
    <t>TDI01</t>
  </si>
  <si>
    <t>TQH2722</t>
  </si>
  <si>
    <t>IL-4Ralpha mab</t>
  </si>
  <si>
    <t>Q224</t>
  </si>
  <si>
    <t>1H24</t>
  </si>
  <si>
    <t>2H24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</si>
</sst>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D52946F-7923-4931-A464-07D245A93AE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C88C-B397-46FB-B3FD-E7AA45139689}">
  <dimension ref="B2:L14"/>
  <sheetViews>
    <sheetView zoomScale="190" zoomScaleNormal="190" workbookViewId="0">
      <selection activeCell="G12" sqref="G12"/>
    </sheetView>
  </sheetViews>
  <sheetFormatPr defaultRowHeight="12.75" x14ac:dyDescent="0.2"/>
  <cols>
    <col min="1" max="1" width="2.7109375" customWidth="1"/>
    <col min="2" max="2" width="9.7109375" customWidth="1"/>
    <col min="3" max="3" width="9.42578125" customWidth="1"/>
    <col min="4" max="4" width="11.42578125" bestFit="1" customWidth="1"/>
    <col min="9" max="9" width="4.42578125" customWidth="1"/>
    <col min="10" max="10" width="9.85546875" bestFit="1" customWidth="1"/>
  </cols>
  <sheetData>
    <row r="2" spans="2:12" x14ac:dyDescent="0.2">
      <c r="B2" s="7" t="s">
        <v>6</v>
      </c>
      <c r="C2" s="8"/>
      <c r="D2" s="8"/>
      <c r="E2" s="8"/>
      <c r="F2" s="8"/>
      <c r="G2" s="8"/>
      <c r="H2" s="9"/>
      <c r="J2" t="s">
        <v>0</v>
      </c>
      <c r="K2" s="1">
        <v>3.14</v>
      </c>
    </row>
    <row r="3" spans="2:12" x14ac:dyDescent="0.2">
      <c r="B3" s="2" t="s">
        <v>7</v>
      </c>
      <c r="H3" s="3"/>
      <c r="J3" t="s">
        <v>1</v>
      </c>
      <c r="K3" s="10">
        <v>18408.301708999999</v>
      </c>
      <c r="L3" s="11" t="s">
        <v>47</v>
      </c>
    </row>
    <row r="4" spans="2:12" x14ac:dyDescent="0.2">
      <c r="B4" s="2" t="s">
        <v>8</v>
      </c>
      <c r="H4" s="3"/>
      <c r="J4" t="s">
        <v>2</v>
      </c>
      <c r="K4" s="10">
        <f>+K2*K3</f>
        <v>57802.067366260002</v>
      </c>
    </row>
    <row r="5" spans="2:12" x14ac:dyDescent="0.2">
      <c r="B5" s="2" t="s">
        <v>38</v>
      </c>
      <c r="H5" s="3"/>
      <c r="J5" t="s">
        <v>3</v>
      </c>
      <c r="K5" s="10">
        <f>8549.473+4605.526+24.237+9181+4806.73+11835.188+1586.814</f>
        <v>40588.967999999993</v>
      </c>
      <c r="L5" s="11" t="s">
        <v>47</v>
      </c>
    </row>
    <row r="6" spans="2:12" x14ac:dyDescent="0.2">
      <c r="B6" s="2"/>
      <c r="H6" s="3"/>
      <c r="J6" t="s">
        <v>4</v>
      </c>
      <c r="K6" s="10">
        <f>1010.016+8484.591</f>
        <v>9494.607</v>
      </c>
      <c r="L6" s="11" t="s">
        <v>47</v>
      </c>
    </row>
    <row r="7" spans="2:12" x14ac:dyDescent="0.2">
      <c r="B7" s="7"/>
      <c r="C7" s="8" t="s">
        <v>30</v>
      </c>
      <c r="D7" s="8" t="s">
        <v>32</v>
      </c>
      <c r="E7" s="8" t="s">
        <v>20</v>
      </c>
      <c r="F7" s="8"/>
      <c r="G7" s="8"/>
      <c r="H7" s="9"/>
      <c r="J7" t="s">
        <v>5</v>
      </c>
      <c r="K7" s="10">
        <f>+K4-K5+K6</f>
        <v>26707.706366260009</v>
      </c>
    </row>
    <row r="8" spans="2:12" x14ac:dyDescent="0.2">
      <c r="B8" s="2" t="s">
        <v>29</v>
      </c>
      <c r="C8" s="15" t="s">
        <v>31</v>
      </c>
      <c r="D8" s="15" t="s">
        <v>33</v>
      </c>
      <c r="E8" s="16" t="s">
        <v>34</v>
      </c>
      <c r="F8" s="15"/>
      <c r="G8" s="15"/>
      <c r="H8" s="3"/>
    </row>
    <row r="9" spans="2:12" x14ac:dyDescent="0.2">
      <c r="B9" s="2" t="s">
        <v>35</v>
      </c>
      <c r="C9" s="15" t="s">
        <v>36</v>
      </c>
      <c r="D9" s="15" t="s">
        <v>37</v>
      </c>
      <c r="E9" s="15"/>
      <c r="F9" s="15"/>
      <c r="G9" s="15"/>
      <c r="H9" s="3"/>
    </row>
    <row r="10" spans="2:12" x14ac:dyDescent="0.2">
      <c r="B10" s="2" t="s">
        <v>45</v>
      </c>
      <c r="C10" s="15"/>
      <c r="D10" s="16" t="s">
        <v>46</v>
      </c>
      <c r="E10" s="15"/>
      <c r="F10" s="15"/>
      <c r="G10" s="15"/>
      <c r="H10" s="3"/>
    </row>
    <row r="11" spans="2:12" x14ac:dyDescent="0.2">
      <c r="B11" s="2" t="s">
        <v>39</v>
      </c>
      <c r="C11" s="15"/>
      <c r="D11" s="16" t="s">
        <v>40</v>
      </c>
      <c r="E11" s="15"/>
      <c r="F11" s="15"/>
      <c r="G11" s="15"/>
      <c r="H11" s="3"/>
    </row>
    <row r="12" spans="2:12" x14ac:dyDescent="0.2">
      <c r="B12" s="2" t="s">
        <v>41</v>
      </c>
      <c r="C12" s="15"/>
      <c r="D12" s="16" t="s">
        <v>42</v>
      </c>
      <c r="E12" s="15"/>
      <c r="F12" s="15"/>
      <c r="G12" s="15"/>
      <c r="H12" s="3"/>
    </row>
    <row r="13" spans="2:12" x14ac:dyDescent="0.2">
      <c r="B13" s="2" t="s">
        <v>43</v>
      </c>
      <c r="C13" s="15"/>
      <c r="D13" s="15"/>
      <c r="E13" s="15"/>
      <c r="F13" s="15"/>
      <c r="G13" s="15"/>
      <c r="H13" s="3"/>
    </row>
    <row r="14" spans="2:12" x14ac:dyDescent="0.2">
      <c r="B14" s="4" t="s">
        <v>44</v>
      </c>
      <c r="C14" s="5"/>
      <c r="D14" s="5"/>
      <c r="E14" s="5"/>
      <c r="F14" s="5"/>
      <c r="G14" s="5"/>
      <c r="H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B3E2-C5C5-4C2E-8D1A-B23F6023BD3F}">
  <dimension ref="B2:L14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0" sqref="K10"/>
    </sheetView>
  </sheetViews>
  <sheetFormatPr defaultRowHeight="12.75" x14ac:dyDescent="0.2"/>
  <cols>
    <col min="1" max="1" width="4.140625" customWidth="1"/>
    <col min="2" max="2" width="18.140625" bestFit="1" customWidth="1"/>
    <col min="3" max="8" width="9.140625" style="11"/>
  </cols>
  <sheetData>
    <row r="2" spans="2:12" x14ac:dyDescent="0.2"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48</v>
      </c>
      <c r="L2" s="11" t="s">
        <v>49</v>
      </c>
    </row>
    <row r="3" spans="2:12" s="13" customFormat="1" x14ac:dyDescent="0.2">
      <c r="B3" s="13" t="s">
        <v>9</v>
      </c>
      <c r="C3" s="14"/>
      <c r="D3" s="14"/>
      <c r="E3" s="14">
        <v>14353.781000000001</v>
      </c>
      <c r="F3" s="14"/>
      <c r="G3" s="14">
        <v>15193.737999999999</v>
      </c>
      <c r="H3" s="14"/>
      <c r="I3" s="13">
        <v>14283.672</v>
      </c>
      <c r="K3" s="13">
        <v>15874.403</v>
      </c>
    </row>
    <row r="4" spans="2:12" s="10" customFormat="1" x14ac:dyDescent="0.2">
      <c r="B4" s="10" t="s">
        <v>18</v>
      </c>
      <c r="C4" s="12"/>
      <c r="D4" s="12"/>
      <c r="E4" s="12">
        <v>2753.1210000000001</v>
      </c>
      <c r="F4" s="12"/>
      <c r="G4" s="12">
        <v>2959.5990000000002</v>
      </c>
      <c r="H4" s="12"/>
      <c r="I4" s="10">
        <f>+I3-I5</f>
        <v>2599.759</v>
      </c>
      <c r="K4" s="10">
        <f>+K3-K5</f>
        <v>2844.7800000000007</v>
      </c>
    </row>
    <row r="5" spans="2:12" s="10" customFormat="1" x14ac:dyDescent="0.2">
      <c r="B5" s="10" t="s">
        <v>19</v>
      </c>
      <c r="C5" s="12"/>
      <c r="D5" s="12"/>
      <c r="E5" s="12">
        <f>+E3-E4</f>
        <v>11600.66</v>
      </c>
      <c r="F5" s="12"/>
      <c r="G5" s="12">
        <f>+G3-G4</f>
        <v>12234.138999999999</v>
      </c>
      <c r="H5" s="12"/>
      <c r="I5" s="10">
        <v>11683.913</v>
      </c>
      <c r="K5" s="10">
        <v>13029.623</v>
      </c>
    </row>
    <row r="6" spans="2:12" s="10" customFormat="1" x14ac:dyDescent="0.2">
      <c r="B6" s="10" t="s">
        <v>21</v>
      </c>
      <c r="C6" s="12"/>
      <c r="D6" s="12"/>
      <c r="E6" s="12">
        <v>5665.4889999999996</v>
      </c>
      <c r="F6" s="12"/>
      <c r="G6" s="12">
        <v>5751.55</v>
      </c>
      <c r="H6" s="12"/>
    </row>
    <row r="7" spans="2:12" s="10" customFormat="1" x14ac:dyDescent="0.2">
      <c r="B7" s="10" t="s">
        <v>20</v>
      </c>
      <c r="C7" s="12"/>
      <c r="D7" s="12"/>
      <c r="E7" s="12">
        <v>1126.3599999999999</v>
      </c>
      <c r="F7" s="12"/>
      <c r="G7" s="12">
        <v>1182.354</v>
      </c>
      <c r="H7" s="12"/>
    </row>
    <row r="8" spans="2:12" s="10" customFormat="1" x14ac:dyDescent="0.2">
      <c r="B8" s="10" t="s">
        <v>24</v>
      </c>
      <c r="C8" s="12"/>
      <c r="D8" s="12"/>
      <c r="E8" s="12">
        <v>1781.597</v>
      </c>
      <c r="F8" s="12"/>
      <c r="G8" s="12">
        <v>2048.6039999999998</v>
      </c>
      <c r="H8" s="12"/>
    </row>
    <row r="9" spans="2:12" x14ac:dyDescent="0.2">
      <c r="B9" s="10" t="s">
        <v>22</v>
      </c>
      <c r="E9" s="12">
        <f>+E6+E7+E8</f>
        <v>8573.4459999999999</v>
      </c>
      <c r="F9" s="12">
        <f>+F6+F7+F8</f>
        <v>0</v>
      </c>
      <c r="G9" s="12">
        <f>+G6+G7+G8</f>
        <v>8982.5079999999998</v>
      </c>
      <c r="H9" s="12">
        <f>+H6+H7</f>
        <v>0</v>
      </c>
      <c r="I9" s="12">
        <f t="shared" ref="I9:K9" si="0">+I6+I7</f>
        <v>0</v>
      </c>
      <c r="J9" s="12">
        <f t="shared" si="0"/>
        <v>0</v>
      </c>
      <c r="K9" s="12">
        <f t="shared" si="0"/>
        <v>0</v>
      </c>
    </row>
    <row r="10" spans="2:12" x14ac:dyDescent="0.2">
      <c r="B10" s="10" t="s">
        <v>23</v>
      </c>
      <c r="E10" s="12">
        <f>+E5-E9</f>
        <v>3027.2139999999999</v>
      </c>
      <c r="F10" s="12">
        <f>+F5-F9</f>
        <v>0</v>
      </c>
      <c r="G10" s="12">
        <f>+G5-G9</f>
        <v>3251.6309999999994</v>
      </c>
      <c r="H10" s="12">
        <f>+H5-H9</f>
        <v>0</v>
      </c>
      <c r="I10" s="12">
        <f t="shared" ref="I10:K10" si="1">+I5-I9</f>
        <v>11683.913</v>
      </c>
      <c r="J10" s="12">
        <f t="shared" si="1"/>
        <v>0</v>
      </c>
      <c r="K10" s="12">
        <f t="shared" si="1"/>
        <v>13029.623</v>
      </c>
    </row>
    <row r="11" spans="2:12" s="10" customFormat="1" x14ac:dyDescent="0.2">
      <c r="B11" s="10" t="s">
        <v>25</v>
      </c>
      <c r="C11" s="12"/>
      <c r="D11" s="12"/>
      <c r="E11" s="12">
        <v>-147.22300000000001</v>
      </c>
      <c r="F11" s="12"/>
      <c r="G11" s="12">
        <v>-169.27</v>
      </c>
      <c r="H11" s="12"/>
    </row>
    <row r="12" spans="2:12" x14ac:dyDescent="0.2">
      <c r="B12" s="10" t="s">
        <v>26</v>
      </c>
      <c r="E12" s="12">
        <f>+E10+E11</f>
        <v>2879.991</v>
      </c>
      <c r="F12" s="12">
        <f>+F10+F11</f>
        <v>0</v>
      </c>
      <c r="G12" s="12">
        <f>+G10+G11</f>
        <v>3082.3609999999994</v>
      </c>
      <c r="H12" s="12">
        <f>+H10+H11</f>
        <v>0</v>
      </c>
    </row>
    <row r="13" spans="2:12" s="10" customFormat="1" x14ac:dyDescent="0.2">
      <c r="B13" s="10" t="s">
        <v>27</v>
      </c>
      <c r="C13" s="12"/>
      <c r="D13" s="12"/>
      <c r="E13" s="12">
        <f>1336.911+1161.264</f>
        <v>2498.1750000000002</v>
      </c>
      <c r="F13" s="12"/>
      <c r="G13" s="12">
        <f>571.391+1262.184</f>
        <v>1833.5749999999998</v>
      </c>
      <c r="H13" s="12"/>
    </row>
    <row r="14" spans="2:12" x14ac:dyDescent="0.2">
      <c r="B14" s="10" t="s">
        <v>28</v>
      </c>
      <c r="E14" s="12">
        <f>+E12-E13</f>
        <v>381.8159999999998</v>
      </c>
      <c r="F14" s="12">
        <f>+F12-F13</f>
        <v>0</v>
      </c>
      <c r="G14" s="12">
        <f>+G12-G13</f>
        <v>1248.7859999999996</v>
      </c>
      <c r="H14" s="12">
        <f>+H12-H13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2023-01-01T02:57:40Z</dcterms:created>
  <dcterms:modified xsi:type="dcterms:W3CDTF">2024-09-05T03:04:02Z</dcterms:modified>
</cp:coreProperties>
</file>