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F52B02-A2C2-466D-BFED-3FF0DA2B5ED8}" xr6:coauthVersionLast="47" xr6:coauthVersionMax="47" xr10:uidLastSave="{00000000-0000-0000-0000-000000000000}"/>
  <bookViews>
    <workbookView xWindow="-50100" yWindow="2280" windowWidth="22875" windowHeight="18315" xr2:uid="{932E178C-2618-490A-9E75-A7D2FB8C4B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G12" i="2"/>
  <c r="F12" i="2"/>
  <c r="E12" i="2"/>
  <c r="D12" i="2"/>
  <c r="C12" i="2"/>
  <c r="F16" i="2"/>
  <c r="E16" i="2"/>
  <c r="D16" i="2"/>
  <c r="G16" i="2"/>
  <c r="F9" i="2"/>
  <c r="F10" i="2" s="1"/>
  <c r="E9" i="2"/>
  <c r="E10" i="2" s="1"/>
  <c r="D9" i="2"/>
  <c r="D10" i="2" s="1"/>
  <c r="C9" i="2"/>
  <c r="C10" i="2" s="1"/>
  <c r="G10" i="2"/>
  <c r="G9" i="2"/>
  <c r="E5" i="2"/>
  <c r="D5" i="2"/>
  <c r="C5" i="2"/>
  <c r="F5" i="2"/>
  <c r="G5" i="2"/>
  <c r="G2" i="2"/>
  <c r="F2" i="2"/>
  <c r="E2" i="2"/>
  <c r="D2" i="2"/>
  <c r="J4" i="1"/>
  <c r="J7" i="1" l="1"/>
</calcChain>
</file>

<file path=xl/sharedStrings.xml><?xml version="1.0" encoding="utf-8"?>
<sst xmlns="http://schemas.openxmlformats.org/spreadsheetml/2006/main" count="42" uniqueCount="40">
  <si>
    <t>Price HKD</t>
  </si>
  <si>
    <t>Shares</t>
  </si>
  <si>
    <t>MC HKD</t>
  </si>
  <si>
    <t>EV HKD</t>
  </si>
  <si>
    <t>Hengmu (tenofovir amibufenamide)</t>
  </si>
  <si>
    <t>HIV</t>
  </si>
  <si>
    <t>Ameile (aumolertinib)</t>
  </si>
  <si>
    <t>Brand</t>
  </si>
  <si>
    <t>EGFR</t>
  </si>
  <si>
    <t>HS-20093</t>
  </si>
  <si>
    <t>B7-H3 ADC</t>
  </si>
  <si>
    <t>MOA</t>
  </si>
  <si>
    <t>Indication</t>
  </si>
  <si>
    <t>HS-20105</t>
  </si>
  <si>
    <t>HS-10518</t>
  </si>
  <si>
    <t>HS-10516</t>
  </si>
  <si>
    <t>HS-20117</t>
  </si>
  <si>
    <t>HS-10506</t>
  </si>
  <si>
    <t>HS-10390</t>
  </si>
  <si>
    <t>FSGS</t>
  </si>
  <si>
    <t>ERA</t>
  </si>
  <si>
    <t>Main</t>
  </si>
  <si>
    <t>Revenue</t>
  </si>
  <si>
    <t>COGS</t>
  </si>
  <si>
    <t>Gross Profit</t>
  </si>
  <si>
    <t>S&amp;M</t>
  </si>
  <si>
    <t>G&amp;A</t>
  </si>
  <si>
    <t>R&amp;D</t>
  </si>
  <si>
    <t>Operating Expenses</t>
  </si>
  <si>
    <t>Operating Income</t>
  </si>
  <si>
    <t>Revenue y/y</t>
  </si>
  <si>
    <t>Taxes</t>
  </si>
  <si>
    <t>Net Income</t>
  </si>
  <si>
    <t>Ameining (agomelatine)</t>
  </si>
  <si>
    <t>Ailanning (paliperidone)</t>
  </si>
  <si>
    <t>Oulanning (olanzapine)</t>
  </si>
  <si>
    <t>Employees</t>
  </si>
  <si>
    <t>Q423</t>
  </si>
  <si>
    <t>Cash RMB</t>
  </si>
  <si>
    <t>Debt 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</si>
</sst>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E12B79-7D7E-492B-A623-7F32196906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A44-E087-4669-9C3D-6CC909AE9090}">
  <dimension ref="B2:K17"/>
  <sheetViews>
    <sheetView tabSelected="1" zoomScale="160" zoomScaleNormal="160" workbookViewId="0">
      <selection activeCell="J11" sqref="J11"/>
    </sheetView>
  </sheetViews>
  <sheetFormatPr defaultRowHeight="12.75" x14ac:dyDescent="0.2"/>
  <cols>
    <col min="1" max="1" width="5.140625" customWidth="1"/>
    <col min="2" max="2" width="33.42578125" customWidth="1"/>
    <col min="9" max="9" width="9.7109375" bestFit="1" customWidth="1"/>
    <col min="10" max="10" width="10.5703125" bestFit="1" customWidth="1"/>
  </cols>
  <sheetData>
    <row r="2" spans="2:11" x14ac:dyDescent="0.2">
      <c r="B2" s="7" t="s">
        <v>7</v>
      </c>
      <c r="C2" s="8" t="s">
        <v>12</v>
      </c>
      <c r="D2" s="8" t="s">
        <v>11</v>
      </c>
      <c r="E2" s="8"/>
      <c r="F2" s="8"/>
      <c r="G2" s="9"/>
      <c r="I2" t="s">
        <v>0</v>
      </c>
      <c r="J2" s="1">
        <v>19.739999999999998</v>
      </c>
    </row>
    <row r="3" spans="2:11" x14ac:dyDescent="0.2">
      <c r="B3" s="2" t="s">
        <v>4</v>
      </c>
      <c r="C3" t="s">
        <v>5</v>
      </c>
      <c r="G3" s="3"/>
      <c r="I3" t="s">
        <v>1</v>
      </c>
      <c r="J3" s="11">
        <v>5933.3500700000004</v>
      </c>
      <c r="K3" s="10" t="s">
        <v>37</v>
      </c>
    </row>
    <row r="4" spans="2:11" x14ac:dyDescent="0.2">
      <c r="B4" s="2" t="s">
        <v>6</v>
      </c>
      <c r="D4" t="s">
        <v>8</v>
      </c>
      <c r="G4" s="3"/>
      <c r="I4" t="s">
        <v>2</v>
      </c>
      <c r="J4" s="11">
        <f>+J2*J3</f>
        <v>117124.3303818</v>
      </c>
    </row>
    <row r="5" spans="2:11" x14ac:dyDescent="0.2">
      <c r="B5" s="2" t="s">
        <v>33</v>
      </c>
      <c r="G5" s="3"/>
      <c r="I5" t="s">
        <v>38</v>
      </c>
      <c r="J5" s="11">
        <f>24857+684.706</f>
        <v>25541.705999999998</v>
      </c>
      <c r="K5" s="10" t="s">
        <v>37</v>
      </c>
    </row>
    <row r="6" spans="2:11" x14ac:dyDescent="0.2">
      <c r="B6" s="2" t="s">
        <v>35</v>
      </c>
      <c r="G6" s="3"/>
      <c r="I6" t="s">
        <v>39</v>
      </c>
      <c r="J6" s="11">
        <f>4183.198+39.742</f>
        <v>4222.9400000000005</v>
      </c>
      <c r="K6" s="10" t="s">
        <v>37</v>
      </c>
    </row>
    <row r="7" spans="2:11" x14ac:dyDescent="0.2">
      <c r="B7" s="4" t="s">
        <v>34</v>
      </c>
      <c r="C7" s="5"/>
      <c r="D7" s="5"/>
      <c r="E7" s="5"/>
      <c r="F7" s="5"/>
      <c r="G7" s="6"/>
      <c r="I7" t="s">
        <v>3</v>
      </c>
      <c r="J7" s="11">
        <f>+J4-J5+J6</f>
        <v>95805.56438180001</v>
      </c>
    </row>
    <row r="8" spans="2:11" x14ac:dyDescent="0.2">
      <c r="B8" s="7"/>
      <c r="C8" s="8"/>
      <c r="D8" s="8"/>
      <c r="E8" s="8"/>
      <c r="F8" s="8"/>
      <c r="G8" s="9"/>
    </row>
    <row r="9" spans="2:11" x14ac:dyDescent="0.2">
      <c r="B9" s="2" t="s">
        <v>9</v>
      </c>
      <c r="C9" s="12"/>
      <c r="D9" s="12" t="s">
        <v>10</v>
      </c>
      <c r="E9" s="12"/>
      <c r="F9" s="12"/>
      <c r="G9" s="3"/>
    </row>
    <row r="10" spans="2:11" x14ac:dyDescent="0.2">
      <c r="B10" s="2" t="s">
        <v>13</v>
      </c>
      <c r="C10" s="12"/>
      <c r="D10" s="12"/>
      <c r="E10" s="12"/>
      <c r="F10" s="12"/>
      <c r="G10" s="3"/>
    </row>
    <row r="11" spans="2:11" x14ac:dyDescent="0.2">
      <c r="B11" s="2" t="s">
        <v>14</v>
      </c>
      <c r="C11" s="12"/>
      <c r="D11" s="12"/>
      <c r="E11" s="12"/>
      <c r="F11" s="12"/>
      <c r="G11" s="3"/>
    </row>
    <row r="12" spans="2:11" x14ac:dyDescent="0.2">
      <c r="B12" s="2" t="s">
        <v>15</v>
      </c>
      <c r="C12" s="12"/>
      <c r="D12" s="12"/>
      <c r="E12" s="12"/>
      <c r="F12" s="12"/>
      <c r="G12" s="3"/>
    </row>
    <row r="13" spans="2:11" x14ac:dyDescent="0.2">
      <c r="B13" s="2" t="s">
        <v>16</v>
      </c>
      <c r="C13" s="12"/>
      <c r="D13" s="12"/>
      <c r="E13" s="12"/>
      <c r="F13" s="12"/>
      <c r="G13" s="3"/>
    </row>
    <row r="14" spans="2:11" x14ac:dyDescent="0.2">
      <c r="B14" s="2" t="s">
        <v>17</v>
      </c>
      <c r="C14" s="12"/>
      <c r="D14" s="12"/>
      <c r="E14" s="12"/>
      <c r="F14" s="12"/>
      <c r="G14" s="3"/>
    </row>
    <row r="15" spans="2:11" x14ac:dyDescent="0.2">
      <c r="B15" s="2" t="s">
        <v>18</v>
      </c>
      <c r="C15" s="12" t="s">
        <v>19</v>
      </c>
      <c r="D15" s="12" t="s">
        <v>20</v>
      </c>
      <c r="E15" s="12"/>
      <c r="F15" s="12"/>
      <c r="G15" s="3"/>
    </row>
    <row r="16" spans="2:11" x14ac:dyDescent="0.2">
      <c r="B16" s="2"/>
      <c r="C16" s="12"/>
      <c r="D16" s="12"/>
      <c r="E16" s="12"/>
      <c r="F16" s="12"/>
      <c r="G16" s="3"/>
    </row>
    <row r="17" spans="2:7" x14ac:dyDescent="0.2">
      <c r="B17" s="4"/>
      <c r="C17" s="5"/>
      <c r="D17" s="5"/>
      <c r="E17" s="5"/>
      <c r="F17" s="5"/>
      <c r="G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3CEB-BDB3-4C6D-8679-6AF53640C1EF}">
  <dimension ref="A1:G21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8" sqref="J8"/>
    </sheetView>
  </sheetViews>
  <sheetFormatPr defaultRowHeight="12.75" x14ac:dyDescent="0.2"/>
  <cols>
    <col min="1" max="1" width="5" bestFit="1" customWidth="1"/>
    <col min="2" max="2" width="18.140625" bestFit="1" customWidth="1"/>
    <col min="3" max="7" width="11" customWidth="1"/>
  </cols>
  <sheetData>
    <row r="1" spans="1:7" x14ac:dyDescent="0.2">
      <c r="A1" t="s">
        <v>21</v>
      </c>
    </row>
    <row r="2" spans="1:7" x14ac:dyDescent="0.2">
      <c r="C2">
        <v>2019</v>
      </c>
      <c r="D2">
        <f>+C2+1</f>
        <v>2020</v>
      </c>
      <c r="E2">
        <f>+D2+1</f>
        <v>2021</v>
      </c>
      <c r="F2">
        <f>+E2+1</f>
        <v>2022</v>
      </c>
      <c r="G2">
        <f>+F2+1</f>
        <v>2023</v>
      </c>
    </row>
    <row r="3" spans="1:7" s="14" customFormat="1" x14ac:dyDescent="0.2">
      <c r="B3" s="14" t="s">
        <v>22</v>
      </c>
      <c r="C3" s="14">
        <v>8682746</v>
      </c>
      <c r="D3" s="14">
        <v>8690234</v>
      </c>
      <c r="E3" s="14">
        <v>9935141</v>
      </c>
      <c r="F3" s="14">
        <v>9382410</v>
      </c>
      <c r="G3" s="14">
        <v>10103806</v>
      </c>
    </row>
    <row r="4" spans="1:7" s="11" customFormat="1" x14ac:dyDescent="0.2">
      <c r="B4" s="11" t="s">
        <v>23</v>
      </c>
      <c r="C4" s="11">
        <v>729540</v>
      </c>
      <c r="D4" s="11">
        <v>801561</v>
      </c>
      <c r="E4" s="11">
        <v>870042</v>
      </c>
      <c r="F4" s="11">
        <v>867010</v>
      </c>
      <c r="G4" s="11">
        <v>1030863</v>
      </c>
    </row>
    <row r="5" spans="1:7" s="11" customFormat="1" x14ac:dyDescent="0.2">
      <c r="B5" s="11" t="s">
        <v>24</v>
      </c>
      <c r="C5" s="11">
        <f t="shared" ref="C5:E5" si="0">+C3-C4</f>
        <v>7953206</v>
      </c>
      <c r="D5" s="11">
        <f t="shared" si="0"/>
        <v>7888673</v>
      </c>
      <c r="E5" s="11">
        <f t="shared" si="0"/>
        <v>9065099</v>
      </c>
      <c r="F5" s="11">
        <f>+F3-F4</f>
        <v>8515400</v>
      </c>
      <c r="G5" s="11">
        <f>+G3-G4</f>
        <v>9072943</v>
      </c>
    </row>
    <row r="6" spans="1:7" s="11" customFormat="1" x14ac:dyDescent="0.2">
      <c r="B6" s="11" t="s">
        <v>25</v>
      </c>
      <c r="C6" s="11">
        <v>3266380</v>
      </c>
      <c r="D6" s="11">
        <v>3103018</v>
      </c>
      <c r="E6" s="11">
        <v>3427818</v>
      </c>
      <c r="F6" s="11">
        <v>3550230</v>
      </c>
      <c r="G6" s="11">
        <v>3531163</v>
      </c>
    </row>
    <row r="7" spans="1:7" s="11" customFormat="1" x14ac:dyDescent="0.2">
      <c r="B7" s="11" t="s">
        <v>26</v>
      </c>
      <c r="C7" s="11">
        <v>777692</v>
      </c>
      <c r="D7" s="11">
        <v>758641</v>
      </c>
      <c r="E7" s="11">
        <v>943423</v>
      </c>
      <c r="F7" s="11">
        <v>597460</v>
      </c>
      <c r="G7" s="11">
        <v>709844</v>
      </c>
    </row>
    <row r="8" spans="1:7" s="11" customFormat="1" x14ac:dyDescent="0.2">
      <c r="B8" s="11" t="s">
        <v>27</v>
      </c>
      <c r="C8" s="11">
        <v>1120681</v>
      </c>
      <c r="D8" s="11">
        <v>1252246</v>
      </c>
      <c r="E8" s="11">
        <v>1797012</v>
      </c>
      <c r="F8" s="11">
        <v>1693314</v>
      </c>
      <c r="G8" s="11">
        <v>2097046</v>
      </c>
    </row>
    <row r="9" spans="1:7" s="11" customFormat="1" x14ac:dyDescent="0.2">
      <c r="B9" s="11" t="s">
        <v>28</v>
      </c>
      <c r="C9" s="11">
        <f t="shared" ref="C9:F9" si="1">+C8+C7+C6</f>
        <v>5164753</v>
      </c>
      <c r="D9" s="11">
        <f t="shared" si="1"/>
        <v>5113905</v>
      </c>
      <c r="E9" s="11">
        <f t="shared" si="1"/>
        <v>6168253</v>
      </c>
      <c r="F9" s="11">
        <f t="shared" si="1"/>
        <v>5841004</v>
      </c>
      <c r="G9" s="11">
        <f>+G8+G7+G6</f>
        <v>6338053</v>
      </c>
    </row>
    <row r="10" spans="1:7" s="11" customFormat="1" x14ac:dyDescent="0.2">
      <c r="B10" s="11" t="s">
        <v>29</v>
      </c>
      <c r="C10" s="11">
        <f t="shared" ref="C10:F10" si="2">+C5-C9</f>
        <v>2788453</v>
      </c>
      <c r="D10" s="11">
        <f t="shared" si="2"/>
        <v>2774768</v>
      </c>
      <c r="E10" s="11">
        <f t="shared" si="2"/>
        <v>2896846</v>
      </c>
      <c r="F10" s="11">
        <f t="shared" si="2"/>
        <v>2674396</v>
      </c>
      <c r="G10" s="11">
        <f>+G5-G9</f>
        <v>2734890</v>
      </c>
    </row>
    <row r="11" spans="1:7" x14ac:dyDescent="0.2">
      <c r="B11" s="11" t="s">
        <v>31</v>
      </c>
      <c r="C11" s="11">
        <v>444183</v>
      </c>
      <c r="D11" s="11">
        <v>529392</v>
      </c>
      <c r="E11" s="11">
        <v>587180</v>
      </c>
      <c r="F11" s="11">
        <v>364681</v>
      </c>
      <c r="G11" s="11">
        <v>488652</v>
      </c>
    </row>
    <row r="12" spans="1:7" x14ac:dyDescent="0.2">
      <c r="B12" s="11" t="s">
        <v>32</v>
      </c>
      <c r="C12" s="11">
        <f>+C10-C11</f>
        <v>2344270</v>
      </c>
      <c r="D12" s="11">
        <f>+D10-D11</f>
        <v>2245376</v>
      </c>
      <c r="E12" s="11">
        <f>+E10-E11</f>
        <v>2309666</v>
      </c>
      <c r="F12" s="11">
        <f>+F10-F11</f>
        <v>2309715</v>
      </c>
      <c r="G12" s="11">
        <f>+G10-G11</f>
        <v>2246238</v>
      </c>
    </row>
    <row r="16" spans="1:7" x14ac:dyDescent="0.2">
      <c r="B16" t="s">
        <v>30</v>
      </c>
      <c r="D16" s="13">
        <f t="shared" ref="D16:G16" si="3">+D3/C3-1</f>
        <v>8.6239998267823026E-4</v>
      </c>
      <c r="E16" s="13">
        <f t="shared" si="3"/>
        <v>0.14325356486373098</v>
      </c>
      <c r="F16" s="13">
        <f t="shared" si="3"/>
        <v>-5.563393614645229E-2</v>
      </c>
      <c r="G16" s="13">
        <f>+G3/F3-1</f>
        <v>7.6888134285327592E-2</v>
      </c>
    </row>
    <row r="21" spans="2:7" x14ac:dyDescent="0.2">
      <c r="B21" t="s">
        <v>36</v>
      </c>
      <c r="G21" s="11">
        <v>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2023-01-01T04:17:11Z</dcterms:created>
  <dcterms:modified xsi:type="dcterms:W3CDTF">2024-09-05T01:27:12Z</dcterms:modified>
</cp:coreProperties>
</file>