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8BCD82-A8FB-4893-8554-44821C298D1F}" xr6:coauthVersionLast="47" xr6:coauthVersionMax="47" xr10:uidLastSave="{00000000-0000-0000-0000-000000000000}"/>
  <bookViews>
    <workbookView xWindow="19860" yWindow="390" windowWidth="32790" windowHeight="20880" activeTab="1" xr2:uid="{E2B2A0F4-CE1C-4FB1-82C4-AC875809B16C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5" i="1"/>
  <c r="L4" i="1"/>
  <c r="D15" i="2"/>
  <c r="C15" i="2"/>
  <c r="D14" i="2"/>
  <c r="C14" i="2"/>
  <c r="D11" i="2"/>
  <c r="D12" i="2"/>
  <c r="C12" i="2"/>
  <c r="C11" i="2"/>
  <c r="D9" i="2"/>
  <c r="D10" i="2" s="1"/>
  <c r="C10" i="2"/>
  <c r="C9" i="2"/>
  <c r="D21" i="2"/>
  <c r="C21" i="2"/>
  <c r="D5" i="2"/>
  <c r="C5" i="2"/>
  <c r="D2" i="2"/>
</calcChain>
</file>

<file path=xl/sharedStrings.xml><?xml version="1.0" encoding="utf-8"?>
<sst xmlns="http://schemas.openxmlformats.org/spreadsheetml/2006/main" count="26" uniqueCount="24">
  <si>
    <t>Price SEK</t>
  </si>
  <si>
    <t>Shares</t>
  </si>
  <si>
    <t>Cash SEK</t>
  </si>
  <si>
    <t>Debt SEK</t>
  </si>
  <si>
    <t>EV SEK</t>
  </si>
  <si>
    <t>MC SEK</t>
  </si>
  <si>
    <t>Main</t>
  </si>
  <si>
    <t>Revenue</t>
  </si>
  <si>
    <t>COGS</t>
  </si>
  <si>
    <t>Gross Profit</t>
  </si>
  <si>
    <t>Gross Margin</t>
  </si>
  <si>
    <t>S&amp;M</t>
  </si>
  <si>
    <t>G&amp;A</t>
  </si>
  <si>
    <t>R&amp;D</t>
  </si>
  <si>
    <t>OpEx</t>
  </si>
  <si>
    <t>OpInc</t>
  </si>
  <si>
    <t>Interest</t>
  </si>
  <si>
    <t>Pretax</t>
  </si>
  <si>
    <t>Taxes</t>
  </si>
  <si>
    <t>Net Income</t>
  </si>
  <si>
    <t>S/O</t>
  </si>
  <si>
    <t>EPS</t>
  </si>
  <si>
    <t>Q422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</si>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</sst>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9948-697C-4573-BF62-FC77493841A0}">
  <dimension ref="K2:M7"/>
  <sheetViews>
    <sheetView zoomScale="205" zoomScaleNormal="205" workbookViewId="0">
      <selection activeCell="K7" sqref="K7"/>
    </sheetView>
  </sheetViews>
  <sheetFormatPr defaultRowHeight="12.75" x14ac:dyDescent="0.2"/>
  <cols>
    <col min="11" max="11" width="12" customWidth="1"/>
  </cols>
  <sheetData>
    <row r="2" spans="11:13" x14ac:dyDescent="0.2">
      <c r="K2" t="s">
        <v>0</v>
      </c>
      <c r="L2" s="1">
        <v>114.75</v>
      </c>
    </row>
    <row r="3" spans="11:13" x14ac:dyDescent="0.2">
      <c r="K3" t="s">
        <v>1</v>
      </c>
      <c r="L3" s="3">
        <v>2706.2939999999999</v>
      </c>
      <c r="M3" s="4" t="s">
        <v>22</v>
      </c>
    </row>
    <row r="4" spans="11:13" x14ac:dyDescent="0.2">
      <c r="K4" t="s">
        <v>5</v>
      </c>
      <c r="L4" s="3">
        <f>L2*L3</f>
        <v>310547.2365</v>
      </c>
    </row>
    <row r="5" spans="11:13" x14ac:dyDescent="0.2">
      <c r="K5" t="s">
        <v>2</v>
      </c>
      <c r="L5" s="3">
        <f>390.9+95.4</f>
        <v>486.29999999999995</v>
      </c>
      <c r="M5" s="4" t="s">
        <v>22</v>
      </c>
    </row>
    <row r="6" spans="11:13" x14ac:dyDescent="0.2">
      <c r="K6" t="s">
        <v>3</v>
      </c>
      <c r="L6" s="3">
        <f>3032.4+633.8+176.4</f>
        <v>3842.6</v>
      </c>
      <c r="M6" s="4" t="s">
        <v>22</v>
      </c>
    </row>
    <row r="7" spans="11:13" x14ac:dyDescent="0.2">
      <c r="K7" t="s">
        <v>4</v>
      </c>
      <c r="L7" s="3">
        <f>L4-L5+L6</f>
        <v>313903.53649999999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7787-E42B-4593-AF51-09FA75D5E7C8}">
  <dimension ref="A1:D23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:D23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4" x14ac:dyDescent="0.2">
      <c r="A1" t="s">
        <v>6</v>
      </c>
    </row>
    <row r="2" spans="1:4" x14ac:dyDescent="0.2">
      <c r="C2">
        <v>2021</v>
      </c>
      <c r="D2">
        <f>C2+1</f>
        <v>2022</v>
      </c>
    </row>
    <row r="3" spans="1:4" x14ac:dyDescent="0.2">
      <c r="B3" t="s">
        <v>7</v>
      </c>
      <c r="C3" s="3">
        <v>4341.1000000000004</v>
      </c>
      <c r="D3" s="3">
        <v>5160.5</v>
      </c>
    </row>
    <row r="4" spans="1:4" x14ac:dyDescent="0.2">
      <c r="B4" t="s">
        <v>8</v>
      </c>
      <c r="C4" s="3">
        <v>1544</v>
      </c>
      <c r="D4" s="3">
        <v>1799.5</v>
      </c>
    </row>
    <row r="5" spans="1:4" x14ac:dyDescent="0.2">
      <c r="B5" t="s">
        <v>9</v>
      </c>
      <c r="C5" s="3">
        <f>C3-C4</f>
        <v>2797.1000000000004</v>
      </c>
      <c r="D5" s="3">
        <f>D3-D4</f>
        <v>3361</v>
      </c>
    </row>
    <row r="6" spans="1:4" x14ac:dyDescent="0.2">
      <c r="B6" t="s">
        <v>11</v>
      </c>
      <c r="C6" s="3">
        <v>797.4</v>
      </c>
      <c r="D6" s="3">
        <v>1019.3</v>
      </c>
    </row>
    <row r="7" spans="1:4" x14ac:dyDescent="0.2">
      <c r="B7" t="s">
        <v>12</v>
      </c>
      <c r="C7" s="3">
        <v>357.4</v>
      </c>
      <c r="D7" s="3">
        <v>416.7</v>
      </c>
    </row>
    <row r="8" spans="1:4" x14ac:dyDescent="0.2">
      <c r="B8" t="s">
        <v>13</v>
      </c>
      <c r="C8" s="3">
        <v>510.8</v>
      </c>
      <c r="D8" s="3">
        <v>607.1</v>
      </c>
    </row>
    <row r="9" spans="1:4" x14ac:dyDescent="0.2">
      <c r="B9" t="s">
        <v>14</v>
      </c>
      <c r="C9" s="3">
        <f>SUM(C6:C8)</f>
        <v>1665.6</v>
      </c>
      <c r="D9" s="3">
        <f t="shared" ref="D9" si="0">SUM(D6:D8)</f>
        <v>2043.1</v>
      </c>
    </row>
    <row r="10" spans="1:4" x14ac:dyDescent="0.2">
      <c r="B10" t="s">
        <v>15</v>
      </c>
      <c r="C10" s="3">
        <f>C5-C9</f>
        <v>1131.5000000000005</v>
      </c>
      <c r="D10" s="3">
        <f t="shared" ref="D10" si="1">D5-D9</f>
        <v>1317.9</v>
      </c>
    </row>
    <row r="11" spans="1:4" x14ac:dyDescent="0.2">
      <c r="B11" t="s">
        <v>16</v>
      </c>
      <c r="C11" s="3">
        <f>207.2-329.2+5.1-31.3</f>
        <v>-148.20000000000002</v>
      </c>
      <c r="D11" s="3">
        <f>187.7-218.9+8.8-47.5</f>
        <v>-69.90000000000002</v>
      </c>
    </row>
    <row r="12" spans="1:4" x14ac:dyDescent="0.2">
      <c r="B12" t="s">
        <v>17</v>
      </c>
      <c r="C12" s="3">
        <f>C10+C11</f>
        <v>983.30000000000041</v>
      </c>
      <c r="D12" s="3">
        <f>D10+D11</f>
        <v>1248</v>
      </c>
    </row>
    <row r="13" spans="1:4" x14ac:dyDescent="0.2">
      <c r="B13" t="s">
        <v>18</v>
      </c>
      <c r="C13" s="3">
        <v>173.6</v>
      </c>
      <c r="D13" s="3">
        <v>228.9</v>
      </c>
    </row>
    <row r="14" spans="1:4" x14ac:dyDescent="0.2">
      <c r="B14" t="s">
        <v>19</v>
      </c>
      <c r="C14" s="3">
        <f>C12-C13</f>
        <v>809.70000000000039</v>
      </c>
      <c r="D14" s="3">
        <f>D12-D13</f>
        <v>1019.1</v>
      </c>
    </row>
    <row r="15" spans="1:4" x14ac:dyDescent="0.2">
      <c r="B15" t="s">
        <v>21</v>
      </c>
      <c r="C15" s="1">
        <f>C14/C16</f>
        <v>0.31067137169257014</v>
      </c>
      <c r="D15" s="1">
        <f>D14/D16</f>
        <v>0.37656662579897088</v>
      </c>
    </row>
    <row r="16" spans="1:4" x14ac:dyDescent="0.2">
      <c r="B16" t="s">
        <v>20</v>
      </c>
      <c r="C16" s="3">
        <v>2606.2910000000002</v>
      </c>
      <c r="D16" s="3">
        <v>2706.2939999999999</v>
      </c>
    </row>
    <row r="21" spans="2:4" x14ac:dyDescent="0.2">
      <c r="B21" t="s">
        <v>10</v>
      </c>
      <c r="C21" s="2">
        <f>C5/C3</f>
        <v>0.64432977816682413</v>
      </c>
      <c r="D21" s="2">
        <f>D5/D3</f>
        <v>0.65129347931401993</v>
      </c>
    </row>
    <row r="23" spans="2:4" x14ac:dyDescent="0.2">
      <c r="B23" t="s">
        <v>23</v>
      </c>
      <c r="C23" s="3">
        <v>1345</v>
      </c>
      <c r="D23" s="3">
        <v>1504.6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2023-05-11T00:49:06Z</dcterms:created>
  <dcterms:modified xsi:type="dcterms:W3CDTF">2023-05-11T00:57:04Z</dcterms:modified>
</cp:coreProperties>
</file>