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5D8D608-7D8A-4D89-96AA-B34737A0A26F}" xr6:coauthVersionLast="47" xr6:coauthVersionMax="47" xr10:uidLastSave="{00000000-0000-0000-0000-000000000000}"/>
  <bookViews>
    <workbookView xWindow="-44040" yWindow="615" windowWidth="22125" windowHeight="14925" activeTab="1" xr2:uid="{AA9C56D9-C06C-4A9B-B961-47EE07FDA5F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F10" i="2"/>
  <c r="K4" i="1"/>
  <c r="K7" i="1" s="1"/>
  <c r="K6" i="1"/>
  <c r="K5" i="1"/>
  <c r="G19" i="2"/>
  <c r="F19" i="2"/>
  <c r="G17" i="2"/>
  <c r="F17" i="2"/>
  <c r="G15" i="2"/>
  <c r="F15" i="2"/>
  <c r="F11" i="2"/>
  <c r="G11" i="2"/>
  <c r="F2" i="2"/>
  <c r="G2" i="2" s="1"/>
  <c r="G12" i="2" l="1"/>
  <c r="G30" i="2" s="1"/>
  <c r="F12" i="2"/>
  <c r="F30" i="2" s="1"/>
  <c r="G16" i="2"/>
  <c r="G18" i="2" s="1"/>
  <c r="G20" i="2" s="1"/>
  <c r="F16" i="2" l="1"/>
  <c r="F18" i="2" s="1"/>
  <c r="F20" i="2" s="1"/>
</calcChain>
</file>

<file path=xl/sharedStrings.xml><?xml version="1.0" encoding="utf-8"?>
<sst xmlns="http://schemas.openxmlformats.org/spreadsheetml/2006/main" count="31" uniqueCount="30">
  <si>
    <t>Price CHF</t>
  </si>
  <si>
    <t>Shares</t>
  </si>
  <si>
    <t>MC CHF</t>
  </si>
  <si>
    <t>Cash CHF</t>
  </si>
  <si>
    <t>Debt CHF</t>
  </si>
  <si>
    <t>EV CHF</t>
  </si>
  <si>
    <t>Main</t>
  </si>
  <si>
    <t>Revenue</t>
  </si>
  <si>
    <t>Net Profit</t>
  </si>
  <si>
    <t>FCF</t>
  </si>
  <si>
    <t>Organic Growth</t>
  </si>
  <si>
    <t>COGS</t>
  </si>
  <si>
    <t>Gross Profit</t>
  </si>
  <si>
    <t>Gross Margin</t>
  </si>
  <si>
    <t>M&amp;A</t>
  </si>
  <si>
    <t>R&amp;D</t>
  </si>
  <si>
    <t>Operating Expenses</t>
  </si>
  <si>
    <t>Operating Income</t>
  </si>
  <si>
    <t>Interest Income</t>
  </si>
  <si>
    <t>Pretax Income</t>
  </si>
  <si>
    <t>Taxes</t>
  </si>
  <si>
    <t>EPS</t>
  </si>
  <si>
    <t>Beverages</t>
  </si>
  <si>
    <t>Water</t>
  </si>
  <si>
    <t>Milk/Ice Cream</t>
  </si>
  <si>
    <t>Nutrition</t>
  </si>
  <si>
    <t>Prepared Dishes</t>
  </si>
  <si>
    <t>Confectionary</t>
  </si>
  <si>
    <t>PetCare</t>
  </si>
  <si>
    <t>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</si>
</sst>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4" fontId="0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3" fontId="0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B096AAF-C078-482E-9FBA-F67DA0BC72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FE6B-38B8-449E-AFC7-ED02F4AF9AA1}">
  <dimension ref="J2:K7"/>
  <sheetViews>
    <sheetView zoomScale="160" zoomScaleNormal="160" workbookViewId="0"/>
  </sheetViews>
  <sheetFormatPr defaultRowHeight="12.75" x14ac:dyDescent="0.2"/>
  <cols>
    <col min="1" max="9" width="9.140625" style="1"/>
    <col min="10" max="10" width="10" style="1" customWidth="1"/>
    <col min="11" max="16384" width="9.140625" style="1"/>
  </cols>
  <sheetData>
    <row r="2" spans="10:11" x14ac:dyDescent="0.2">
      <c r="J2" s="1" t="s">
        <v>0</v>
      </c>
      <c r="K2" s="2">
        <v>90</v>
      </c>
    </row>
    <row r="3" spans="10:11" x14ac:dyDescent="0.2">
      <c r="J3" s="1" t="s">
        <v>1</v>
      </c>
      <c r="K3" s="7">
        <v>2599</v>
      </c>
    </row>
    <row r="4" spans="10:11" x14ac:dyDescent="0.2">
      <c r="J4" s="1" t="s">
        <v>2</v>
      </c>
      <c r="K4" s="7">
        <f>+K2*K3</f>
        <v>233910</v>
      </c>
    </row>
    <row r="5" spans="10:11" x14ac:dyDescent="0.2">
      <c r="J5" s="1" t="s">
        <v>3</v>
      </c>
      <c r="K5" s="7">
        <f>5556+2315+3650</f>
        <v>11521</v>
      </c>
    </row>
    <row r="6" spans="10:11" x14ac:dyDescent="0.2">
      <c r="J6" s="1" t="s">
        <v>4</v>
      </c>
      <c r="K6" s="7">
        <f>11863+51697</f>
        <v>63560</v>
      </c>
    </row>
    <row r="7" spans="10:11" x14ac:dyDescent="0.2">
      <c r="J7" s="1" t="s">
        <v>5</v>
      </c>
      <c r="K7" s="7">
        <f>+K4-K5+K6</f>
        <v>285949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9F98-5CBD-4591-B4E3-599B5DB1E4B6}">
  <dimension ref="A1:G33"/>
  <sheetViews>
    <sheetView tabSelected="1" zoomScale="175" zoomScaleNormal="175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E24" sqref="E24"/>
    </sheetView>
  </sheetViews>
  <sheetFormatPr defaultRowHeight="12.75" x14ac:dyDescent="0.2"/>
  <cols>
    <col min="1" max="1" width="5" bestFit="1" customWidth="1"/>
    <col min="2" max="2" width="18.140625" bestFit="1" customWidth="1"/>
  </cols>
  <sheetData>
    <row r="1" spans="1:7" x14ac:dyDescent="0.2">
      <c r="A1" t="s">
        <v>6</v>
      </c>
    </row>
    <row r="2" spans="1:7" x14ac:dyDescent="0.2">
      <c r="C2">
        <v>2020</v>
      </c>
      <c r="D2">
        <v>2021</v>
      </c>
      <c r="E2">
        <v>2022</v>
      </c>
      <c r="F2">
        <f>+E2+1</f>
        <v>2023</v>
      </c>
      <c r="G2">
        <f>+F2+1</f>
        <v>2024</v>
      </c>
    </row>
    <row r="3" spans="1:7" s="4" customFormat="1" x14ac:dyDescent="0.2">
      <c r="B3" s="4" t="s">
        <v>22</v>
      </c>
      <c r="F3" s="4">
        <v>24786</v>
      </c>
      <c r="G3" s="4">
        <v>24598</v>
      </c>
    </row>
    <row r="4" spans="1:7" s="4" customFormat="1" x14ac:dyDescent="0.2">
      <c r="B4" s="4" t="s">
        <v>23</v>
      </c>
      <c r="F4" s="4">
        <v>3320</v>
      </c>
      <c r="G4" s="4">
        <v>3180</v>
      </c>
    </row>
    <row r="5" spans="1:7" s="4" customFormat="1" x14ac:dyDescent="0.2">
      <c r="B5" s="4" t="s">
        <v>24</v>
      </c>
      <c r="F5" s="4">
        <v>10981</v>
      </c>
      <c r="G5" s="4">
        <v>10397</v>
      </c>
    </row>
    <row r="6" spans="1:7" s="4" customFormat="1" x14ac:dyDescent="0.2">
      <c r="B6" s="4" t="s">
        <v>25</v>
      </c>
      <c r="F6" s="4">
        <v>15278</v>
      </c>
      <c r="G6" s="4">
        <v>15137</v>
      </c>
    </row>
    <row r="7" spans="1:7" s="4" customFormat="1" x14ac:dyDescent="0.2">
      <c r="B7" s="4" t="s">
        <v>28</v>
      </c>
      <c r="F7" s="4">
        <v>18860</v>
      </c>
      <c r="G7" s="4">
        <v>18882</v>
      </c>
    </row>
    <row r="8" spans="1:7" s="4" customFormat="1" x14ac:dyDescent="0.2">
      <c r="B8" s="4" t="s">
        <v>26</v>
      </c>
      <c r="F8" s="4">
        <v>11666</v>
      </c>
      <c r="G8" s="4">
        <v>10711</v>
      </c>
    </row>
    <row r="9" spans="1:7" s="4" customFormat="1" x14ac:dyDescent="0.2">
      <c r="B9" s="4" t="s">
        <v>27</v>
      </c>
      <c r="F9" s="4">
        <v>8107</v>
      </c>
      <c r="G9" s="4">
        <v>8449</v>
      </c>
    </row>
    <row r="10" spans="1:7" s="3" customFormat="1" x14ac:dyDescent="0.2">
      <c r="B10" s="3" t="s">
        <v>7</v>
      </c>
      <c r="C10" s="3">
        <v>84343</v>
      </c>
      <c r="D10" s="3">
        <v>87088</v>
      </c>
      <c r="E10" s="3">
        <v>94424</v>
      </c>
      <c r="F10" s="3">
        <f>SUM(F3:F9)</f>
        <v>92998</v>
      </c>
      <c r="G10" s="3">
        <f>SUM(G3:G9)</f>
        <v>91354</v>
      </c>
    </row>
    <row r="11" spans="1:7" s="7" customFormat="1" x14ac:dyDescent="0.2">
      <c r="B11" s="7" t="s">
        <v>11</v>
      </c>
      <c r="F11" s="7">
        <f>50328+7765-353</f>
        <v>57740</v>
      </c>
      <c r="G11" s="7">
        <f>48670-366+7567</f>
        <v>55871</v>
      </c>
    </row>
    <row r="12" spans="1:7" s="3" customFormat="1" x14ac:dyDescent="0.2">
      <c r="B12" s="7" t="s">
        <v>12</v>
      </c>
      <c r="C12" s="7"/>
      <c r="D12" s="7"/>
      <c r="F12" s="7">
        <f>+F10-F11</f>
        <v>35258</v>
      </c>
      <c r="G12" s="7">
        <f>+G10-G11</f>
        <v>35483</v>
      </c>
    </row>
    <row r="13" spans="1:7" s="3" customFormat="1" x14ac:dyDescent="0.2">
      <c r="B13" s="7" t="s">
        <v>14</v>
      </c>
      <c r="C13" s="7"/>
      <c r="D13" s="7"/>
      <c r="F13" s="7">
        <v>17549</v>
      </c>
      <c r="G13" s="7">
        <v>18112</v>
      </c>
    </row>
    <row r="14" spans="1:7" s="3" customFormat="1" x14ac:dyDescent="0.2">
      <c r="B14" s="7" t="s">
        <v>15</v>
      </c>
      <c r="C14" s="7"/>
      <c r="D14" s="7"/>
      <c r="F14" s="7">
        <v>1656</v>
      </c>
      <c r="G14" s="7">
        <v>1667</v>
      </c>
    </row>
    <row r="15" spans="1:7" s="3" customFormat="1" x14ac:dyDescent="0.2">
      <c r="B15" s="7" t="s">
        <v>16</v>
      </c>
      <c r="C15" s="7"/>
      <c r="D15" s="7"/>
      <c r="F15" s="7">
        <f>+F14+F13</f>
        <v>19205</v>
      </c>
      <c r="G15" s="7">
        <f>+G14+G13</f>
        <v>19779</v>
      </c>
    </row>
    <row r="16" spans="1:7" s="3" customFormat="1" x14ac:dyDescent="0.2">
      <c r="B16" s="7" t="s">
        <v>17</v>
      </c>
      <c r="C16" s="7"/>
      <c r="D16" s="7"/>
      <c r="F16" s="7">
        <f>+F12-F15</f>
        <v>16053</v>
      </c>
      <c r="G16" s="7">
        <f>+G12-G15</f>
        <v>15704</v>
      </c>
    </row>
    <row r="17" spans="2:7" s="3" customFormat="1" x14ac:dyDescent="0.2">
      <c r="B17" s="7" t="s">
        <v>18</v>
      </c>
      <c r="C17" s="7"/>
      <c r="D17" s="7"/>
      <c r="F17" s="7">
        <f>284-1644</f>
        <v>-1360</v>
      </c>
      <c r="G17" s="7">
        <f>358-1843</f>
        <v>-1485</v>
      </c>
    </row>
    <row r="18" spans="2:7" s="3" customFormat="1" x14ac:dyDescent="0.2">
      <c r="B18" s="7" t="s">
        <v>19</v>
      </c>
      <c r="C18" s="7"/>
      <c r="D18" s="7"/>
      <c r="F18" s="7">
        <f>+F17+F16</f>
        <v>14693</v>
      </c>
      <c r="G18" s="7">
        <f>+G17+G16</f>
        <v>14219</v>
      </c>
    </row>
    <row r="19" spans="2:7" s="3" customFormat="1" x14ac:dyDescent="0.2">
      <c r="B19" s="7" t="s">
        <v>20</v>
      </c>
      <c r="C19" s="7"/>
      <c r="D19" s="7"/>
      <c r="F19" s="7">
        <f>2314-1120</f>
        <v>1194</v>
      </c>
      <c r="G19" s="7">
        <f>3314-1249</f>
        <v>2065</v>
      </c>
    </row>
    <row r="20" spans="2:7" s="4" customFormat="1" x14ac:dyDescent="0.2">
      <c r="B20" s="4" t="s">
        <v>8</v>
      </c>
      <c r="F20" s="4">
        <f>+F18-F19</f>
        <v>13499</v>
      </c>
      <c r="G20" s="4">
        <f>+G18-G19</f>
        <v>12154</v>
      </c>
    </row>
    <row r="21" spans="2:7" s="4" customFormat="1" x14ac:dyDescent="0.2">
      <c r="B21" s="4" t="s">
        <v>21</v>
      </c>
    </row>
    <row r="22" spans="2:7" s="4" customFormat="1" x14ac:dyDescent="0.2">
      <c r="B22" s="4" t="s">
        <v>1</v>
      </c>
    </row>
    <row r="23" spans="2:7" s="4" customFormat="1" x14ac:dyDescent="0.2"/>
    <row r="24" spans="2:7" s="4" customFormat="1" x14ac:dyDescent="0.2">
      <c r="B24" s="4" t="s">
        <v>9</v>
      </c>
      <c r="C24" s="4">
        <v>10245</v>
      </c>
      <c r="D24" s="4">
        <v>8715</v>
      </c>
      <c r="E24" s="4">
        <v>6570</v>
      </c>
      <c r="F24" s="4">
        <v>10403</v>
      </c>
      <c r="G24" s="4">
        <v>10666</v>
      </c>
    </row>
    <row r="29" spans="2:7" s="6" customFormat="1" x14ac:dyDescent="0.2">
      <c r="B29" s="6" t="s">
        <v>10</v>
      </c>
      <c r="F29" s="6">
        <v>7.1999999999999995E-2</v>
      </c>
      <c r="G29" s="6">
        <v>2.1999999999999999E-2</v>
      </c>
    </row>
    <row r="30" spans="2:7" x14ac:dyDescent="0.2">
      <c r="B30" t="s">
        <v>13</v>
      </c>
      <c r="C30" s="5"/>
      <c r="D30" s="5"/>
      <c r="F30" s="5">
        <f>+F12/F10</f>
        <v>0.37912643282651237</v>
      </c>
      <c r="G30" s="5">
        <f>+G12/G10</f>
        <v>0.38841211112813889</v>
      </c>
    </row>
    <row r="33" spans="2:7" s="4" customFormat="1" x14ac:dyDescent="0.2">
      <c r="B33" s="4" t="s">
        <v>29</v>
      </c>
      <c r="F33" s="4">
        <v>30467</v>
      </c>
      <c r="G33" s="4">
        <v>33706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2025-03-17T14:59:01Z</dcterms:created>
  <dcterms:modified xsi:type="dcterms:W3CDTF">2025-03-17T15:22:41Z</dcterms:modified>
</cp:coreProperties>
</file>