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6CA9A520-1C7E-461F-A1E2-F91DFF745825}" xr6:coauthVersionLast="47" xr6:coauthVersionMax="47" xr10:uidLastSave="{00000000-0000-0000-0000-000000000000}"/>
  <bookViews>
    <workbookView xWindow="-35625" yWindow="1500" windowWidth="31725" windowHeight="19290" activeTab="2" xr2:uid="{DC9E7F46-E6E4-44BA-83AC-7D6408B1EC8F}"/>
  </bookViews>
  <sheets>
    <sheet name="Main" sheetId="1" r:id="rId1"/>
    <sheet name="VAX-24" sheetId="3" r:id="rId2"/>
    <sheet name="Model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2" l="1"/>
  <c r="D11" i="2"/>
  <c r="C11" i="2"/>
  <c r="C12" i="2" s="1"/>
  <c r="E12" i="2"/>
  <c r="E13" i="2" s="1"/>
  <c r="D12" i="2"/>
  <c r="D13" i="2" s="1"/>
  <c r="C5" i="2"/>
  <c r="C6" i="2" s="1"/>
  <c r="D3" i="2"/>
  <c r="D5" i="2" s="1"/>
  <c r="D2" i="2"/>
  <c r="E2" i="2" s="1"/>
  <c r="F2" i="2" s="1"/>
  <c r="G2" i="2" s="1"/>
  <c r="H2" i="2" s="1"/>
  <c r="I2" i="2" s="1"/>
  <c r="J2" i="2" s="1"/>
  <c r="K2" i="2" s="1"/>
  <c r="L2" i="2" s="1"/>
  <c r="M2" i="2" s="1"/>
  <c r="N2" i="2" s="1"/>
  <c r="C13" i="2" l="1"/>
  <c r="D6" i="2"/>
  <c r="D7" i="2" s="1"/>
  <c r="D9" i="2" s="1"/>
  <c r="E3" i="2"/>
  <c r="C7" i="2"/>
  <c r="C9" i="2" s="1"/>
  <c r="L7" i="1"/>
  <c r="L5" i="1"/>
  <c r="L4" i="1"/>
  <c r="F3" i="2" l="1"/>
  <c r="E5" i="2"/>
  <c r="E6" i="2" l="1"/>
  <c r="E7" i="2" s="1"/>
  <c r="E9" i="2" s="1"/>
  <c r="G3" i="2"/>
  <c r="F5" i="2"/>
  <c r="F6" i="2" l="1"/>
  <c r="F7" i="2"/>
  <c r="F9" i="2" s="1"/>
  <c r="F11" i="2" s="1"/>
  <c r="F12" i="2" s="1"/>
  <c r="F13" i="2" s="1"/>
  <c r="H3" i="2"/>
  <c r="G5" i="2"/>
  <c r="G6" i="2" l="1"/>
  <c r="G7" i="2" s="1"/>
  <c r="G9" i="2" s="1"/>
  <c r="G11" i="2" s="1"/>
  <c r="G12" i="2" s="1"/>
  <c r="G13" i="2" s="1"/>
  <c r="I3" i="2"/>
  <c r="H5" i="2"/>
  <c r="H6" i="2" l="1"/>
  <c r="H7" i="2"/>
  <c r="H9" i="2" s="1"/>
  <c r="H11" i="2" s="1"/>
  <c r="H12" i="2" s="1"/>
  <c r="H13" i="2" s="1"/>
  <c r="J3" i="2"/>
  <c r="I5" i="2"/>
  <c r="I6" i="2" l="1"/>
  <c r="I7" i="2" s="1"/>
  <c r="I9" i="2" s="1"/>
  <c r="I11" i="2" s="1"/>
  <c r="I12" i="2" s="1"/>
  <c r="I13" i="2" s="1"/>
  <c r="K3" i="2"/>
  <c r="J5" i="2"/>
  <c r="J6" i="2" l="1"/>
  <c r="J7" i="2" s="1"/>
  <c r="J9" i="2" s="1"/>
  <c r="J11" i="2" s="1"/>
  <c r="J12" i="2" s="1"/>
  <c r="J13" i="2" s="1"/>
  <c r="L3" i="2"/>
  <c r="K5" i="2"/>
  <c r="K6" i="2" l="1"/>
  <c r="K7" i="2"/>
  <c r="K9" i="2" s="1"/>
  <c r="K11" i="2" s="1"/>
  <c r="K12" i="2" s="1"/>
  <c r="K13" i="2" s="1"/>
  <c r="M3" i="2"/>
  <c r="L5" i="2"/>
  <c r="L6" i="2" l="1"/>
  <c r="L7" i="2" s="1"/>
  <c r="L9" i="2" s="1"/>
  <c r="L11" i="2" s="1"/>
  <c r="L12" i="2" s="1"/>
  <c r="L13" i="2" s="1"/>
  <c r="N3" i="2"/>
  <c r="N5" i="2" s="1"/>
  <c r="M5" i="2"/>
  <c r="M6" i="2" l="1"/>
  <c r="M7" i="2" s="1"/>
  <c r="M9" i="2" s="1"/>
  <c r="M11" i="2" s="1"/>
  <c r="M12" i="2" s="1"/>
  <c r="M13" i="2" s="1"/>
  <c r="N6" i="2"/>
  <c r="N7" i="2" s="1"/>
  <c r="N9" i="2" s="1"/>
  <c r="N11" i="2" s="1"/>
  <c r="N12" i="2" s="1"/>
  <c r="N13" i="2" s="1"/>
  <c r="O13" i="2" s="1"/>
  <c r="P13" i="2" s="1"/>
  <c r="Q13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BJ13" i="2" s="1"/>
  <c r="BK13" i="2" s="1"/>
  <c r="BL13" i="2" s="1"/>
  <c r="BM13" i="2" s="1"/>
  <c r="BN13" i="2" s="1"/>
  <c r="BO13" i="2" s="1"/>
  <c r="BP13" i="2" s="1"/>
  <c r="BQ13" i="2" s="1"/>
  <c r="BR13" i="2" s="1"/>
  <c r="BS13" i="2" s="1"/>
  <c r="BT13" i="2" s="1"/>
  <c r="BU13" i="2" s="1"/>
  <c r="BV13" i="2" s="1"/>
  <c r="BW13" i="2" s="1"/>
  <c r="BX13" i="2" s="1"/>
  <c r="BY13" i="2" s="1"/>
  <c r="BZ13" i="2" s="1"/>
  <c r="CA13" i="2" s="1"/>
  <c r="CB13" i="2" s="1"/>
  <c r="CC13" i="2" s="1"/>
  <c r="CD13" i="2" s="1"/>
  <c r="CE13" i="2" s="1"/>
  <c r="CF13" i="2" s="1"/>
  <c r="CG13" i="2" s="1"/>
  <c r="CH13" i="2" s="1"/>
  <c r="CI13" i="2" s="1"/>
  <c r="CJ13" i="2" s="1"/>
  <c r="CK13" i="2" s="1"/>
  <c r="CL13" i="2" s="1"/>
  <c r="CM13" i="2" s="1"/>
  <c r="CN13" i="2" s="1"/>
  <c r="CO13" i="2" s="1"/>
  <c r="CP13" i="2" s="1"/>
  <c r="CQ13" i="2" s="1"/>
  <c r="CR13" i="2" s="1"/>
  <c r="CS13" i="2" s="1"/>
  <c r="CT13" i="2" s="1"/>
  <c r="CU13" i="2" s="1"/>
  <c r="CV13" i="2" s="1"/>
  <c r="CW13" i="2" s="1"/>
  <c r="CX13" i="2" s="1"/>
  <c r="CY13" i="2" s="1"/>
  <c r="CZ13" i="2" s="1"/>
  <c r="DA13" i="2" s="1"/>
  <c r="DB13" i="2" s="1"/>
  <c r="DC13" i="2" s="1"/>
  <c r="DD13" i="2" s="1"/>
  <c r="DE13" i="2" s="1"/>
  <c r="DF13" i="2" s="1"/>
  <c r="DG13" i="2" s="1"/>
  <c r="DH13" i="2" s="1"/>
  <c r="DI13" i="2" s="1"/>
  <c r="DJ13" i="2" s="1"/>
  <c r="DK13" i="2" s="1"/>
  <c r="DL13" i="2" s="1"/>
  <c r="DM13" i="2" s="1"/>
  <c r="DN13" i="2" s="1"/>
  <c r="DO13" i="2" s="1"/>
  <c r="P18" i="2" l="1"/>
  <c r="P20" i="2" s="1"/>
</calcChain>
</file>

<file path=xl/sharedStrings.xml><?xml version="1.0" encoding="utf-8"?>
<sst xmlns="http://schemas.openxmlformats.org/spreadsheetml/2006/main" count="40" uniqueCount="37">
  <si>
    <t>Price</t>
  </si>
  <si>
    <t>Shares</t>
  </si>
  <si>
    <t>MC</t>
  </si>
  <si>
    <t>Cash</t>
  </si>
  <si>
    <t>Debt</t>
  </si>
  <si>
    <t>EV</t>
  </si>
  <si>
    <t>Q224</t>
  </si>
  <si>
    <t>PIC</t>
  </si>
  <si>
    <t>AD</t>
  </si>
  <si>
    <t>Brand</t>
  </si>
  <si>
    <t>VAX-24</t>
  </si>
  <si>
    <t>VAX-31</t>
  </si>
  <si>
    <t>Main</t>
  </si>
  <si>
    <t>Prevnar</t>
  </si>
  <si>
    <t>IP</t>
  </si>
  <si>
    <t>WO2024166008A1</t>
  </si>
  <si>
    <t>Claims - 7-25 serotypes, up to 35 valent</t>
  </si>
  <si>
    <t xml:space="preserve">  1, 3, 4, 5, 6B, 7F, 9V, 14, 18C, 19F, 23F - 11</t>
  </si>
  <si>
    <t xml:space="preserve">  1, 3, 4, 5, 6B, 7F, 9V, 14, 18C, 19F, 22F, 23F, 33F - 13</t>
  </si>
  <si>
    <t xml:space="preserve">  1, 2, 3, 4, 5, 6A, 6B, 7F, 8, 9V, 10A, 11A, 12F, 14, 15B, 18C, 19A, 19F, 22F, 23F, 33F - 21</t>
  </si>
  <si>
    <t xml:space="preserve">  1, 2, 3, 4, 5, 6A, 6B, 7F, 8, 9N, 9V, 10A, 11A, 12F, 14, 15B, 18C, 19A, 19F, 22F, 23F, 33F - 22</t>
  </si>
  <si>
    <t>https://clinicaltrials.gov/study/NCT06531538</t>
  </si>
  <si>
    <t>Share</t>
  </si>
  <si>
    <t>Revenue</t>
  </si>
  <si>
    <t>COGS</t>
  </si>
  <si>
    <t>Gross Profit</t>
  </si>
  <si>
    <t>SG&amp;A</t>
  </si>
  <si>
    <t>Operating Income</t>
  </si>
  <si>
    <t>Pretax Income</t>
  </si>
  <si>
    <t>Taxes</t>
  </si>
  <si>
    <t>Net Income</t>
  </si>
  <si>
    <t>Interest Income</t>
  </si>
  <si>
    <t>Terminal</t>
  </si>
  <si>
    <t>Discount</t>
  </si>
  <si>
    <t>NPV</t>
  </si>
  <si>
    <t>PTS</t>
  </si>
  <si>
    <t>aNPV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</si>
</sst>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1"/>
    <xf numFmtId="0" fontId="0" fillId="0" borderId="0" xfId="0" applyAlignment="1">
      <alignment horizontal="left"/>
    </xf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CD586445-A814-4F59-8E76-AFD5888D09E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881A4-861E-491F-A793-D02E113A3C9B}">
  <dimension ref="B2:M58"/>
  <sheetViews>
    <sheetView zoomScale="190" zoomScaleNormal="190" workbookViewId="0"/>
  </sheetViews>
  <sheetFormatPr defaultRowHeight="12.75" x14ac:dyDescent="0.2"/>
  <sheetData>
    <row r="2" spans="2:13" x14ac:dyDescent="0.2">
      <c r="B2" s="10" t="s">
        <v>9</v>
      </c>
      <c r="C2" s="11"/>
      <c r="D2" s="11"/>
      <c r="E2" s="11"/>
      <c r="F2" s="11"/>
      <c r="G2" s="11"/>
      <c r="H2" s="11"/>
      <c r="I2" s="12"/>
      <c r="K2" t="s">
        <v>0</v>
      </c>
      <c r="L2" s="1">
        <v>113</v>
      </c>
    </row>
    <row r="3" spans="2:13" x14ac:dyDescent="0.2">
      <c r="B3" s="4" t="s">
        <v>10</v>
      </c>
      <c r="C3" s="5"/>
      <c r="D3" s="5"/>
      <c r="E3" s="5"/>
      <c r="F3" s="5"/>
      <c r="G3" s="5"/>
      <c r="H3" s="5"/>
      <c r="I3" s="6"/>
      <c r="K3" t="s">
        <v>1</v>
      </c>
      <c r="L3" s="2">
        <v>111.60967100000001</v>
      </c>
      <c r="M3" s="3" t="s">
        <v>6</v>
      </c>
    </row>
    <row r="4" spans="2:13" x14ac:dyDescent="0.2">
      <c r="B4" s="4" t="s">
        <v>11</v>
      </c>
      <c r="C4" s="5"/>
      <c r="D4" s="5"/>
      <c r="E4" s="5"/>
      <c r="F4" s="5"/>
      <c r="G4" s="5"/>
      <c r="H4" s="5"/>
      <c r="I4" s="6"/>
      <c r="K4" t="s">
        <v>2</v>
      </c>
      <c r="L4" s="2">
        <f>+L2*L3</f>
        <v>12611.892823</v>
      </c>
    </row>
    <row r="5" spans="2:13" x14ac:dyDescent="0.2">
      <c r="B5" s="4"/>
      <c r="C5" s="5"/>
      <c r="D5" s="5"/>
      <c r="E5" s="5"/>
      <c r="F5" s="5"/>
      <c r="G5" s="5"/>
      <c r="H5" s="5"/>
      <c r="I5" s="6"/>
      <c r="K5" t="s">
        <v>3</v>
      </c>
      <c r="L5" s="2">
        <f>518.67+934.027+399.243+1.103</f>
        <v>1853.0430000000001</v>
      </c>
      <c r="M5" s="3" t="s">
        <v>6</v>
      </c>
    </row>
    <row r="6" spans="2:13" x14ac:dyDescent="0.2">
      <c r="B6" s="4"/>
      <c r="C6" s="5"/>
      <c r="D6" s="5"/>
      <c r="E6" s="5"/>
      <c r="F6" s="5"/>
      <c r="G6" s="5"/>
      <c r="H6" s="5"/>
      <c r="I6" s="6"/>
      <c r="K6" t="s">
        <v>4</v>
      </c>
      <c r="L6" s="2">
        <v>0</v>
      </c>
      <c r="M6" s="3" t="s">
        <v>6</v>
      </c>
    </row>
    <row r="7" spans="2:13" x14ac:dyDescent="0.2">
      <c r="B7" s="4"/>
      <c r="C7" s="5"/>
      <c r="D7" s="5"/>
      <c r="E7" s="5"/>
      <c r="F7" s="5"/>
      <c r="G7" s="5"/>
      <c r="H7" s="5"/>
      <c r="I7" s="6"/>
      <c r="K7" t="s">
        <v>5</v>
      </c>
      <c r="L7" s="2">
        <f>+L4-L5+L6</f>
        <v>10758.849823</v>
      </c>
    </row>
    <row r="8" spans="2:13" x14ac:dyDescent="0.2">
      <c r="B8" s="4"/>
      <c r="C8" s="5"/>
      <c r="D8" s="5"/>
      <c r="E8" s="5"/>
      <c r="F8" s="5"/>
      <c r="G8" s="5"/>
      <c r="H8" s="5"/>
      <c r="I8" s="6"/>
    </row>
    <row r="9" spans="2:13" x14ac:dyDescent="0.2">
      <c r="B9" s="4"/>
      <c r="C9" s="5"/>
      <c r="D9" s="5"/>
      <c r="E9" s="5"/>
      <c r="F9" s="5"/>
      <c r="G9" s="5"/>
      <c r="H9" s="5"/>
      <c r="I9" s="6"/>
      <c r="K9" t="s">
        <v>7</v>
      </c>
      <c r="L9" s="2">
        <v>3132.3180000000002</v>
      </c>
    </row>
    <row r="10" spans="2:13" x14ac:dyDescent="0.2">
      <c r="B10" s="7"/>
      <c r="C10" s="8"/>
      <c r="D10" s="8"/>
      <c r="E10" s="8"/>
      <c r="F10" s="8"/>
      <c r="G10" s="8"/>
      <c r="H10" s="8"/>
      <c r="I10" s="9"/>
      <c r="K10" t="s">
        <v>8</v>
      </c>
      <c r="L10" s="2">
        <v>1148.115</v>
      </c>
    </row>
    <row r="14" spans="2:13" x14ac:dyDescent="0.2">
      <c r="B14" s="14"/>
    </row>
    <row r="15" spans="2:13" x14ac:dyDescent="0.2">
      <c r="B15" s="14"/>
    </row>
    <row r="16" spans="2:13" x14ac:dyDescent="0.2">
      <c r="B16" s="14"/>
    </row>
    <row r="17" spans="2:2" x14ac:dyDescent="0.2">
      <c r="B17" s="14"/>
    </row>
    <row r="18" spans="2:2" x14ac:dyDescent="0.2">
      <c r="B18" s="14"/>
    </row>
    <row r="19" spans="2:2" x14ac:dyDescent="0.2">
      <c r="B19" s="14"/>
    </row>
    <row r="20" spans="2:2" x14ac:dyDescent="0.2">
      <c r="B20" s="14"/>
    </row>
    <row r="21" spans="2:2" x14ac:dyDescent="0.2">
      <c r="B21" s="14"/>
    </row>
    <row r="22" spans="2:2" x14ac:dyDescent="0.2">
      <c r="B22" s="14"/>
    </row>
    <row r="23" spans="2:2" x14ac:dyDescent="0.2">
      <c r="B23" s="14"/>
    </row>
    <row r="24" spans="2:2" x14ac:dyDescent="0.2">
      <c r="B24" s="14"/>
    </row>
    <row r="25" spans="2:2" x14ac:dyDescent="0.2">
      <c r="B25" s="14"/>
    </row>
    <row r="26" spans="2:2" x14ac:dyDescent="0.2">
      <c r="B26" s="14"/>
    </row>
    <row r="27" spans="2:2" x14ac:dyDescent="0.2">
      <c r="B27" s="14"/>
    </row>
    <row r="28" spans="2:2" x14ac:dyDescent="0.2">
      <c r="B28" s="14"/>
    </row>
    <row r="29" spans="2:2" x14ac:dyDescent="0.2">
      <c r="B29" s="14"/>
    </row>
    <row r="30" spans="2:2" x14ac:dyDescent="0.2">
      <c r="B30" s="14"/>
    </row>
    <row r="31" spans="2:2" x14ac:dyDescent="0.2">
      <c r="B31" s="14"/>
    </row>
    <row r="32" spans="2:2" x14ac:dyDescent="0.2">
      <c r="B32" s="14"/>
    </row>
    <row r="33" spans="2:2" x14ac:dyDescent="0.2">
      <c r="B33" s="14"/>
    </row>
    <row r="34" spans="2:2" x14ac:dyDescent="0.2">
      <c r="B34" s="14"/>
    </row>
    <row r="35" spans="2:2" x14ac:dyDescent="0.2">
      <c r="B35" s="14"/>
    </row>
    <row r="36" spans="2:2" x14ac:dyDescent="0.2">
      <c r="B36" s="14"/>
    </row>
    <row r="37" spans="2:2" x14ac:dyDescent="0.2">
      <c r="B37" s="14"/>
    </row>
    <row r="38" spans="2:2" x14ac:dyDescent="0.2">
      <c r="B38" s="14"/>
    </row>
    <row r="39" spans="2:2" x14ac:dyDescent="0.2">
      <c r="B39" s="14"/>
    </row>
    <row r="40" spans="2:2" x14ac:dyDescent="0.2">
      <c r="B40" s="14"/>
    </row>
    <row r="41" spans="2:2" x14ac:dyDescent="0.2">
      <c r="B41" s="14"/>
    </row>
    <row r="42" spans="2:2" x14ac:dyDescent="0.2">
      <c r="B42" s="14"/>
    </row>
    <row r="43" spans="2:2" x14ac:dyDescent="0.2">
      <c r="B43" s="14"/>
    </row>
    <row r="44" spans="2:2" x14ac:dyDescent="0.2">
      <c r="B44" s="14"/>
    </row>
    <row r="45" spans="2:2" x14ac:dyDescent="0.2">
      <c r="B45" s="14"/>
    </row>
    <row r="46" spans="2:2" x14ac:dyDescent="0.2">
      <c r="B46" s="14"/>
    </row>
    <row r="47" spans="2:2" x14ac:dyDescent="0.2">
      <c r="B47" s="14"/>
    </row>
    <row r="48" spans="2:2" x14ac:dyDescent="0.2">
      <c r="B48" s="14"/>
    </row>
    <row r="49" spans="2:2" x14ac:dyDescent="0.2">
      <c r="B49" s="14"/>
    </row>
    <row r="50" spans="2:2" x14ac:dyDescent="0.2">
      <c r="B50" s="14"/>
    </row>
    <row r="51" spans="2:2" x14ac:dyDescent="0.2">
      <c r="B51" s="14"/>
    </row>
    <row r="52" spans="2:2" x14ac:dyDescent="0.2">
      <c r="B52" s="14"/>
    </row>
    <row r="53" spans="2:2" x14ac:dyDescent="0.2">
      <c r="B53" s="14"/>
    </row>
    <row r="54" spans="2:2" x14ac:dyDescent="0.2">
      <c r="B54" s="14"/>
    </row>
    <row r="55" spans="2:2" x14ac:dyDescent="0.2">
      <c r="B55" s="14"/>
    </row>
    <row r="56" spans="2:2" x14ac:dyDescent="0.2">
      <c r="B56" s="14"/>
    </row>
    <row r="57" spans="2:2" x14ac:dyDescent="0.2">
      <c r="B57" s="14"/>
    </row>
    <row r="58" spans="2:2" x14ac:dyDescent="0.2">
      <c r="B58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955C5-2297-46D2-97F5-220A1E65BB8D}">
  <dimension ref="A1:C8"/>
  <sheetViews>
    <sheetView zoomScale="220" zoomScaleNormal="220" workbookViewId="0">
      <selection activeCell="C11" sqref="C11"/>
    </sheetView>
  </sheetViews>
  <sheetFormatPr defaultRowHeight="12.75" x14ac:dyDescent="0.2"/>
  <cols>
    <col min="1" max="1" width="5" bestFit="1" customWidth="1"/>
  </cols>
  <sheetData>
    <row r="1" spans="1:3" x14ac:dyDescent="0.2">
      <c r="A1" s="13" t="s">
        <v>12</v>
      </c>
    </row>
    <row r="2" spans="1:3" x14ac:dyDescent="0.2">
      <c r="B2" t="s">
        <v>14</v>
      </c>
      <c r="C2" t="s">
        <v>15</v>
      </c>
    </row>
    <row r="3" spans="1:3" x14ac:dyDescent="0.2">
      <c r="C3" t="s">
        <v>16</v>
      </c>
    </row>
    <row r="4" spans="1:3" x14ac:dyDescent="0.2">
      <c r="C4" t="s">
        <v>17</v>
      </c>
    </row>
    <row r="5" spans="1:3" x14ac:dyDescent="0.2">
      <c r="C5" t="s">
        <v>18</v>
      </c>
    </row>
    <row r="6" spans="1:3" x14ac:dyDescent="0.2">
      <c r="C6" t="s">
        <v>19</v>
      </c>
    </row>
    <row r="7" spans="1:3" x14ac:dyDescent="0.2">
      <c r="C7" t="s">
        <v>20</v>
      </c>
    </row>
    <row r="8" spans="1:3" x14ac:dyDescent="0.2">
      <c r="C8" t="s">
        <v>21</v>
      </c>
    </row>
  </sheetData>
  <hyperlinks>
    <hyperlink ref="A1" location="Main!A1" display="Main" xr:uid="{7D77F9EB-25C5-4201-B973-56B0F8730A2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EDB0E-BCF2-4DE8-9FB7-6A626C584111}">
  <dimension ref="A1:DO20"/>
  <sheetViews>
    <sheetView tabSelected="1"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P4" sqref="P4"/>
    </sheetView>
  </sheetViews>
  <sheetFormatPr defaultRowHeight="12.75" x14ac:dyDescent="0.2"/>
  <cols>
    <col min="1" max="1" width="5" bestFit="1" customWidth="1"/>
    <col min="2" max="2" width="16" bestFit="1" customWidth="1"/>
    <col min="16" max="16" width="10" bestFit="1" customWidth="1"/>
  </cols>
  <sheetData>
    <row r="1" spans="1:119" x14ac:dyDescent="0.2">
      <c r="A1" s="13" t="s">
        <v>12</v>
      </c>
    </row>
    <row r="2" spans="1:119" x14ac:dyDescent="0.2">
      <c r="C2">
        <v>2024</v>
      </c>
      <c r="D2">
        <f>+C2+1</f>
        <v>2025</v>
      </c>
      <c r="E2">
        <f>+D2+1</f>
        <v>2026</v>
      </c>
      <c r="F2">
        <f>+E2+1</f>
        <v>2027</v>
      </c>
      <c r="G2">
        <f>+F2+1</f>
        <v>2028</v>
      </c>
      <c r="H2">
        <f>+G2+1</f>
        <v>2029</v>
      </c>
      <c r="I2">
        <f>+H2+1</f>
        <v>2030</v>
      </c>
      <c r="J2">
        <f>+I2+1</f>
        <v>2031</v>
      </c>
      <c r="K2">
        <f>+J2+1</f>
        <v>2032</v>
      </c>
      <c r="L2">
        <f>+K2+1</f>
        <v>2033</v>
      </c>
      <c r="M2">
        <f>+L2+1</f>
        <v>2034</v>
      </c>
      <c r="N2">
        <f>+M2+1</f>
        <v>2035</v>
      </c>
    </row>
    <row r="3" spans="1:119" x14ac:dyDescent="0.2">
      <c r="B3" s="2" t="s">
        <v>13</v>
      </c>
      <c r="C3" s="2">
        <v>6500</v>
      </c>
      <c r="D3" s="2">
        <f>+C3*1.01</f>
        <v>6565</v>
      </c>
      <c r="E3" s="2">
        <f t="shared" ref="E3:N3" si="0">+D3*1.01</f>
        <v>6630.65</v>
      </c>
      <c r="F3" s="2">
        <f t="shared" si="0"/>
        <v>6696.9564999999993</v>
      </c>
      <c r="G3" s="2">
        <f t="shared" si="0"/>
        <v>6763.9260649999997</v>
      </c>
      <c r="H3" s="2">
        <f t="shared" si="0"/>
        <v>6831.56532565</v>
      </c>
      <c r="I3" s="2">
        <f t="shared" si="0"/>
        <v>6899.8809789064999</v>
      </c>
      <c r="J3" s="2">
        <f t="shared" si="0"/>
        <v>6968.8797886955654</v>
      </c>
      <c r="K3" s="2">
        <f t="shared" si="0"/>
        <v>7038.5685865825208</v>
      </c>
      <c r="L3" s="2">
        <f t="shared" si="0"/>
        <v>7108.9542724483463</v>
      </c>
      <c r="M3" s="2">
        <f t="shared" si="0"/>
        <v>7180.0438151728295</v>
      </c>
      <c r="N3" s="2">
        <f t="shared" si="0"/>
        <v>7251.8442533245579</v>
      </c>
    </row>
    <row r="4" spans="1:119" x14ac:dyDescent="0.2">
      <c r="B4" t="s">
        <v>22</v>
      </c>
      <c r="C4" s="15">
        <v>0</v>
      </c>
      <c r="D4" s="15">
        <v>0</v>
      </c>
      <c r="E4" s="15">
        <v>0</v>
      </c>
      <c r="F4" s="15">
        <v>0.2</v>
      </c>
      <c r="G4" s="15">
        <v>0.4</v>
      </c>
      <c r="H4" s="15">
        <v>0.6</v>
      </c>
      <c r="I4" s="15">
        <v>0.8</v>
      </c>
      <c r="J4" s="15">
        <v>0.9</v>
      </c>
      <c r="K4" s="15">
        <v>1</v>
      </c>
      <c r="L4" s="15">
        <v>1</v>
      </c>
      <c r="M4" s="15">
        <v>1</v>
      </c>
      <c r="N4" s="15">
        <v>1</v>
      </c>
    </row>
    <row r="5" spans="1:119" x14ac:dyDescent="0.2">
      <c r="B5" s="2" t="s">
        <v>23</v>
      </c>
      <c r="C5" s="2">
        <f>+C3*C4</f>
        <v>0</v>
      </c>
      <c r="D5" s="2">
        <f t="shared" ref="D5:N5" si="1">+D3*D4</f>
        <v>0</v>
      </c>
      <c r="E5" s="2">
        <f t="shared" si="1"/>
        <v>0</v>
      </c>
      <c r="F5" s="2">
        <f t="shared" si="1"/>
        <v>1339.3913</v>
      </c>
      <c r="G5" s="2">
        <f t="shared" si="1"/>
        <v>2705.5704260000002</v>
      </c>
      <c r="H5" s="2">
        <f t="shared" si="1"/>
        <v>4098.9391953899994</v>
      </c>
      <c r="I5" s="2">
        <f t="shared" si="1"/>
        <v>5519.9047831252001</v>
      </c>
      <c r="J5" s="2">
        <f t="shared" si="1"/>
        <v>6271.9918098260086</v>
      </c>
      <c r="K5" s="2">
        <f t="shared" si="1"/>
        <v>7038.5685865825208</v>
      </c>
      <c r="L5" s="2">
        <f t="shared" si="1"/>
        <v>7108.9542724483463</v>
      </c>
      <c r="M5" s="2">
        <f t="shared" si="1"/>
        <v>7180.0438151728295</v>
      </c>
      <c r="N5" s="2">
        <f t="shared" si="1"/>
        <v>7251.8442533245579</v>
      </c>
    </row>
    <row r="6" spans="1:119" x14ac:dyDescent="0.2">
      <c r="B6" s="2" t="s">
        <v>24</v>
      </c>
      <c r="C6" s="2">
        <f>+C5*0.3</f>
        <v>0</v>
      </c>
      <c r="D6" s="2">
        <f t="shared" ref="D6:N6" si="2">+D5*0.3</f>
        <v>0</v>
      </c>
      <c r="E6" s="2">
        <f t="shared" si="2"/>
        <v>0</v>
      </c>
      <c r="F6" s="2">
        <f t="shared" si="2"/>
        <v>401.81738999999999</v>
      </c>
      <c r="G6" s="2">
        <f t="shared" si="2"/>
        <v>811.67112780000002</v>
      </c>
      <c r="H6" s="2">
        <f t="shared" si="2"/>
        <v>1229.6817586169998</v>
      </c>
      <c r="I6" s="2">
        <f t="shared" si="2"/>
        <v>1655.9714349375599</v>
      </c>
      <c r="J6" s="2">
        <f t="shared" si="2"/>
        <v>1881.5975429478026</v>
      </c>
      <c r="K6" s="2">
        <f t="shared" si="2"/>
        <v>2111.5705759747561</v>
      </c>
      <c r="L6" s="2">
        <f t="shared" si="2"/>
        <v>2132.6862817345036</v>
      </c>
      <c r="M6" s="2">
        <f t="shared" si="2"/>
        <v>2154.0131445518487</v>
      </c>
      <c r="N6" s="2">
        <f t="shared" si="2"/>
        <v>2175.5532759973671</v>
      </c>
    </row>
    <row r="7" spans="1:119" x14ac:dyDescent="0.2">
      <c r="B7" s="2" t="s">
        <v>25</v>
      </c>
      <c r="C7" s="2">
        <f>+C5-C6</f>
        <v>0</v>
      </c>
      <c r="D7" s="2">
        <f t="shared" ref="D7:N7" si="3">+D5-D6</f>
        <v>0</v>
      </c>
      <c r="E7" s="2">
        <f t="shared" si="3"/>
        <v>0</v>
      </c>
      <c r="F7" s="2">
        <f t="shared" si="3"/>
        <v>937.57391000000007</v>
      </c>
      <c r="G7" s="2">
        <f t="shared" si="3"/>
        <v>1893.8992982000002</v>
      </c>
      <c r="H7" s="2">
        <f t="shared" si="3"/>
        <v>2869.2574367729994</v>
      </c>
      <c r="I7" s="2">
        <f t="shared" si="3"/>
        <v>3863.9333481876401</v>
      </c>
      <c r="J7" s="2">
        <f t="shared" si="3"/>
        <v>4390.3942668782056</v>
      </c>
      <c r="K7" s="2">
        <f t="shared" si="3"/>
        <v>4926.9980106077646</v>
      </c>
      <c r="L7" s="2">
        <f t="shared" si="3"/>
        <v>4976.2679907138427</v>
      </c>
      <c r="M7" s="2">
        <f t="shared" si="3"/>
        <v>5026.0306706209813</v>
      </c>
      <c r="N7" s="2">
        <f t="shared" si="3"/>
        <v>5076.2909773271913</v>
      </c>
    </row>
    <row r="8" spans="1:119" x14ac:dyDescent="0.2">
      <c r="B8" s="2" t="s">
        <v>26</v>
      </c>
      <c r="C8" s="2">
        <v>0</v>
      </c>
      <c r="D8" s="2">
        <v>0</v>
      </c>
      <c r="E8" s="2">
        <v>0</v>
      </c>
      <c r="F8" s="2">
        <v>500</v>
      </c>
      <c r="G8" s="2">
        <v>500</v>
      </c>
      <c r="H8" s="2">
        <v>300</v>
      </c>
      <c r="I8" s="2">
        <v>200</v>
      </c>
      <c r="J8" s="2">
        <v>100</v>
      </c>
      <c r="K8" s="2">
        <v>100</v>
      </c>
      <c r="L8" s="2">
        <v>100</v>
      </c>
      <c r="M8" s="2">
        <v>100</v>
      </c>
      <c r="N8" s="2">
        <v>100</v>
      </c>
    </row>
    <row r="9" spans="1:119" x14ac:dyDescent="0.2">
      <c r="B9" s="2" t="s">
        <v>27</v>
      </c>
      <c r="C9" s="2">
        <f>+C7-C8</f>
        <v>0</v>
      </c>
      <c r="D9" s="2">
        <f t="shared" ref="D9:N9" si="4">+D7-D8</f>
        <v>0</v>
      </c>
      <c r="E9" s="2">
        <f t="shared" si="4"/>
        <v>0</v>
      </c>
      <c r="F9" s="2">
        <f t="shared" si="4"/>
        <v>437.57391000000007</v>
      </c>
      <c r="G9" s="2">
        <f t="shared" si="4"/>
        <v>1393.8992982000002</v>
      </c>
      <c r="H9" s="2">
        <f t="shared" si="4"/>
        <v>2569.2574367729994</v>
      </c>
      <c r="I9" s="2">
        <f t="shared" si="4"/>
        <v>3663.9333481876401</v>
      </c>
      <c r="J9" s="2">
        <f t="shared" si="4"/>
        <v>4290.3942668782056</v>
      </c>
      <c r="K9" s="2">
        <f t="shared" si="4"/>
        <v>4826.9980106077646</v>
      </c>
      <c r="L9" s="2">
        <f t="shared" si="4"/>
        <v>4876.2679907138427</v>
      </c>
      <c r="M9" s="2">
        <f t="shared" si="4"/>
        <v>4926.0306706209813</v>
      </c>
      <c r="N9" s="2">
        <f t="shared" si="4"/>
        <v>4976.2909773271913</v>
      </c>
    </row>
    <row r="10" spans="1:119" x14ac:dyDescent="0.2">
      <c r="B10" s="2" t="s">
        <v>31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</row>
    <row r="11" spans="1:119" x14ac:dyDescent="0.2">
      <c r="B11" s="2" t="s">
        <v>28</v>
      </c>
      <c r="C11" s="2">
        <f>+C9+C10</f>
        <v>0</v>
      </c>
      <c r="D11" s="2">
        <f t="shared" ref="D11:N11" si="5">+D9+D10</f>
        <v>0</v>
      </c>
      <c r="E11" s="2">
        <f t="shared" si="5"/>
        <v>0</v>
      </c>
      <c r="F11" s="2">
        <f t="shared" si="5"/>
        <v>437.57391000000007</v>
      </c>
      <c r="G11" s="2">
        <f t="shared" si="5"/>
        <v>1393.8992982000002</v>
      </c>
      <c r="H11" s="2">
        <f t="shared" si="5"/>
        <v>2569.2574367729994</v>
      </c>
      <c r="I11" s="2">
        <f t="shared" si="5"/>
        <v>3663.9333481876401</v>
      </c>
      <c r="J11" s="2">
        <f t="shared" si="5"/>
        <v>4290.3942668782056</v>
      </c>
      <c r="K11" s="2">
        <f t="shared" si="5"/>
        <v>4826.9980106077646</v>
      </c>
      <c r="L11" s="2">
        <f t="shared" si="5"/>
        <v>4876.2679907138427</v>
      </c>
      <c r="M11" s="2">
        <f t="shared" si="5"/>
        <v>4926.0306706209813</v>
      </c>
      <c r="N11" s="2">
        <f t="shared" si="5"/>
        <v>4976.2909773271913</v>
      </c>
    </row>
    <row r="12" spans="1:119" x14ac:dyDescent="0.2">
      <c r="B12" s="2" t="s">
        <v>29</v>
      </c>
      <c r="C12" s="2">
        <f>+C11*0.2</f>
        <v>0</v>
      </c>
      <c r="D12" s="2">
        <f t="shared" ref="D12:N12" si="6">+D11*0.2</f>
        <v>0</v>
      </c>
      <c r="E12" s="2">
        <f t="shared" si="6"/>
        <v>0</v>
      </c>
      <c r="F12" s="2">
        <f t="shared" si="6"/>
        <v>87.514782000000025</v>
      </c>
      <c r="G12" s="2">
        <f t="shared" si="6"/>
        <v>278.77985964000004</v>
      </c>
      <c r="H12" s="2">
        <f t="shared" si="6"/>
        <v>513.85148735459995</v>
      </c>
      <c r="I12" s="2">
        <f t="shared" si="6"/>
        <v>732.78666963752812</v>
      </c>
      <c r="J12" s="2">
        <f t="shared" si="6"/>
        <v>858.07885337564119</v>
      </c>
      <c r="K12" s="2">
        <f t="shared" si="6"/>
        <v>965.39960212155302</v>
      </c>
      <c r="L12" s="2">
        <f t="shared" si="6"/>
        <v>975.25359814276862</v>
      </c>
      <c r="M12" s="2">
        <f t="shared" si="6"/>
        <v>985.2061341241963</v>
      </c>
      <c r="N12" s="2">
        <f t="shared" si="6"/>
        <v>995.25819546543835</v>
      </c>
    </row>
    <row r="13" spans="1:119" x14ac:dyDescent="0.2">
      <c r="B13" s="2" t="s">
        <v>30</v>
      </c>
      <c r="C13" s="2">
        <f>+C11-C12</f>
        <v>0</v>
      </c>
      <c r="D13" s="2">
        <f t="shared" ref="D13:N13" si="7">+D11-D12</f>
        <v>0</v>
      </c>
      <c r="E13" s="2">
        <f t="shared" si="7"/>
        <v>0</v>
      </c>
      <c r="F13" s="2">
        <f t="shared" si="7"/>
        <v>350.05912800000004</v>
      </c>
      <c r="G13" s="2">
        <f t="shared" si="7"/>
        <v>1115.1194385600002</v>
      </c>
      <c r="H13" s="2">
        <f t="shared" si="7"/>
        <v>2055.4059494183994</v>
      </c>
      <c r="I13" s="2">
        <f t="shared" si="7"/>
        <v>2931.146678550112</v>
      </c>
      <c r="J13" s="2">
        <f t="shared" si="7"/>
        <v>3432.3154135025643</v>
      </c>
      <c r="K13" s="2">
        <f t="shared" si="7"/>
        <v>3861.5984084862116</v>
      </c>
      <c r="L13" s="2">
        <f t="shared" si="7"/>
        <v>3901.014392571074</v>
      </c>
      <c r="M13" s="2">
        <f t="shared" si="7"/>
        <v>3940.8245364967852</v>
      </c>
      <c r="N13" s="2">
        <f t="shared" si="7"/>
        <v>3981.0327818617529</v>
      </c>
      <c r="O13" s="2">
        <f>N13*(1+$P$16)</f>
        <v>3981.0327818617529</v>
      </c>
      <c r="P13" s="2">
        <f t="shared" ref="P13:CA13" si="8">O13*(1+$P$16)</f>
        <v>3981.0327818617529</v>
      </c>
      <c r="Q13" s="2">
        <f t="shared" si="8"/>
        <v>3981.0327818617529</v>
      </c>
      <c r="R13" s="2">
        <f t="shared" si="8"/>
        <v>3981.0327818617529</v>
      </c>
      <c r="S13" s="2">
        <f t="shared" si="8"/>
        <v>3981.0327818617529</v>
      </c>
      <c r="T13" s="2">
        <f t="shared" si="8"/>
        <v>3981.0327818617529</v>
      </c>
      <c r="U13" s="2">
        <f t="shared" si="8"/>
        <v>3981.0327818617529</v>
      </c>
      <c r="V13" s="2">
        <f t="shared" si="8"/>
        <v>3981.0327818617529</v>
      </c>
      <c r="W13" s="2">
        <f t="shared" si="8"/>
        <v>3981.0327818617529</v>
      </c>
      <c r="X13" s="2">
        <f t="shared" si="8"/>
        <v>3981.0327818617529</v>
      </c>
      <c r="Y13" s="2">
        <f t="shared" si="8"/>
        <v>3981.0327818617529</v>
      </c>
      <c r="Z13" s="2">
        <f t="shared" si="8"/>
        <v>3981.0327818617529</v>
      </c>
      <c r="AA13" s="2">
        <f t="shared" si="8"/>
        <v>3981.0327818617529</v>
      </c>
      <c r="AB13" s="2">
        <f t="shared" si="8"/>
        <v>3981.0327818617529</v>
      </c>
      <c r="AC13" s="2">
        <f t="shared" si="8"/>
        <v>3981.0327818617529</v>
      </c>
      <c r="AD13" s="2">
        <f t="shared" si="8"/>
        <v>3981.0327818617529</v>
      </c>
      <c r="AE13" s="2">
        <f t="shared" si="8"/>
        <v>3981.0327818617529</v>
      </c>
      <c r="AF13" s="2">
        <f t="shared" si="8"/>
        <v>3981.0327818617529</v>
      </c>
      <c r="AG13" s="2">
        <f t="shared" si="8"/>
        <v>3981.0327818617529</v>
      </c>
      <c r="AH13" s="2">
        <f t="shared" si="8"/>
        <v>3981.0327818617529</v>
      </c>
      <c r="AI13" s="2">
        <f t="shared" si="8"/>
        <v>3981.0327818617529</v>
      </c>
      <c r="AJ13" s="2">
        <f t="shared" si="8"/>
        <v>3981.0327818617529</v>
      </c>
      <c r="AK13" s="2">
        <f t="shared" si="8"/>
        <v>3981.0327818617529</v>
      </c>
      <c r="AL13" s="2">
        <f t="shared" si="8"/>
        <v>3981.0327818617529</v>
      </c>
      <c r="AM13" s="2">
        <f t="shared" si="8"/>
        <v>3981.0327818617529</v>
      </c>
      <c r="AN13" s="2">
        <f t="shared" si="8"/>
        <v>3981.0327818617529</v>
      </c>
      <c r="AO13" s="2">
        <f t="shared" si="8"/>
        <v>3981.0327818617529</v>
      </c>
      <c r="AP13" s="2">
        <f t="shared" si="8"/>
        <v>3981.0327818617529</v>
      </c>
      <c r="AQ13" s="2">
        <f t="shared" si="8"/>
        <v>3981.0327818617529</v>
      </c>
      <c r="AR13" s="2">
        <f t="shared" si="8"/>
        <v>3981.0327818617529</v>
      </c>
      <c r="AS13" s="2">
        <f t="shared" si="8"/>
        <v>3981.0327818617529</v>
      </c>
      <c r="AT13" s="2">
        <f t="shared" si="8"/>
        <v>3981.0327818617529</v>
      </c>
      <c r="AU13" s="2">
        <f t="shared" si="8"/>
        <v>3981.0327818617529</v>
      </c>
      <c r="AV13" s="2">
        <f t="shared" si="8"/>
        <v>3981.0327818617529</v>
      </c>
      <c r="AW13" s="2">
        <f t="shared" si="8"/>
        <v>3981.0327818617529</v>
      </c>
      <c r="AX13" s="2">
        <f t="shared" si="8"/>
        <v>3981.0327818617529</v>
      </c>
      <c r="AY13" s="2">
        <f t="shared" si="8"/>
        <v>3981.0327818617529</v>
      </c>
      <c r="AZ13" s="2">
        <f t="shared" si="8"/>
        <v>3981.0327818617529</v>
      </c>
      <c r="BA13" s="2">
        <f t="shared" si="8"/>
        <v>3981.0327818617529</v>
      </c>
      <c r="BB13" s="2">
        <f t="shared" si="8"/>
        <v>3981.0327818617529</v>
      </c>
      <c r="BC13" s="2">
        <f t="shared" si="8"/>
        <v>3981.0327818617529</v>
      </c>
      <c r="BD13" s="2">
        <f t="shared" si="8"/>
        <v>3981.0327818617529</v>
      </c>
      <c r="BE13" s="2">
        <f t="shared" si="8"/>
        <v>3981.0327818617529</v>
      </c>
      <c r="BF13" s="2">
        <f t="shared" si="8"/>
        <v>3981.0327818617529</v>
      </c>
      <c r="BG13" s="2">
        <f t="shared" si="8"/>
        <v>3981.0327818617529</v>
      </c>
      <c r="BH13" s="2">
        <f t="shared" si="8"/>
        <v>3981.0327818617529</v>
      </c>
      <c r="BI13" s="2">
        <f t="shared" si="8"/>
        <v>3981.0327818617529</v>
      </c>
      <c r="BJ13" s="2">
        <f t="shared" si="8"/>
        <v>3981.0327818617529</v>
      </c>
      <c r="BK13" s="2">
        <f t="shared" si="8"/>
        <v>3981.0327818617529</v>
      </c>
      <c r="BL13" s="2">
        <f t="shared" si="8"/>
        <v>3981.0327818617529</v>
      </c>
      <c r="BM13" s="2">
        <f t="shared" si="8"/>
        <v>3981.0327818617529</v>
      </c>
      <c r="BN13" s="2">
        <f t="shared" si="8"/>
        <v>3981.0327818617529</v>
      </c>
      <c r="BO13" s="2">
        <f t="shared" si="8"/>
        <v>3981.0327818617529</v>
      </c>
      <c r="BP13" s="2">
        <f t="shared" si="8"/>
        <v>3981.0327818617529</v>
      </c>
      <c r="BQ13" s="2">
        <f t="shared" si="8"/>
        <v>3981.0327818617529</v>
      </c>
      <c r="BR13" s="2">
        <f t="shared" si="8"/>
        <v>3981.0327818617529</v>
      </c>
      <c r="BS13" s="2">
        <f t="shared" si="8"/>
        <v>3981.0327818617529</v>
      </c>
      <c r="BT13" s="2">
        <f t="shared" si="8"/>
        <v>3981.0327818617529</v>
      </c>
      <c r="BU13" s="2">
        <f t="shared" si="8"/>
        <v>3981.0327818617529</v>
      </c>
      <c r="BV13" s="2">
        <f t="shared" si="8"/>
        <v>3981.0327818617529</v>
      </c>
      <c r="BW13" s="2">
        <f t="shared" si="8"/>
        <v>3981.0327818617529</v>
      </c>
      <c r="BX13" s="2">
        <f t="shared" si="8"/>
        <v>3981.0327818617529</v>
      </c>
      <c r="BY13" s="2">
        <f t="shared" si="8"/>
        <v>3981.0327818617529</v>
      </c>
      <c r="BZ13" s="2">
        <f t="shared" si="8"/>
        <v>3981.0327818617529</v>
      </c>
      <c r="CA13" s="2">
        <f t="shared" si="8"/>
        <v>3981.0327818617529</v>
      </c>
      <c r="CB13" s="2">
        <f t="shared" ref="CB13:DO13" si="9">CA13*(1+$P$16)</f>
        <v>3981.0327818617529</v>
      </c>
      <c r="CC13" s="2">
        <f t="shared" si="9"/>
        <v>3981.0327818617529</v>
      </c>
      <c r="CD13" s="2">
        <f t="shared" si="9"/>
        <v>3981.0327818617529</v>
      </c>
      <c r="CE13" s="2">
        <f t="shared" si="9"/>
        <v>3981.0327818617529</v>
      </c>
      <c r="CF13" s="2">
        <f t="shared" si="9"/>
        <v>3981.0327818617529</v>
      </c>
      <c r="CG13" s="2">
        <f t="shared" si="9"/>
        <v>3981.0327818617529</v>
      </c>
      <c r="CH13" s="2">
        <f t="shared" si="9"/>
        <v>3981.0327818617529</v>
      </c>
      <c r="CI13" s="2">
        <f t="shared" si="9"/>
        <v>3981.0327818617529</v>
      </c>
      <c r="CJ13" s="2">
        <f t="shared" si="9"/>
        <v>3981.0327818617529</v>
      </c>
      <c r="CK13" s="2">
        <f t="shared" si="9"/>
        <v>3981.0327818617529</v>
      </c>
      <c r="CL13" s="2">
        <f t="shared" si="9"/>
        <v>3981.0327818617529</v>
      </c>
      <c r="CM13" s="2">
        <f t="shared" si="9"/>
        <v>3981.0327818617529</v>
      </c>
      <c r="CN13" s="2">
        <f t="shared" si="9"/>
        <v>3981.0327818617529</v>
      </c>
      <c r="CO13" s="2">
        <f t="shared" si="9"/>
        <v>3981.0327818617529</v>
      </c>
      <c r="CP13" s="2">
        <f t="shared" si="9"/>
        <v>3981.0327818617529</v>
      </c>
      <c r="CQ13" s="2">
        <f t="shared" si="9"/>
        <v>3981.0327818617529</v>
      </c>
      <c r="CR13" s="2">
        <f t="shared" si="9"/>
        <v>3981.0327818617529</v>
      </c>
      <c r="CS13" s="2">
        <f t="shared" si="9"/>
        <v>3981.0327818617529</v>
      </c>
      <c r="CT13" s="2">
        <f t="shared" si="9"/>
        <v>3981.0327818617529</v>
      </c>
      <c r="CU13" s="2">
        <f t="shared" si="9"/>
        <v>3981.0327818617529</v>
      </c>
      <c r="CV13" s="2">
        <f t="shared" si="9"/>
        <v>3981.0327818617529</v>
      </c>
      <c r="CW13" s="2">
        <f t="shared" si="9"/>
        <v>3981.0327818617529</v>
      </c>
      <c r="CX13" s="2">
        <f t="shared" si="9"/>
        <v>3981.0327818617529</v>
      </c>
      <c r="CY13" s="2">
        <f t="shared" si="9"/>
        <v>3981.0327818617529</v>
      </c>
      <c r="CZ13" s="2">
        <f t="shared" si="9"/>
        <v>3981.0327818617529</v>
      </c>
      <c r="DA13" s="2">
        <f t="shared" si="9"/>
        <v>3981.0327818617529</v>
      </c>
      <c r="DB13" s="2">
        <f t="shared" si="9"/>
        <v>3981.0327818617529</v>
      </c>
      <c r="DC13" s="2">
        <f t="shared" si="9"/>
        <v>3981.0327818617529</v>
      </c>
      <c r="DD13" s="2">
        <f t="shared" si="9"/>
        <v>3981.0327818617529</v>
      </c>
      <c r="DE13" s="2">
        <f t="shared" si="9"/>
        <v>3981.0327818617529</v>
      </c>
      <c r="DF13" s="2">
        <f t="shared" si="9"/>
        <v>3981.0327818617529</v>
      </c>
      <c r="DG13" s="2">
        <f t="shared" si="9"/>
        <v>3981.0327818617529</v>
      </c>
      <c r="DH13" s="2">
        <f t="shared" si="9"/>
        <v>3981.0327818617529</v>
      </c>
      <c r="DI13" s="2">
        <f t="shared" si="9"/>
        <v>3981.0327818617529</v>
      </c>
      <c r="DJ13" s="2">
        <f t="shared" si="9"/>
        <v>3981.0327818617529</v>
      </c>
      <c r="DK13" s="2">
        <f t="shared" si="9"/>
        <v>3981.0327818617529</v>
      </c>
      <c r="DL13" s="2">
        <f t="shared" si="9"/>
        <v>3981.0327818617529</v>
      </c>
      <c r="DM13" s="2">
        <f t="shared" si="9"/>
        <v>3981.0327818617529</v>
      </c>
      <c r="DN13" s="2">
        <f t="shared" si="9"/>
        <v>3981.0327818617529</v>
      </c>
      <c r="DO13" s="2">
        <f t="shared" si="9"/>
        <v>3981.0327818617529</v>
      </c>
    </row>
    <row r="16" spans="1:119" x14ac:dyDescent="0.2">
      <c r="O16" t="s">
        <v>32</v>
      </c>
      <c r="P16" s="15">
        <v>0</v>
      </c>
    </row>
    <row r="17" spans="15:16" x14ac:dyDescent="0.2">
      <c r="O17" t="s">
        <v>33</v>
      </c>
      <c r="P17" s="15">
        <v>0.09</v>
      </c>
    </row>
    <row r="18" spans="15:16" x14ac:dyDescent="0.2">
      <c r="O18" t="s">
        <v>34</v>
      </c>
      <c r="P18" s="2">
        <f>NPV(P17,D13:DO13)</f>
        <v>30103.067660800829</v>
      </c>
    </row>
    <row r="19" spans="15:16" x14ac:dyDescent="0.2">
      <c r="O19" t="s">
        <v>35</v>
      </c>
      <c r="P19" s="15">
        <v>1</v>
      </c>
    </row>
    <row r="20" spans="15:16" x14ac:dyDescent="0.2">
      <c r="O20" t="s">
        <v>36</v>
      </c>
      <c r="P20" s="2">
        <f>+P18*P19</f>
        <v>30103.067660800829</v>
      </c>
    </row>
  </sheetData>
  <hyperlinks>
    <hyperlink ref="A1" location="Main!A1" display="Main" xr:uid="{AC8BA7B0-18B2-4171-8486-DBF289D1FBC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VAX-24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2024-09-09T14:51:07Z</dcterms:created>
  <dcterms:modified xsi:type="dcterms:W3CDTF">2024-09-09T15:33:28Z</dcterms:modified>
</cp:coreProperties>
</file>