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A195F90-5871-469F-9BC7-8C2209357BA9}" xr6:coauthVersionLast="47" xr6:coauthVersionMax="47" xr10:uidLastSave="{00000000-0000-0000-0000-000000000000}"/>
  <bookViews>
    <workbookView xWindow="-30630" yWindow="3315" windowWidth="27480" windowHeight="16155" xr2:uid="{D0A2570D-5FA1-4715-BE54-44B99690EBDF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J8" i="2"/>
  <c r="I8" i="2"/>
  <c r="H8" i="2"/>
  <c r="G8" i="2"/>
  <c r="F8" i="2"/>
  <c r="E8" i="2"/>
  <c r="D8" i="2"/>
  <c r="K5" i="2"/>
  <c r="K9" i="2" s="1"/>
  <c r="K11" i="2" s="1"/>
  <c r="K13" i="2" s="1"/>
  <c r="K14" i="2" s="1"/>
  <c r="J5" i="2"/>
  <c r="J9" i="2" s="1"/>
  <c r="J11" i="2" s="1"/>
  <c r="J13" i="2" s="1"/>
  <c r="J14" i="2" s="1"/>
  <c r="I5" i="2"/>
  <c r="I9" i="2" s="1"/>
  <c r="I11" i="2" s="1"/>
  <c r="I13" i="2" s="1"/>
  <c r="I14" i="2" s="1"/>
  <c r="H5" i="2"/>
  <c r="H9" i="2" s="1"/>
  <c r="H11" i="2" s="1"/>
  <c r="H13" i="2" s="1"/>
  <c r="H14" i="2" s="1"/>
  <c r="G5" i="2"/>
  <c r="G9" i="2" s="1"/>
  <c r="G11" i="2" s="1"/>
  <c r="G13" i="2" s="1"/>
  <c r="G14" i="2" s="1"/>
  <c r="F5" i="2"/>
  <c r="F9" i="2" s="1"/>
  <c r="F11" i="2" s="1"/>
  <c r="F13" i="2" s="1"/>
  <c r="F14" i="2" s="1"/>
  <c r="E5" i="2"/>
  <c r="E9" i="2" s="1"/>
  <c r="E11" i="2" s="1"/>
  <c r="E13" i="2" s="1"/>
  <c r="E14" i="2" s="1"/>
  <c r="D5" i="2"/>
  <c r="D9" i="2" s="1"/>
  <c r="D11" i="2" s="1"/>
  <c r="D13" i="2" s="1"/>
  <c r="D14" i="2" s="1"/>
  <c r="F2" i="2"/>
  <c r="G2" i="2" s="1"/>
  <c r="H2" i="2" s="1"/>
  <c r="I2" i="2" s="1"/>
  <c r="J2" i="2" s="1"/>
  <c r="K2" i="2" s="1"/>
  <c r="L2" i="2" s="1"/>
  <c r="M2" i="2" s="1"/>
  <c r="N2" i="2" s="1"/>
  <c r="L4" i="1"/>
  <c r="L5" i="1"/>
  <c r="L7" i="1"/>
</calcChain>
</file>

<file path=xl/sharedStrings.xml><?xml version="1.0" encoding="utf-8"?>
<sst xmlns="http://schemas.openxmlformats.org/spreadsheetml/2006/main" count="22" uniqueCount="19">
  <si>
    <t>Price</t>
  </si>
  <si>
    <t>Shares</t>
  </si>
  <si>
    <t>MC</t>
  </si>
  <si>
    <t>Cash</t>
  </si>
  <si>
    <t>Debt</t>
  </si>
  <si>
    <t>EV</t>
  </si>
  <si>
    <t>EPS</t>
  </si>
  <si>
    <t>Net Income</t>
  </si>
  <si>
    <t>Taxes</t>
  </si>
  <si>
    <t>Pretax Income</t>
  </si>
  <si>
    <t>Interest Income</t>
  </si>
  <si>
    <t>Operating Income</t>
  </si>
  <si>
    <t>Operating Expenses</t>
  </si>
  <si>
    <t>R&amp;D</t>
  </si>
  <si>
    <t>G&amp;A</t>
  </si>
  <si>
    <t>Gross Profit</t>
  </si>
  <si>
    <t>COGS</t>
  </si>
  <si>
    <t>Revenue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</si>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</sst>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4" fontId="0" fillId="0" borderId="0" xfId="0" applyNumberFormat="1"/>
    <xf numFmtId="164" fontId="1" fillId="0" borderId="0" xfId="0" applyNumberFormat="1" applyFon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AF49266-0942-4B9A-8C3B-40CB9D8FFF8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041D6-3252-4C28-B48D-E5AE64A6C063}">
  <dimension ref="K2:M7"/>
  <sheetViews>
    <sheetView tabSelected="1" zoomScale="175" zoomScaleNormal="175" workbookViewId="0"/>
  </sheetViews>
  <sheetFormatPr defaultRowHeight="12.75" x14ac:dyDescent="0.2"/>
  <cols>
    <col min="2" max="2" width="18.140625" bestFit="1" customWidth="1"/>
  </cols>
  <sheetData>
    <row r="2" spans="11:13" x14ac:dyDescent="0.2">
      <c r="K2" t="s">
        <v>0</v>
      </c>
      <c r="L2">
        <v>1.64</v>
      </c>
    </row>
    <row r="3" spans="11:13" x14ac:dyDescent="0.2">
      <c r="K3" t="s">
        <v>1</v>
      </c>
      <c r="L3" s="4">
        <v>46.825381</v>
      </c>
      <c r="M3" s="5" t="s">
        <v>18</v>
      </c>
    </row>
    <row r="4" spans="11:13" x14ac:dyDescent="0.2">
      <c r="K4" t="s">
        <v>2</v>
      </c>
      <c r="L4" s="4">
        <f>+L2*L3</f>
        <v>76.793624839999993</v>
      </c>
    </row>
    <row r="5" spans="11:13" x14ac:dyDescent="0.2">
      <c r="K5" t="s">
        <v>3</v>
      </c>
      <c r="L5" s="4">
        <f>8.920732+3.633333+5.888449</f>
        <v>18.442513999999999</v>
      </c>
      <c r="M5" s="5" t="s">
        <v>18</v>
      </c>
    </row>
    <row r="6" spans="11:13" x14ac:dyDescent="0.2">
      <c r="K6" t="s">
        <v>4</v>
      </c>
      <c r="L6" s="4">
        <v>0</v>
      </c>
      <c r="M6" s="5" t="s">
        <v>18</v>
      </c>
    </row>
    <row r="7" spans="11:13" x14ac:dyDescent="0.2">
      <c r="K7" t="s">
        <v>5</v>
      </c>
      <c r="L7" s="4">
        <f>+L4-L5+L6</f>
        <v>58.35111083999999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0A88-3E95-4902-A150-B1A64C3825C2}">
  <dimension ref="B2:N15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1" sqref="F11"/>
    </sheetView>
  </sheetViews>
  <sheetFormatPr defaultRowHeight="12.75" x14ac:dyDescent="0.2"/>
  <cols>
    <col min="2" max="2" width="18.140625" bestFit="1" customWidth="1"/>
  </cols>
  <sheetData>
    <row r="2" spans="2:14" x14ac:dyDescent="0.2">
      <c r="C2">
        <v>2015</v>
      </c>
      <c r="D2">
        <v>2016</v>
      </c>
      <c r="E2">
        <v>2017</v>
      </c>
      <c r="F2">
        <f>+E2+1</f>
        <v>2018</v>
      </c>
      <c r="G2">
        <f>+F2+1</f>
        <v>2019</v>
      </c>
      <c r="H2">
        <f>+G2+1</f>
        <v>2020</v>
      </c>
      <c r="I2">
        <f>+H2+1</f>
        <v>2021</v>
      </c>
      <c r="J2">
        <f>+I2+1</f>
        <v>2022</v>
      </c>
      <c r="K2">
        <f>+J2+1</f>
        <v>2023</v>
      </c>
      <c r="L2">
        <f>+K2+1</f>
        <v>2024</v>
      </c>
      <c r="M2">
        <f>+L2+1</f>
        <v>2025</v>
      </c>
      <c r="N2">
        <f>+M2+1</f>
        <v>2026</v>
      </c>
    </row>
    <row r="3" spans="2:14" s="3" customFormat="1" x14ac:dyDescent="0.2">
      <c r="B3" s="3" t="s">
        <v>17</v>
      </c>
      <c r="D3" s="3">
        <v>15.987185999999999</v>
      </c>
      <c r="E3" s="3">
        <v>38.286375999999997</v>
      </c>
      <c r="F3" s="3">
        <v>45.614534999999997</v>
      </c>
      <c r="G3" s="3">
        <v>38.981313</v>
      </c>
      <c r="H3" s="3">
        <v>21.458608999999999</v>
      </c>
      <c r="I3" s="3">
        <v>26.356000000000002</v>
      </c>
      <c r="J3" s="3">
        <v>45.936642999999997</v>
      </c>
      <c r="K3" s="3">
        <v>58.208060000000003</v>
      </c>
    </row>
    <row r="4" spans="2:14" s="1" customFormat="1" x14ac:dyDescent="0.2">
      <c r="B4" s="1" t="s">
        <v>16</v>
      </c>
      <c r="D4" s="1">
        <v>7.8871479999999998</v>
      </c>
      <c r="E4" s="1">
        <v>18.022469000000001</v>
      </c>
      <c r="F4" s="1">
        <v>22.713355</v>
      </c>
      <c r="G4" s="1">
        <v>19.452953999999998</v>
      </c>
      <c r="H4" s="1">
        <v>11.932408000000001</v>
      </c>
      <c r="I4" s="1">
        <v>14.955</v>
      </c>
      <c r="J4" s="1">
        <v>24.285253000000001</v>
      </c>
      <c r="K4" s="1">
        <v>27.676041999999999</v>
      </c>
    </row>
    <row r="5" spans="2:14" s="1" customFormat="1" x14ac:dyDescent="0.2">
      <c r="B5" s="1" t="s">
        <v>15</v>
      </c>
      <c r="D5" s="1">
        <f>+D3-D4</f>
        <v>8.1000379999999996</v>
      </c>
      <c r="E5" s="1">
        <f>+E3-E4</f>
        <v>20.263906999999996</v>
      </c>
      <c r="F5" s="1">
        <f>+F3-F4</f>
        <v>22.901179999999997</v>
      </c>
      <c r="G5" s="1">
        <f>+G3-G4</f>
        <v>19.528359000000002</v>
      </c>
      <c r="H5" s="1">
        <f>+H3-H4</f>
        <v>9.5262009999999986</v>
      </c>
      <c r="I5" s="1">
        <f>+I3-I4</f>
        <v>11.401000000000002</v>
      </c>
      <c r="J5" s="1">
        <f>+J3-J4</f>
        <v>21.651389999999996</v>
      </c>
      <c r="K5" s="1">
        <f>+K3-K4</f>
        <v>30.532018000000004</v>
      </c>
    </row>
    <row r="6" spans="2:14" s="1" customFormat="1" x14ac:dyDescent="0.2">
      <c r="B6" s="1" t="s">
        <v>14</v>
      </c>
      <c r="D6" s="1">
        <v>7.1980810000000002</v>
      </c>
      <c r="E6" s="1">
        <v>11.676693</v>
      </c>
      <c r="F6" s="1">
        <v>13.029228</v>
      </c>
      <c r="G6" s="1">
        <v>13.454195</v>
      </c>
      <c r="H6" s="1">
        <v>10.378367000000001</v>
      </c>
      <c r="I6" s="1">
        <v>11.532999999999999</v>
      </c>
      <c r="J6" s="1">
        <v>14.776904999999999</v>
      </c>
      <c r="K6" s="1">
        <v>17.184916999999999</v>
      </c>
    </row>
    <row r="7" spans="2:14" s="1" customFormat="1" x14ac:dyDescent="0.2">
      <c r="B7" s="1" t="s">
        <v>13</v>
      </c>
      <c r="D7" s="1">
        <v>0.75788</v>
      </c>
      <c r="E7" s="1">
        <v>1.221211</v>
      </c>
      <c r="F7" s="1">
        <v>1.39744</v>
      </c>
      <c r="G7" s="1">
        <v>1.9331119999999999</v>
      </c>
      <c r="H7" s="1">
        <v>1.554041</v>
      </c>
      <c r="I7" s="1">
        <v>1.1200000000000001</v>
      </c>
      <c r="J7" s="1">
        <v>1.051858</v>
      </c>
      <c r="K7" s="1">
        <v>0.91712300000000002</v>
      </c>
    </row>
    <row r="8" spans="2:14" s="1" customFormat="1" x14ac:dyDescent="0.2">
      <c r="B8" s="1" t="s">
        <v>12</v>
      </c>
      <c r="D8" s="1">
        <f>+D7+D6</f>
        <v>7.9559610000000003</v>
      </c>
      <c r="E8" s="1">
        <f>+E7+E6</f>
        <v>12.897904</v>
      </c>
      <c r="F8" s="1">
        <f>+F7+F6</f>
        <v>14.426667999999999</v>
      </c>
      <c r="G8" s="1">
        <f>+G7+G6</f>
        <v>15.387307</v>
      </c>
      <c r="H8" s="1">
        <f>+H7+H6</f>
        <v>11.932408000000001</v>
      </c>
      <c r="I8" s="1">
        <f>+I7+I6</f>
        <v>12.652999999999999</v>
      </c>
      <c r="J8" s="1">
        <f>+J7+J6</f>
        <v>15.828762999999999</v>
      </c>
      <c r="K8" s="1">
        <f>+K7+K6</f>
        <v>18.102039999999999</v>
      </c>
    </row>
    <row r="9" spans="2:14" s="1" customFormat="1" x14ac:dyDescent="0.2">
      <c r="B9" s="1" t="s">
        <v>11</v>
      </c>
      <c r="D9" s="1">
        <f>+D5-D8</f>
        <v>0.14407699999999934</v>
      </c>
      <c r="E9" s="1">
        <f>+E5-E8</f>
        <v>7.3660029999999956</v>
      </c>
      <c r="F9" s="1">
        <f>+F5-F8</f>
        <v>8.4745119999999972</v>
      </c>
      <c r="G9" s="1">
        <f>+G5-G8</f>
        <v>4.141052000000002</v>
      </c>
      <c r="H9" s="1">
        <f>+H5-H8</f>
        <v>-2.406207000000002</v>
      </c>
      <c r="I9" s="1">
        <f>+I5-I8</f>
        <v>-1.2519999999999971</v>
      </c>
      <c r="J9" s="1">
        <f>+J5-J8</f>
        <v>5.8226269999999971</v>
      </c>
      <c r="K9" s="1">
        <f>+K5-K8</f>
        <v>12.429978000000006</v>
      </c>
    </row>
    <row r="10" spans="2:14" x14ac:dyDescent="0.2">
      <c r="B10" s="1" t="s">
        <v>10</v>
      </c>
      <c r="D10">
        <v>0.2</v>
      </c>
      <c r="E10">
        <v>0.2</v>
      </c>
      <c r="F10">
        <v>0.5</v>
      </c>
      <c r="G10">
        <v>0.3</v>
      </c>
      <c r="H10">
        <v>0.1</v>
      </c>
      <c r="I10">
        <v>0.1</v>
      </c>
      <c r="J10">
        <v>0.2</v>
      </c>
      <c r="K10">
        <v>0.4</v>
      </c>
    </row>
    <row r="11" spans="2:14" x14ac:dyDescent="0.2">
      <c r="B11" s="1" t="s">
        <v>9</v>
      </c>
      <c r="D11" s="1">
        <f>+D9+D10</f>
        <v>0.34407699999999936</v>
      </c>
      <c r="E11" s="1">
        <f>+E9+E10</f>
        <v>7.5660029999999958</v>
      </c>
      <c r="F11" s="1">
        <f>+F9+F10</f>
        <v>8.9745119999999972</v>
      </c>
      <c r="G11" s="1">
        <f>+G9+G10</f>
        <v>4.4410520000000018</v>
      </c>
      <c r="H11" s="1">
        <f>+H9+H10</f>
        <v>-2.3062070000000019</v>
      </c>
      <c r="I11" s="1">
        <f>+I9+I10</f>
        <v>-1.151999999999997</v>
      </c>
      <c r="J11" s="1">
        <f>+J9+J10</f>
        <v>6.0226269999999973</v>
      </c>
      <c r="K11" s="1">
        <f>+K9+K10</f>
        <v>12.829978000000006</v>
      </c>
    </row>
    <row r="12" spans="2:14" s="1" customFormat="1" x14ac:dyDescent="0.2">
      <c r="B12" s="1" t="s">
        <v>8</v>
      </c>
      <c r="D12" s="1">
        <v>0</v>
      </c>
      <c r="E12" s="1">
        <v>2.673</v>
      </c>
      <c r="F12" s="1">
        <v>2.5169999999999999</v>
      </c>
      <c r="G12" s="1">
        <v>1.5460689999999999</v>
      </c>
      <c r="H12" s="1">
        <v>0</v>
      </c>
      <c r="I12" s="1">
        <v>0</v>
      </c>
      <c r="J12" s="1">
        <v>1.7384219999999999</v>
      </c>
      <c r="K12" s="1">
        <v>1.669</v>
      </c>
    </row>
    <row r="13" spans="2:14" x14ac:dyDescent="0.2">
      <c r="B13" t="s">
        <v>7</v>
      </c>
      <c r="D13" s="1">
        <f>+D11-D12</f>
        <v>0.34407699999999936</v>
      </c>
      <c r="E13" s="1">
        <f>+E11-E12</f>
        <v>4.8930029999999958</v>
      </c>
      <c r="F13" s="1">
        <f>+F11-F12</f>
        <v>6.4575119999999977</v>
      </c>
      <c r="G13" s="1">
        <f>+G11-G12</f>
        <v>2.8949830000000016</v>
      </c>
      <c r="H13" s="1">
        <f>+H11-H12</f>
        <v>-2.3062070000000019</v>
      </c>
      <c r="I13" s="1">
        <f>+I11-I12</f>
        <v>-1.151999999999997</v>
      </c>
      <c r="J13" s="1">
        <f>+J11-J12</f>
        <v>4.2842049999999974</v>
      </c>
      <c r="K13" s="1">
        <f>+K11-K12</f>
        <v>11.160978000000005</v>
      </c>
    </row>
    <row r="14" spans="2:14" x14ac:dyDescent="0.2">
      <c r="B14" t="s">
        <v>6</v>
      </c>
      <c r="D14" s="2">
        <f>+D13/D15</f>
        <v>6.4333768174662867E-3</v>
      </c>
      <c r="E14" s="2">
        <f>+E13/E15</f>
        <v>9.8138774118496447E-2</v>
      </c>
      <c r="F14" s="2">
        <f>+F13/F15</f>
        <v>0.13119064015489057</v>
      </c>
      <c r="G14" s="2">
        <f>+G13/G15</f>
        <v>6.0144556784887074E-2</v>
      </c>
      <c r="H14" s="2">
        <f>+H13/H15</f>
        <v>-4.8269160681545457E-2</v>
      </c>
      <c r="I14" s="2">
        <f>+I13/I15</f>
        <v>-2.3964761316281929E-2</v>
      </c>
      <c r="J14" s="2">
        <f>+J13/J15</f>
        <v>8.8430135135174129E-2</v>
      </c>
      <c r="K14" s="2">
        <f>+K13/K15</f>
        <v>0.22718365118005673</v>
      </c>
    </row>
    <row r="15" spans="2:14" s="1" customFormat="1" x14ac:dyDescent="0.2">
      <c r="B15" s="1" t="s">
        <v>1</v>
      </c>
      <c r="D15" s="1">
        <v>53.483110000000003</v>
      </c>
      <c r="E15" s="1">
        <v>49.857999999999997</v>
      </c>
      <c r="F15" s="1">
        <v>49.222352999999998</v>
      </c>
      <c r="G15" s="1">
        <v>48.133749000000002</v>
      </c>
      <c r="H15" s="1">
        <v>47.778063000000003</v>
      </c>
      <c r="I15" s="1">
        <v>48.070580999999997</v>
      </c>
      <c r="J15" s="1">
        <v>48.447341999999999</v>
      </c>
      <c r="K15" s="1">
        <v>49.127558000000001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2024-10-23T19:15:19Z</dcterms:created>
  <dcterms:modified xsi:type="dcterms:W3CDTF">2024-10-23T19:16:12Z</dcterms:modified>
</cp:coreProperties>
</file>