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F1BCB814-C76D-4B38-9C1A-6C7D00C5CA12}" xr6:coauthVersionLast="47" xr6:coauthVersionMax="47" xr10:uidLastSave="{00000000-0000-0000-0000-000000000000}"/>
  <bookViews>
    <workbookView xWindow="-25320" yWindow="855" windowWidth="25080" windowHeight="19755" activeTab="1" xr2:uid="{89378711-C7FC-4497-9FEF-87AE069B1FF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C12" i="2"/>
  <c r="C5" i="2"/>
  <c r="C7" i="2" s="1"/>
  <c r="G12" i="2"/>
  <c r="G10" i="2"/>
  <c r="G5" i="2"/>
  <c r="G7" i="2" s="1"/>
  <c r="E12" i="2"/>
  <c r="I12" i="2"/>
  <c r="D12" i="2"/>
  <c r="D10" i="2"/>
  <c r="D5" i="2"/>
  <c r="D7" i="2" s="1"/>
  <c r="H12" i="2"/>
  <c r="H10" i="2"/>
  <c r="H5" i="2"/>
  <c r="H7" i="2" s="1"/>
  <c r="E10" i="2"/>
  <c r="E5" i="2"/>
  <c r="E7" i="2" s="1"/>
  <c r="I10" i="2"/>
  <c r="I5" i="2"/>
  <c r="I7" i="2" s="1"/>
  <c r="J7" i="1"/>
  <c r="J4" i="1"/>
  <c r="C11" i="2" l="1"/>
  <c r="C13" i="2" s="1"/>
  <c r="C15" i="2" s="1"/>
  <c r="C16" i="2" s="1"/>
  <c r="G11" i="2"/>
  <c r="G13" i="2" s="1"/>
  <c r="G15" i="2" s="1"/>
  <c r="G16" i="2" s="1"/>
  <c r="I11" i="2"/>
  <c r="I13" i="2" s="1"/>
  <c r="I15" i="2" s="1"/>
  <c r="I16" i="2" s="1"/>
  <c r="D11" i="2"/>
  <c r="D13" i="2" s="1"/>
  <c r="D15" i="2" s="1"/>
  <c r="D16" i="2" s="1"/>
  <c r="H11" i="2"/>
  <c r="E11" i="2"/>
  <c r="E13" i="2" s="1"/>
  <c r="E15" i="2" s="1"/>
  <c r="E16" i="2" s="1"/>
  <c r="H13" i="2" l="1"/>
  <c r="H15" i="2" s="1"/>
  <c r="H16" i="2" s="1"/>
</calcChain>
</file>

<file path=xl/sharedStrings.xml><?xml version="1.0" encoding="utf-8"?>
<sst xmlns="http://schemas.openxmlformats.org/spreadsheetml/2006/main" count="49" uniqueCount="45">
  <si>
    <t>Price</t>
  </si>
  <si>
    <t>Shares</t>
  </si>
  <si>
    <t>MC</t>
  </si>
  <si>
    <t>Cash</t>
  </si>
  <si>
    <t>Debt</t>
  </si>
  <si>
    <t>EV</t>
  </si>
  <si>
    <t>Q324</t>
  </si>
  <si>
    <t>Main</t>
  </si>
  <si>
    <t>Revenue</t>
  </si>
  <si>
    <t>Q123</t>
  </si>
  <si>
    <t>Q223</t>
  </si>
  <si>
    <t>Q323</t>
  </si>
  <si>
    <t>Q423</t>
  </si>
  <si>
    <t>Q124</t>
  </si>
  <si>
    <t>Q224</t>
  </si>
  <si>
    <t>Q424</t>
  </si>
  <si>
    <t>Product</t>
  </si>
  <si>
    <t>Other</t>
  </si>
  <si>
    <t>Operating Income</t>
  </si>
  <si>
    <t>Operating Expenses</t>
  </si>
  <si>
    <t>SG&amp;A</t>
  </si>
  <si>
    <t>R&amp;D</t>
  </si>
  <si>
    <t>Gross Profit</t>
  </si>
  <si>
    <t>COGS</t>
  </si>
  <si>
    <t>EPS</t>
  </si>
  <si>
    <t>Net Income</t>
  </si>
  <si>
    <t>Taxes</t>
  </si>
  <si>
    <t>Pretax Income</t>
  </si>
  <si>
    <t>Interest Income</t>
  </si>
  <si>
    <t>CEO</t>
  </si>
  <si>
    <t>Dror Bashan</t>
  </si>
  <si>
    <t>Name</t>
  </si>
  <si>
    <t>Indication</t>
  </si>
  <si>
    <t>Fabry</t>
  </si>
  <si>
    <t>PRX 115</t>
  </si>
  <si>
    <t>Approval</t>
  </si>
  <si>
    <t>Phase</t>
  </si>
  <si>
    <t>I</t>
  </si>
  <si>
    <t>MOA</t>
  </si>
  <si>
    <t>urate oxidase</t>
  </si>
  <si>
    <t>Gout</t>
  </si>
  <si>
    <t>Elelyso</t>
  </si>
  <si>
    <t>Gaucher</t>
  </si>
  <si>
    <t>Uplyso</t>
  </si>
  <si>
    <t>Elfabrio (pegunigalsidase)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</si>
</sst>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2" fillId="0" borderId="0" xfId="1"/>
    <xf numFmtId="4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E723329-0AE4-4D19-8C34-B58B4AD3FF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43542</xdr:colOff>
      <xdr:row>0</xdr:row>
      <xdr:rowOff>21771</xdr:rowOff>
    </xdr:from>
    <xdr:to>
      <xdr:col>9</xdr:col>
      <xdr:colOff>43542</xdr:colOff>
      <xdr:row>37</xdr:row>
      <xdr:rowOff>146958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DB9A5-59FE-E4D8-5329-F113F3C1DFFF}"/>
            </a:ext>
          </a:extLst>
        </xdr:cNvPr>
        <xdr:cNvCxnSpPr/>
      </xdr:nvCxnSpPr>
      <xdr:spPr>
        <a:xfrm>
          <a:off x="5851071" y="21771"/>
          <a:ext cx="0" cy="61667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810F-38C3-43FA-82B7-1893F9D58750}">
  <dimension ref="B2:K11"/>
  <sheetViews>
    <sheetView zoomScale="205" zoomScaleNormal="205" workbookViewId="0">
      <selection activeCell="B4" sqref="B4"/>
    </sheetView>
  </sheetViews>
  <sheetFormatPr defaultRowHeight="12.75" x14ac:dyDescent="0.2"/>
  <cols>
    <col min="1" max="1" width="4.7109375" customWidth="1"/>
    <col min="2" max="2" width="16.85546875" customWidth="1"/>
    <col min="5" max="5" width="12.140625" bestFit="1" customWidth="1"/>
  </cols>
  <sheetData>
    <row r="2" spans="2:11" x14ac:dyDescent="0.2">
      <c r="B2" s="15" t="s">
        <v>31</v>
      </c>
      <c r="C2" s="16" t="s">
        <v>32</v>
      </c>
      <c r="D2" s="16" t="s">
        <v>35</v>
      </c>
      <c r="E2" s="16"/>
      <c r="F2" s="16"/>
      <c r="G2" s="17"/>
      <c r="I2" t="s">
        <v>0</v>
      </c>
      <c r="J2" s="1">
        <v>2.19</v>
      </c>
    </row>
    <row r="3" spans="2:11" x14ac:dyDescent="0.2">
      <c r="B3" s="9" t="s">
        <v>44</v>
      </c>
      <c r="C3" s="10" t="s">
        <v>33</v>
      </c>
      <c r="D3" s="10"/>
      <c r="E3" s="10"/>
      <c r="F3" s="10"/>
      <c r="G3" s="11"/>
      <c r="I3" t="s">
        <v>1</v>
      </c>
      <c r="J3" s="3">
        <v>73.633583000000002</v>
      </c>
      <c r="K3" s="2" t="s">
        <v>6</v>
      </c>
    </row>
    <row r="4" spans="2:11" x14ac:dyDescent="0.2">
      <c r="B4" s="9" t="s">
        <v>41</v>
      </c>
      <c r="C4" s="10" t="s">
        <v>42</v>
      </c>
      <c r="D4" s="10"/>
      <c r="E4" s="10"/>
      <c r="F4" s="10"/>
      <c r="G4" s="11"/>
      <c r="I4" t="s">
        <v>2</v>
      </c>
      <c r="J4" s="3">
        <f>+J2*J3</f>
        <v>161.25754677</v>
      </c>
    </row>
    <row r="5" spans="2:11" x14ac:dyDescent="0.2">
      <c r="B5" s="9" t="s">
        <v>43</v>
      </c>
      <c r="C5" s="10"/>
      <c r="D5" s="10"/>
      <c r="E5" s="10"/>
      <c r="F5" s="10"/>
      <c r="G5" s="11"/>
      <c r="I5" t="s">
        <v>3</v>
      </c>
      <c r="J5" s="3">
        <v>27.408999999999999</v>
      </c>
      <c r="K5" s="2" t="s">
        <v>6</v>
      </c>
    </row>
    <row r="6" spans="2:11" x14ac:dyDescent="0.2">
      <c r="B6" s="15"/>
      <c r="C6" s="16"/>
      <c r="D6" s="16" t="s">
        <v>36</v>
      </c>
      <c r="E6" s="16" t="s">
        <v>38</v>
      </c>
      <c r="F6" s="16"/>
      <c r="G6" s="17"/>
      <c r="I6" t="s">
        <v>4</v>
      </c>
      <c r="J6" s="3">
        <v>0</v>
      </c>
      <c r="K6" s="2" t="s">
        <v>6</v>
      </c>
    </row>
    <row r="7" spans="2:11" x14ac:dyDescent="0.2">
      <c r="B7" s="9" t="s">
        <v>34</v>
      </c>
      <c r="C7" s="10" t="s">
        <v>40</v>
      </c>
      <c r="D7" s="10" t="s">
        <v>37</v>
      </c>
      <c r="E7" s="10" t="s">
        <v>39</v>
      </c>
      <c r="F7" s="10"/>
      <c r="G7" s="11"/>
      <c r="I7" t="s">
        <v>5</v>
      </c>
      <c r="J7" s="3">
        <f>+J4-J5+J6</f>
        <v>133.84854677000001</v>
      </c>
    </row>
    <row r="8" spans="2:11" x14ac:dyDescent="0.2">
      <c r="B8" s="9"/>
      <c r="C8" s="10"/>
      <c r="D8" s="10"/>
      <c r="E8" s="10"/>
      <c r="F8" s="10"/>
      <c r="G8" s="11"/>
    </row>
    <row r="9" spans="2:11" x14ac:dyDescent="0.2">
      <c r="B9" s="9"/>
      <c r="C9" s="10"/>
      <c r="D9" s="10"/>
      <c r="E9" s="10"/>
      <c r="F9" s="10"/>
      <c r="G9" s="11"/>
    </row>
    <row r="10" spans="2:11" x14ac:dyDescent="0.2">
      <c r="B10" s="9"/>
      <c r="C10" s="10"/>
      <c r="D10" s="10"/>
      <c r="E10" s="10"/>
      <c r="F10" s="10"/>
      <c r="G10" s="11"/>
      <c r="I10" t="s">
        <v>29</v>
      </c>
      <c r="J10" t="s">
        <v>30</v>
      </c>
    </row>
    <row r="11" spans="2:11" x14ac:dyDescent="0.2">
      <c r="B11" s="12"/>
      <c r="C11" s="13"/>
      <c r="D11" s="13"/>
      <c r="E11" s="13"/>
      <c r="F11" s="13"/>
      <c r="G1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9FA2-BA43-438E-B428-56DD6FEB5463}">
  <dimension ref="A1:J17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defaultRowHeight="12.75" x14ac:dyDescent="0.2"/>
  <cols>
    <col min="1" max="1" width="5" bestFit="1" customWidth="1"/>
    <col min="2" max="2" width="18.140625" bestFit="1" customWidth="1"/>
    <col min="3" max="10" width="9.140625" style="2"/>
  </cols>
  <sheetData>
    <row r="1" spans="1:10" x14ac:dyDescent="0.2">
      <c r="A1" s="7" t="s">
        <v>7</v>
      </c>
    </row>
    <row r="2" spans="1:10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6</v>
      </c>
      <c r="J2" s="2" t="s">
        <v>15</v>
      </c>
    </row>
    <row r="3" spans="1:10" s="3" customFormat="1" x14ac:dyDescent="0.2">
      <c r="B3" s="3" t="s">
        <v>16</v>
      </c>
      <c r="C3" s="4">
        <v>5066</v>
      </c>
      <c r="D3" s="4">
        <v>15075</v>
      </c>
      <c r="E3" s="4">
        <v>10168</v>
      </c>
      <c r="F3" s="4"/>
      <c r="G3" s="4">
        <v>3677</v>
      </c>
      <c r="H3" s="4">
        <v>13304</v>
      </c>
      <c r="I3" s="4">
        <v>17839</v>
      </c>
      <c r="J3" s="4"/>
    </row>
    <row r="4" spans="1:10" s="3" customFormat="1" x14ac:dyDescent="0.2">
      <c r="B4" s="3" t="s">
        <v>17</v>
      </c>
      <c r="C4" s="4">
        <v>4522</v>
      </c>
      <c r="D4" s="4">
        <v>20000</v>
      </c>
      <c r="E4" s="4">
        <v>177</v>
      </c>
      <c r="F4" s="4"/>
      <c r="G4" s="4">
        <v>71</v>
      </c>
      <c r="H4" s="4">
        <v>170</v>
      </c>
      <c r="I4" s="4">
        <v>120</v>
      </c>
      <c r="J4" s="4"/>
    </row>
    <row r="5" spans="1:10" s="5" customFormat="1" x14ac:dyDescent="0.2">
      <c r="B5" s="5" t="s">
        <v>8</v>
      </c>
      <c r="C5" s="6">
        <f>+C3+C4</f>
        <v>9588</v>
      </c>
      <c r="D5" s="6">
        <f>+D3+D4</f>
        <v>35075</v>
      </c>
      <c r="E5" s="6">
        <f>+E3+E4</f>
        <v>10345</v>
      </c>
      <c r="F5" s="6"/>
      <c r="G5" s="6">
        <f>+G3+G4</f>
        <v>3748</v>
      </c>
      <c r="H5" s="6">
        <f>+H3+H4</f>
        <v>13474</v>
      </c>
      <c r="I5" s="6">
        <f>+I3+I4</f>
        <v>17959</v>
      </c>
      <c r="J5" s="6"/>
    </row>
    <row r="6" spans="1:10" s="3" customFormat="1" x14ac:dyDescent="0.2">
      <c r="B6" s="3" t="s">
        <v>23</v>
      </c>
      <c r="C6" s="4">
        <v>3085</v>
      </c>
      <c r="D6" s="4">
        <v>6148</v>
      </c>
      <c r="E6" s="4">
        <v>4893</v>
      </c>
      <c r="F6" s="4"/>
      <c r="G6" s="4">
        <v>2602</v>
      </c>
      <c r="H6" s="4">
        <v>9456</v>
      </c>
      <c r="I6" s="4">
        <v>8375</v>
      </c>
      <c r="J6" s="4"/>
    </row>
    <row r="7" spans="1:10" s="3" customFormat="1" x14ac:dyDescent="0.2">
      <c r="B7" s="3" t="s">
        <v>22</v>
      </c>
      <c r="C7" s="4">
        <f>+C5-C6</f>
        <v>6503</v>
      </c>
      <c r="D7" s="4">
        <f>+D5-D6</f>
        <v>28927</v>
      </c>
      <c r="E7" s="4">
        <f>+E5-E6</f>
        <v>5452</v>
      </c>
      <c r="F7" s="4"/>
      <c r="G7" s="4">
        <f>+G5-G6</f>
        <v>1146</v>
      </c>
      <c r="H7" s="4">
        <f>+H5-H6</f>
        <v>4018</v>
      </c>
      <c r="I7" s="4">
        <f>+I5-I6</f>
        <v>9584</v>
      </c>
      <c r="J7" s="4"/>
    </row>
    <row r="8" spans="1:10" s="3" customFormat="1" x14ac:dyDescent="0.2">
      <c r="B8" s="3" t="s">
        <v>21</v>
      </c>
      <c r="C8" s="4">
        <v>5847</v>
      </c>
      <c r="D8" s="4">
        <v>4475</v>
      </c>
      <c r="E8" s="4">
        <v>3669</v>
      </c>
      <c r="F8" s="4"/>
      <c r="G8" s="4">
        <v>2887</v>
      </c>
      <c r="H8" s="4">
        <v>2961</v>
      </c>
      <c r="I8" s="4">
        <v>2998</v>
      </c>
      <c r="J8" s="4"/>
    </row>
    <row r="9" spans="1:10" s="3" customFormat="1" x14ac:dyDescent="0.2">
      <c r="B9" s="3" t="s">
        <v>20</v>
      </c>
      <c r="C9" s="4">
        <v>3115</v>
      </c>
      <c r="D9" s="4">
        <v>4031</v>
      </c>
      <c r="E9" s="4">
        <v>3670</v>
      </c>
      <c r="F9" s="4"/>
      <c r="G9" s="4">
        <v>3115</v>
      </c>
      <c r="H9" s="4">
        <v>3484</v>
      </c>
      <c r="I9" s="4">
        <v>2595</v>
      </c>
      <c r="J9" s="4"/>
    </row>
    <row r="10" spans="1:10" s="3" customFormat="1" x14ac:dyDescent="0.2">
      <c r="B10" s="3" t="s">
        <v>19</v>
      </c>
      <c r="C10" s="4">
        <f>+C8+C9</f>
        <v>8962</v>
      </c>
      <c r="D10" s="4">
        <f>+D8+D9</f>
        <v>8506</v>
      </c>
      <c r="E10" s="4">
        <f>+E8+E9</f>
        <v>7339</v>
      </c>
      <c r="F10" s="4"/>
      <c r="G10" s="4">
        <f>+G8+G9</f>
        <v>6002</v>
      </c>
      <c r="H10" s="4">
        <f>+H8+H9</f>
        <v>6445</v>
      </c>
      <c r="I10" s="4">
        <f>+I8+I9</f>
        <v>5593</v>
      </c>
      <c r="J10" s="4"/>
    </row>
    <row r="11" spans="1:10" s="3" customFormat="1" x14ac:dyDescent="0.2">
      <c r="B11" s="3" t="s">
        <v>18</v>
      </c>
      <c r="C11" s="4">
        <f>+C7-C10</f>
        <v>-2459</v>
      </c>
      <c r="D11" s="4">
        <f>+D7-D10</f>
        <v>20421</v>
      </c>
      <c r="E11" s="4">
        <f>+E7-E10</f>
        <v>-1887</v>
      </c>
      <c r="F11" s="4"/>
      <c r="G11" s="4">
        <f>+G7-G10</f>
        <v>-4856</v>
      </c>
      <c r="H11" s="4">
        <f>+H7-H10</f>
        <v>-2427</v>
      </c>
      <c r="I11" s="4">
        <f>+I7-I10</f>
        <v>3991</v>
      </c>
      <c r="J11" s="4"/>
    </row>
    <row r="12" spans="1:10" x14ac:dyDescent="0.2">
      <c r="B12" s="3" t="s">
        <v>28</v>
      </c>
      <c r="C12" s="2">
        <f>-649+172</f>
        <v>-477</v>
      </c>
      <c r="D12" s="2">
        <f>-1305+531</f>
        <v>-774</v>
      </c>
      <c r="E12" s="2">
        <f>-460+628</f>
        <v>168</v>
      </c>
      <c r="G12" s="2">
        <f>-390+513</f>
        <v>123</v>
      </c>
      <c r="H12" s="2">
        <f>-367+522</f>
        <v>155</v>
      </c>
      <c r="I12" s="2">
        <f>-299+151</f>
        <v>-148</v>
      </c>
    </row>
    <row r="13" spans="1:10" x14ac:dyDescent="0.2">
      <c r="B13" s="3" t="s">
        <v>27</v>
      </c>
      <c r="C13" s="4">
        <f>+C11+C12</f>
        <v>-2936</v>
      </c>
      <c r="D13" s="4">
        <f>+D11+D12</f>
        <v>19647</v>
      </c>
      <c r="E13" s="4">
        <f>+E11+E12</f>
        <v>-1719</v>
      </c>
      <c r="G13" s="4">
        <f>+G11+G12</f>
        <v>-4733</v>
      </c>
      <c r="H13" s="4">
        <f>+H11+H12</f>
        <v>-2272</v>
      </c>
      <c r="I13" s="4">
        <f>+I11+I12</f>
        <v>3843</v>
      </c>
    </row>
    <row r="14" spans="1:10" x14ac:dyDescent="0.2">
      <c r="B14" s="3" t="s">
        <v>26</v>
      </c>
      <c r="C14" s="2">
        <v>195</v>
      </c>
      <c r="D14" s="2">
        <v>308</v>
      </c>
      <c r="E14" s="2">
        <v>133</v>
      </c>
      <c r="G14" s="2">
        <v>-138</v>
      </c>
      <c r="H14" s="2">
        <v>69</v>
      </c>
      <c r="I14" s="2">
        <v>607</v>
      </c>
    </row>
    <row r="15" spans="1:10" x14ac:dyDescent="0.2">
      <c r="B15" t="s">
        <v>25</v>
      </c>
      <c r="C15" s="4">
        <f>+C13-C14</f>
        <v>-3131</v>
      </c>
      <c r="D15" s="4">
        <f>+D13-D14</f>
        <v>19339</v>
      </c>
      <c r="E15" s="4">
        <f>+E13-E14</f>
        <v>-1852</v>
      </c>
      <c r="G15" s="4">
        <f>+G13-G14</f>
        <v>-4595</v>
      </c>
      <c r="H15" s="4">
        <f>+H13-H14</f>
        <v>-2341</v>
      </c>
      <c r="I15" s="4">
        <f>+I13-I14</f>
        <v>3236</v>
      </c>
    </row>
    <row r="16" spans="1:10" x14ac:dyDescent="0.2">
      <c r="B16" t="s">
        <v>24</v>
      </c>
      <c r="C16" s="8">
        <f>+C15/C17</f>
        <v>-5.4471111860821042E-2</v>
      </c>
      <c r="D16" s="8">
        <f>+D15/D17</f>
        <v>0.2324381130669414</v>
      </c>
      <c r="E16" s="8">
        <f>+E15/E17</f>
        <v>-2.2104807605877581E-2</v>
      </c>
      <c r="G16" s="8">
        <f>+G15/G17</f>
        <v>-6.2913689168504067E-2</v>
      </c>
      <c r="H16" s="8">
        <f>+H15/H17</f>
        <v>-3.193363652872995E-2</v>
      </c>
      <c r="I16" s="8">
        <f>+I15/I17</f>
        <v>3.9843841691010073E-2</v>
      </c>
    </row>
    <row r="17" spans="2:9" x14ac:dyDescent="0.2">
      <c r="B17" t="s">
        <v>1</v>
      </c>
      <c r="C17" s="4">
        <v>57480.008999999998</v>
      </c>
      <c r="D17" s="4">
        <v>83200.641000000003</v>
      </c>
      <c r="E17" s="4">
        <v>83782.679000000004</v>
      </c>
      <c r="G17" s="4">
        <v>73036.569000000003</v>
      </c>
      <c r="H17" s="4">
        <v>73308.281000000003</v>
      </c>
      <c r="I17" s="4">
        <v>81217.067999999999</v>
      </c>
    </row>
  </sheetData>
  <hyperlinks>
    <hyperlink ref="A1" location="Main!A1" display="Main" xr:uid="{B8334F36-33A0-4F8B-AE4C-69F09B79EA9F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2025-01-13T19:46:36Z</dcterms:created>
  <dcterms:modified xsi:type="dcterms:W3CDTF">2025-01-13T20:44:51Z</dcterms:modified>
</cp:coreProperties>
</file>