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036E79E-F9DA-40BB-ADCE-80B8FAE36B13}" xr6:coauthVersionLast="47" xr6:coauthVersionMax="47" xr10:uidLastSave="{00000000-0000-0000-0000-000000000000}"/>
  <bookViews>
    <workbookView xWindow="-51465" yWindow="1215" windowWidth="27045" windowHeight="18765" xr2:uid="{36594485-E684-42F3-A98B-C6F7C9267BE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  <c r="D3" i="2"/>
  <c r="C3" i="2"/>
  <c r="D8" i="2"/>
  <c r="D9" i="2" s="1"/>
  <c r="C8" i="2"/>
  <c r="C9" i="2" s="1"/>
  <c r="D23" i="2"/>
  <c r="D24" i="2" s="1"/>
  <c r="C23" i="2"/>
  <c r="C24" i="2" s="1"/>
  <c r="D12" i="2"/>
  <c r="C12" i="2"/>
  <c r="D13" i="2" l="1"/>
  <c r="D15" i="2" s="1"/>
  <c r="D17" i="2" s="1"/>
  <c r="C13" i="2"/>
  <c r="C15" i="2" s="1"/>
  <c r="C17" i="2" s="1"/>
</calcChain>
</file>

<file path=xl/sharedStrings.xml><?xml version="1.0" encoding="utf-8"?>
<sst xmlns="http://schemas.openxmlformats.org/spreadsheetml/2006/main" count="28" uniqueCount="26">
  <si>
    <t>Price INR</t>
  </si>
  <si>
    <t>Shares</t>
  </si>
  <si>
    <t>MC INR</t>
  </si>
  <si>
    <t>Cash INR</t>
  </si>
  <si>
    <t>Debt INR</t>
  </si>
  <si>
    <t>EV INR</t>
  </si>
  <si>
    <t>Main</t>
  </si>
  <si>
    <t>Revenue</t>
  </si>
  <si>
    <t>COGS</t>
  </si>
  <si>
    <t>Gross Profit</t>
  </si>
  <si>
    <t>Other</t>
  </si>
  <si>
    <t>Employees</t>
  </si>
  <si>
    <t>Operating Expenses</t>
  </si>
  <si>
    <t>Operating Income</t>
  </si>
  <si>
    <t>Interest Expense</t>
  </si>
  <si>
    <t>Pretax Income</t>
  </si>
  <si>
    <t>Taxes</t>
  </si>
  <si>
    <t>Net Income</t>
  </si>
  <si>
    <t>CFFO</t>
  </si>
  <si>
    <t>CX</t>
  </si>
  <si>
    <t>FCF</t>
  </si>
  <si>
    <t>USD FCF</t>
  </si>
  <si>
    <t>Oil</t>
  </si>
  <si>
    <t>Retail</t>
  </si>
  <si>
    <t>Oil &amp; Gas, Refinery</t>
  </si>
  <si>
    <t>Jio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</si>
</sst>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7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03A27BF-5D82-424B-93E0-B0BEB45B04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A5C8-CB21-4C37-9FA5-3CBF095E808C}">
  <dimension ref="B2:N8"/>
  <sheetViews>
    <sheetView tabSelected="1" zoomScale="160" zoomScaleNormal="160" workbookViewId="0">
      <selection activeCell="B5" sqref="B5"/>
    </sheetView>
  </sheetViews>
  <sheetFormatPr defaultRowHeight="12.75" x14ac:dyDescent="0.2"/>
  <cols>
    <col min="4" max="4" width="7.5703125" customWidth="1"/>
    <col min="12" max="12" width="11.5703125" bestFit="1" customWidth="1"/>
    <col min="13" max="13" width="10.5703125" bestFit="1" customWidth="1"/>
  </cols>
  <sheetData>
    <row r="2" spans="2:14" x14ac:dyDescent="0.2">
      <c r="B2" t="s">
        <v>24</v>
      </c>
      <c r="D2" s="3"/>
      <c r="K2" t="s">
        <v>0</v>
      </c>
      <c r="L2" s="1">
        <v>1275</v>
      </c>
      <c r="N2" s="1"/>
    </row>
    <row r="3" spans="2:14" x14ac:dyDescent="0.2">
      <c r="B3" t="s">
        <v>25</v>
      </c>
      <c r="D3" s="3"/>
      <c r="K3" t="s">
        <v>1</v>
      </c>
      <c r="L3" s="2">
        <v>13532</v>
      </c>
    </row>
    <row r="4" spans="2:14" x14ac:dyDescent="0.2">
      <c r="B4" t="s">
        <v>23</v>
      </c>
      <c r="K4" t="s">
        <v>2</v>
      </c>
      <c r="L4" s="2">
        <f>+L2*L3</f>
        <v>17253300</v>
      </c>
      <c r="M4" s="1"/>
    </row>
    <row r="5" spans="2:14" x14ac:dyDescent="0.2">
      <c r="K5" t="s">
        <v>3</v>
      </c>
      <c r="L5" s="2">
        <v>137945</v>
      </c>
    </row>
    <row r="6" spans="2:14" x14ac:dyDescent="0.2">
      <c r="K6" t="s">
        <v>4</v>
      </c>
      <c r="L6" s="2">
        <v>211790</v>
      </c>
    </row>
    <row r="7" spans="2:14" x14ac:dyDescent="0.2">
      <c r="K7" t="s">
        <v>5</v>
      </c>
      <c r="L7" s="2">
        <f>+L4-L5+L6</f>
        <v>17327145</v>
      </c>
    </row>
    <row r="8" spans="2:14" x14ac:dyDescent="0.2">
      <c r="L8" s="2">
        <v>79020</v>
      </c>
      <c r="M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C9E0-BA42-448F-BD65-29EF657C8A15}">
  <dimension ref="A1:D24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2.75" x14ac:dyDescent="0.2"/>
  <cols>
    <col min="1" max="1" width="5" bestFit="1" customWidth="1"/>
    <col min="2" max="2" width="18.140625" bestFit="1" customWidth="1"/>
    <col min="3" max="4" width="10.85546875" style="4" customWidth="1"/>
  </cols>
  <sheetData>
    <row r="1" spans="1:4" x14ac:dyDescent="0.2">
      <c r="A1" s="8" t="s">
        <v>6</v>
      </c>
    </row>
    <row r="2" spans="1:4" s="5" customFormat="1" x14ac:dyDescent="0.2">
      <c r="C2" s="6">
        <v>45016</v>
      </c>
      <c r="D2" s="6">
        <v>45382</v>
      </c>
    </row>
    <row r="3" spans="1:4" s="5" customFormat="1" x14ac:dyDescent="0.2">
      <c r="B3" s="5" t="s">
        <v>22</v>
      </c>
      <c r="C3" s="7">
        <f>569894+10564</f>
        <v>580458</v>
      </c>
      <c r="D3" s="7">
        <f>542766+18233</f>
        <v>560999</v>
      </c>
    </row>
    <row r="4" spans="1:4" s="5" customFormat="1" x14ac:dyDescent="0.2">
      <c r="B4" s="5" t="s">
        <v>23</v>
      </c>
      <c r="C4" s="7">
        <v>226014</v>
      </c>
      <c r="D4" s="7">
        <v>269118</v>
      </c>
    </row>
    <row r="5" spans="1:4" s="5" customFormat="1" x14ac:dyDescent="0.2">
      <c r="B5" s="5" t="s">
        <v>10</v>
      </c>
      <c r="C5" s="7">
        <v>66911</v>
      </c>
      <c r="D5" s="7">
        <v>62455</v>
      </c>
    </row>
    <row r="6" spans="1:4" s="5" customFormat="1" x14ac:dyDescent="0.2">
      <c r="C6" s="6"/>
      <c r="D6" s="6"/>
    </row>
    <row r="7" spans="1:4" s="9" customFormat="1" x14ac:dyDescent="0.2">
      <c r="B7" s="9" t="s">
        <v>7</v>
      </c>
      <c r="C7" s="10">
        <v>903045</v>
      </c>
      <c r="D7" s="10">
        <v>930529</v>
      </c>
    </row>
    <row r="8" spans="1:4" s="2" customFormat="1" x14ac:dyDescent="0.2">
      <c r="B8" s="2" t="s">
        <v>8</v>
      </c>
      <c r="C8" s="7">
        <f>450241+168505</f>
        <v>618746</v>
      </c>
      <c r="D8" s="7">
        <f>400345+189881</f>
        <v>590226</v>
      </c>
    </row>
    <row r="9" spans="1:4" s="2" customFormat="1" x14ac:dyDescent="0.2">
      <c r="B9" s="2" t="s">
        <v>9</v>
      </c>
      <c r="C9" s="7">
        <f>+C7-C8</f>
        <v>284299</v>
      </c>
      <c r="D9" s="7">
        <f>+D7-D8</f>
        <v>340303</v>
      </c>
    </row>
    <row r="10" spans="1:4" s="2" customFormat="1" x14ac:dyDescent="0.2">
      <c r="B10" s="2" t="s">
        <v>10</v>
      </c>
      <c r="C10" s="7">
        <v>122318</v>
      </c>
      <c r="D10" s="7">
        <v>127809</v>
      </c>
    </row>
    <row r="11" spans="1:4" s="2" customFormat="1" x14ac:dyDescent="0.2">
      <c r="B11" s="2" t="s">
        <v>11</v>
      </c>
      <c r="C11" s="7">
        <v>24872</v>
      </c>
      <c r="D11" s="7">
        <v>25679</v>
      </c>
    </row>
    <row r="12" spans="1:4" s="2" customFormat="1" x14ac:dyDescent="0.2">
      <c r="B12" s="2" t="s">
        <v>12</v>
      </c>
      <c r="C12" s="7">
        <f>+C10+C11</f>
        <v>147190</v>
      </c>
      <c r="D12" s="7">
        <f>+D10+D11</f>
        <v>153488</v>
      </c>
    </row>
    <row r="13" spans="1:4" s="2" customFormat="1" x14ac:dyDescent="0.2">
      <c r="B13" s="2" t="s">
        <v>13</v>
      </c>
      <c r="C13" s="7">
        <f t="shared" ref="C13" si="0">+C9-C12</f>
        <v>137109</v>
      </c>
      <c r="D13" s="7">
        <f>+D9-D12</f>
        <v>186815</v>
      </c>
    </row>
    <row r="14" spans="1:4" x14ac:dyDescent="0.2">
      <c r="B14" s="2" t="s">
        <v>14</v>
      </c>
      <c r="C14" s="7">
        <v>19571</v>
      </c>
      <c r="D14" s="7">
        <v>23118</v>
      </c>
    </row>
    <row r="15" spans="1:4" x14ac:dyDescent="0.2">
      <c r="B15" s="2" t="s">
        <v>15</v>
      </c>
      <c r="C15" s="7">
        <f>+C13+C14</f>
        <v>156680</v>
      </c>
      <c r="D15" s="7">
        <f>+D13+D14</f>
        <v>209933</v>
      </c>
    </row>
    <row r="16" spans="1:4" x14ac:dyDescent="0.2">
      <c r="B16" s="2" t="s">
        <v>16</v>
      </c>
      <c r="C16" s="7">
        <v>74088</v>
      </c>
      <c r="D16" s="7">
        <v>79020</v>
      </c>
    </row>
    <row r="17" spans="2:4" x14ac:dyDescent="0.2">
      <c r="B17" s="2" t="s">
        <v>17</v>
      </c>
      <c r="C17" s="7">
        <f>+C15-C16</f>
        <v>82592</v>
      </c>
      <c r="D17" s="7">
        <f>+D15-D16</f>
        <v>130913</v>
      </c>
    </row>
    <row r="18" spans="2:4" x14ac:dyDescent="0.2">
      <c r="B18" s="2"/>
    </row>
    <row r="19" spans="2:4" x14ac:dyDescent="0.2">
      <c r="B19" s="2"/>
    </row>
    <row r="21" spans="2:4" x14ac:dyDescent="0.2">
      <c r="B21" s="2" t="s">
        <v>18</v>
      </c>
      <c r="C21" s="4">
        <v>55340</v>
      </c>
      <c r="D21" s="4">
        <v>73998</v>
      </c>
    </row>
    <row r="22" spans="2:4" x14ac:dyDescent="0.2">
      <c r="B22" s="2" t="s">
        <v>19</v>
      </c>
      <c r="C22" s="4">
        <v>29324</v>
      </c>
      <c r="D22" s="4">
        <v>34258</v>
      </c>
    </row>
    <row r="23" spans="2:4" x14ac:dyDescent="0.2">
      <c r="B23" s="2" t="s">
        <v>20</v>
      </c>
      <c r="C23" s="4">
        <f>+C21-C22</f>
        <v>26016</v>
      </c>
      <c r="D23" s="4">
        <f>+D21-D22</f>
        <v>39740</v>
      </c>
    </row>
    <row r="24" spans="2:4" x14ac:dyDescent="0.2">
      <c r="B24" s="2" t="s">
        <v>21</v>
      </c>
      <c r="C24" s="7">
        <f>+C23*10/85</f>
        <v>3060.705882352941</v>
      </c>
      <c r="D24" s="7">
        <f>+D23*10/85</f>
        <v>4675.2941176470586</v>
      </c>
    </row>
  </sheetData>
  <hyperlinks>
    <hyperlink ref="A1" location="Main!A1" display="Main" xr:uid="{8248AA9C-469B-4375-8AF9-A57C2B1393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2025-03-28T13:37:34Z</dcterms:created>
  <dcterms:modified xsi:type="dcterms:W3CDTF">2025-03-28T15:44:19Z</dcterms:modified>
</cp:coreProperties>
</file>