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69342D4-1029-40FD-9C19-0B1C852660CB}" xr6:coauthVersionLast="47" xr6:coauthVersionMax="47" xr10:uidLastSave="{00000000-0000-0000-0000-000000000000}"/>
  <bookViews>
    <workbookView xWindow="25110" yWindow="0" windowWidth="25875" windowHeight="20685" activeTab="1" xr2:uid="{78793E94-F428-496E-BD48-4224EFB82A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K19" i="2"/>
  <c r="K18" i="2"/>
  <c r="K17" i="2"/>
  <c r="K16" i="2"/>
  <c r="K14" i="2"/>
  <c r="K8" i="2"/>
  <c r="K7" i="2"/>
  <c r="K5" i="2"/>
  <c r="K6" i="2"/>
  <c r="K4" i="2"/>
  <c r="K3" i="2"/>
  <c r="J23" i="2"/>
  <c r="J22" i="2"/>
  <c r="J14" i="2"/>
  <c r="L4" i="1"/>
</calcChain>
</file>

<file path=xl/sharedStrings.xml><?xml version="1.0" encoding="utf-8"?>
<sst xmlns="http://schemas.openxmlformats.org/spreadsheetml/2006/main" count="37" uniqueCount="34">
  <si>
    <t>Price</t>
  </si>
  <si>
    <t>Shares</t>
  </si>
  <si>
    <t>MC</t>
  </si>
  <si>
    <t>Cash</t>
  </si>
  <si>
    <t>Debt</t>
  </si>
  <si>
    <t>EV</t>
  </si>
  <si>
    <t>Q422</t>
  </si>
  <si>
    <t>Main</t>
  </si>
  <si>
    <t>Q121</t>
  </si>
  <si>
    <t>Q221</t>
  </si>
  <si>
    <t>Q321</t>
  </si>
  <si>
    <t>Q421</t>
  </si>
  <si>
    <t>Q122</t>
  </si>
  <si>
    <t>Q222</t>
  </si>
  <si>
    <t>Q322</t>
  </si>
  <si>
    <t>Investments</t>
  </si>
  <si>
    <t>AFS</t>
  </si>
  <si>
    <t>HTM</t>
  </si>
  <si>
    <t>FHLB stock</t>
  </si>
  <si>
    <t>Loans HFS</t>
  </si>
  <si>
    <t>Loans</t>
  </si>
  <si>
    <t>PP&amp;E</t>
  </si>
  <si>
    <t>ROU</t>
  </si>
  <si>
    <t>Accrued Interest</t>
  </si>
  <si>
    <t>Other Assets</t>
  </si>
  <si>
    <t>Assets</t>
  </si>
  <si>
    <t>Deposits</t>
  </si>
  <si>
    <t>FHLB</t>
  </si>
  <si>
    <t>Repo</t>
  </si>
  <si>
    <t>Leases</t>
  </si>
  <si>
    <t>Accrued Expenses</t>
  </si>
  <si>
    <t>Liabilities</t>
  </si>
  <si>
    <t>Book Value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</si>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</sst>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49583E5-7065-44B1-B28D-1DF240ABED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32657</xdr:colOff>
      <xdr:row>0</xdr:row>
      <xdr:rowOff>32657</xdr:rowOff>
    </xdr:from>
    <xdr:to>
      <xdr:col>10</xdr:col>
      <xdr:colOff>32657</xdr:colOff>
      <xdr:row>34</xdr:row>
      <xdr:rowOff>103415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0D43E9-92EE-33C4-2C1A-D4AD0428167A}"/>
            </a:ext>
          </a:extLst>
        </xdr:cNvPr>
        <xdr:cNvCxnSpPr/>
      </xdr:nvCxnSpPr>
      <xdr:spPr>
        <a:xfrm>
          <a:off x="6221186" y="32657"/>
          <a:ext cx="0" cy="5622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2779-8A0C-4C7B-A1F2-1F4BED3AB0BA}">
  <dimension ref="K2:M7"/>
  <sheetViews>
    <sheetView zoomScale="190" zoomScaleNormal="190" workbookViewId="0">
      <selection activeCell="L5" sqref="L5"/>
    </sheetView>
  </sheetViews>
  <sheetFormatPr defaultRowHeight="12.75" x14ac:dyDescent="0.2"/>
  <sheetData>
    <row r="2" spans="11:13" x14ac:dyDescent="0.2">
      <c r="K2" t="s">
        <v>0</v>
      </c>
      <c r="L2" s="1">
        <v>70</v>
      </c>
    </row>
    <row r="3" spans="11:13" x14ac:dyDescent="0.2">
      <c r="K3" t="s">
        <v>1</v>
      </c>
      <c r="L3" s="2">
        <v>62.974038</v>
      </c>
      <c r="M3" s="3" t="s">
        <v>6</v>
      </c>
    </row>
    <row r="4" spans="11:13" x14ac:dyDescent="0.2">
      <c r="K4" t="s">
        <v>2</v>
      </c>
      <c r="L4" s="2">
        <f>L2*L3</f>
        <v>4408.1826600000004</v>
      </c>
    </row>
    <row r="5" spans="11:13" x14ac:dyDescent="0.2">
      <c r="K5" t="s">
        <v>3</v>
      </c>
      <c r="L5" s="2"/>
    </row>
    <row r="6" spans="11:13" x14ac:dyDescent="0.2">
      <c r="K6" t="s">
        <v>4</v>
      </c>
      <c r="L6" s="2"/>
    </row>
    <row r="7" spans="11:13" x14ac:dyDescent="0.2">
      <c r="K7" t="s">
        <v>5</v>
      </c>
      <c r="L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6C64-BB47-41BE-AFB2-91F39D6F9D88}">
  <dimension ref="A1:L23"/>
  <sheetViews>
    <sheetView tabSelected="1" zoomScale="220" zoomScaleNormal="22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K16" sqref="K16"/>
    </sheetView>
  </sheetViews>
  <sheetFormatPr defaultRowHeight="12.75" x14ac:dyDescent="0.2"/>
  <cols>
    <col min="1" max="1" width="5" bestFit="1" customWidth="1"/>
    <col min="2" max="2" width="14.7109375" bestFit="1" customWidth="1"/>
    <col min="3" max="10" width="9.140625" style="3"/>
  </cols>
  <sheetData>
    <row r="1" spans="1:12" x14ac:dyDescent="0.2">
      <c r="A1" t="s">
        <v>7</v>
      </c>
    </row>
    <row r="2" spans="1:12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33</v>
      </c>
    </row>
    <row r="3" spans="1:12" x14ac:dyDescent="0.2">
      <c r="B3" t="s">
        <v>3</v>
      </c>
      <c r="J3" s="5">
        <v>5874.527</v>
      </c>
      <c r="K3" s="2">
        <f>J3</f>
        <v>5874.527</v>
      </c>
    </row>
    <row r="4" spans="1:12" x14ac:dyDescent="0.2">
      <c r="B4" t="s">
        <v>15</v>
      </c>
      <c r="J4" s="4">
        <v>80.116</v>
      </c>
      <c r="K4" s="2">
        <f>J4</f>
        <v>80.116</v>
      </c>
    </row>
    <row r="5" spans="1:12" x14ac:dyDescent="0.2">
      <c r="B5" t="s">
        <v>16</v>
      </c>
      <c r="J5" s="4">
        <v>18594.056</v>
      </c>
      <c r="K5" s="2">
        <f>J5*0.95</f>
        <v>17664.353200000001</v>
      </c>
      <c r="L5" s="6"/>
    </row>
    <row r="6" spans="1:12" x14ac:dyDescent="0.2">
      <c r="B6" t="s">
        <v>17</v>
      </c>
      <c r="J6" s="4">
        <v>7780.3739999999998</v>
      </c>
      <c r="K6" s="2">
        <f>J6*0.8</f>
        <v>6224.2992000000004</v>
      </c>
    </row>
    <row r="7" spans="1:12" x14ac:dyDescent="0.2">
      <c r="B7" t="s">
        <v>18</v>
      </c>
      <c r="J7" s="4">
        <v>560.34299999999996</v>
      </c>
      <c r="K7" s="2">
        <f>J7</f>
        <v>560.34299999999996</v>
      </c>
    </row>
    <row r="8" spans="1:12" x14ac:dyDescent="0.2">
      <c r="B8" t="s">
        <v>19</v>
      </c>
      <c r="J8" s="4">
        <v>586.452</v>
      </c>
      <c r="K8" s="2">
        <f>J8*0.9</f>
        <v>527.80680000000007</v>
      </c>
    </row>
    <row r="9" spans="1:12" x14ac:dyDescent="0.2">
      <c r="B9" t="s">
        <v>20</v>
      </c>
      <c r="J9" s="4">
        <v>73802.542000000001</v>
      </c>
    </row>
    <row r="10" spans="1:12" x14ac:dyDescent="0.2">
      <c r="B10" t="s">
        <v>21</v>
      </c>
      <c r="J10" s="4">
        <v>117.229</v>
      </c>
    </row>
    <row r="11" spans="1:12" x14ac:dyDescent="0.2">
      <c r="B11" t="s">
        <v>22</v>
      </c>
      <c r="J11" s="4">
        <v>249.26900000000001</v>
      </c>
    </row>
    <row r="12" spans="1:12" x14ac:dyDescent="0.2">
      <c r="B12" t="s">
        <v>23</v>
      </c>
      <c r="J12" s="4">
        <v>449.815</v>
      </c>
    </row>
    <row r="13" spans="1:12" x14ac:dyDescent="0.2">
      <c r="B13" t="s">
        <v>24</v>
      </c>
      <c r="J13" s="4">
        <v>2268.9279999999999</v>
      </c>
    </row>
    <row r="14" spans="1:12" x14ac:dyDescent="0.2">
      <c r="B14" t="s">
        <v>25</v>
      </c>
      <c r="J14" s="4">
        <f>SUM(J3:J13)</f>
        <v>110363.65100000001</v>
      </c>
      <c r="K14" s="7">
        <f>SUM(K3:K8)</f>
        <v>30931.445200000002</v>
      </c>
    </row>
    <row r="16" spans="1:12" x14ac:dyDescent="0.2">
      <c r="B16" t="s">
        <v>26</v>
      </c>
      <c r="J16" s="5">
        <v>88589.726999999999</v>
      </c>
      <c r="K16" s="2">
        <f>J16</f>
        <v>88589.726999999999</v>
      </c>
    </row>
    <row r="17" spans="2:11" x14ac:dyDescent="0.2">
      <c r="B17" t="s">
        <v>28</v>
      </c>
      <c r="J17" s="4">
        <v>150</v>
      </c>
      <c r="K17" s="2">
        <f>J17</f>
        <v>150</v>
      </c>
    </row>
    <row r="18" spans="2:11" x14ac:dyDescent="0.2">
      <c r="B18" t="s">
        <v>27</v>
      </c>
      <c r="J18" s="5">
        <v>11283.737999999999</v>
      </c>
      <c r="K18" s="2">
        <f>J18</f>
        <v>11283.737999999999</v>
      </c>
    </row>
    <row r="19" spans="2:11" x14ac:dyDescent="0.2">
      <c r="B19" t="s">
        <v>4</v>
      </c>
      <c r="J19" s="4">
        <v>571.63499999999999</v>
      </c>
      <c r="K19" s="2">
        <f>J19</f>
        <v>571.63499999999999</v>
      </c>
    </row>
    <row r="20" spans="2:11" x14ac:dyDescent="0.2">
      <c r="B20" t="s">
        <v>29</v>
      </c>
      <c r="J20" s="4">
        <v>281.57</v>
      </c>
    </row>
    <row r="21" spans="2:11" x14ac:dyDescent="0.2">
      <c r="B21" t="s">
        <v>30</v>
      </c>
      <c r="J21" s="4">
        <v>1473.88</v>
      </c>
    </row>
    <row r="22" spans="2:11" x14ac:dyDescent="0.2">
      <c r="B22" t="s">
        <v>31</v>
      </c>
      <c r="J22" s="4">
        <f>SUM(J16:J21)</f>
        <v>102350.55</v>
      </c>
      <c r="K22" s="5">
        <f>SUM(K16:K21)</f>
        <v>100595.09999999999</v>
      </c>
    </row>
    <row r="23" spans="2:11" x14ac:dyDescent="0.2">
      <c r="B23" t="s">
        <v>32</v>
      </c>
      <c r="J23" s="4">
        <f>J14-J22</f>
        <v>8013.1010000000097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2023-03-12T21:14:23Z</dcterms:created>
  <dcterms:modified xsi:type="dcterms:W3CDTF">2023-03-12T21:47:29Z</dcterms:modified>
</cp:coreProperties>
</file>