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E5CD0950-A8CD-448F-9638-6A80F269DCD7}" xr6:coauthVersionLast="47" xr6:coauthVersionMax="47" xr10:uidLastSave="{00000000-0000-0000-0000-000000000000}"/>
  <bookViews>
    <workbookView xWindow="53890" yWindow="4720" windowWidth="22310" windowHeight="13390" activeTab="1" xr2:uid="{98F439A9-C15B-4E18-B140-B1AE502BA46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D17" i="2"/>
  <c r="E17" i="2"/>
  <c r="D16" i="2"/>
  <c r="C4" i="2"/>
  <c r="C9" i="2"/>
  <c r="C5" i="2"/>
  <c r="D4" i="2"/>
  <c r="D5" i="2"/>
  <c r="E4" i="2"/>
  <c r="E5" i="2" s="1"/>
  <c r="E16" i="2"/>
  <c r="F16" i="2"/>
  <c r="F9" i="2"/>
  <c r="E9" i="2"/>
  <c r="D9" i="2"/>
  <c r="F4" i="2"/>
  <c r="F5" i="2" s="1"/>
  <c r="F17" i="2" s="1"/>
  <c r="K7" i="1"/>
  <c r="K5" i="1"/>
  <c r="K4" i="1"/>
  <c r="K3" i="1"/>
  <c r="C10" i="2" l="1"/>
  <c r="C12" i="2" s="1"/>
  <c r="C14" i="2" s="1"/>
  <c r="D10" i="2"/>
  <c r="D12" i="2" s="1"/>
  <c r="D14" i="2" s="1"/>
  <c r="E10" i="2"/>
  <c r="E12" i="2" s="1"/>
  <c r="E14" i="2" s="1"/>
  <c r="F10" i="2"/>
  <c r="F12" i="2" s="1"/>
  <c r="F14" i="2" s="1"/>
</calcChain>
</file>

<file path=xl/sharedStrings.xml><?xml version="1.0" encoding="utf-8"?>
<sst xmlns="http://schemas.openxmlformats.org/spreadsheetml/2006/main" count="21" uniqueCount="20">
  <si>
    <t>Price</t>
  </si>
  <si>
    <t>Shares</t>
  </si>
  <si>
    <t>MC</t>
  </si>
  <si>
    <t>Cash</t>
  </si>
  <si>
    <t>Debt</t>
  </si>
  <si>
    <t>EV</t>
  </si>
  <si>
    <t>Main</t>
  </si>
  <si>
    <t>Revenue</t>
  </si>
  <si>
    <t>Gross Margin</t>
  </si>
  <si>
    <t>COGS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</si>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</sst>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  <xf numFmtId="0" fontId="3" fillId="0" borderId="0" xfId="0" applyFont="1"/>
    <xf numFmtId="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1025-106F-48FB-871D-431B5F81C7DF}">
  <dimension ref="J2:K7"/>
  <sheetViews>
    <sheetView zoomScale="160" zoomScaleNormal="160" workbookViewId="0">
      <selection activeCell="K8" sqref="K8"/>
    </sheetView>
  </sheetViews>
  <sheetFormatPr defaultRowHeight="12.5" x14ac:dyDescent="0.25"/>
  <cols>
    <col min="1" max="16384" width="8.7265625" style="1"/>
  </cols>
  <sheetData>
    <row r="2" spans="10:11" x14ac:dyDescent="0.25">
      <c r="J2" s="1" t="s">
        <v>0</v>
      </c>
      <c r="K2" s="2">
        <v>24.62</v>
      </c>
    </row>
    <row r="3" spans="10:11" x14ac:dyDescent="0.25">
      <c r="J3" s="1" t="s">
        <v>1</v>
      </c>
      <c r="K3" s="3">
        <f>96.1+0.7+15.2+24.9</f>
        <v>136.9</v>
      </c>
    </row>
    <row r="4" spans="10:11" x14ac:dyDescent="0.25">
      <c r="J4" s="1" t="s">
        <v>2</v>
      </c>
      <c r="K4" s="3">
        <f>+K2*K3</f>
        <v>3370.4780000000001</v>
      </c>
    </row>
    <row r="5" spans="10:11" x14ac:dyDescent="0.25">
      <c r="J5" s="1" t="s">
        <v>3</v>
      </c>
      <c r="K5" s="3">
        <f>66.892+542.605</f>
        <v>609.49700000000007</v>
      </c>
    </row>
    <row r="6" spans="10:11" x14ac:dyDescent="0.25">
      <c r="J6" s="1" t="s">
        <v>4</v>
      </c>
      <c r="K6" s="3">
        <v>0</v>
      </c>
    </row>
    <row r="7" spans="10:11" x14ac:dyDescent="0.25">
      <c r="J7" s="1" t="s">
        <v>5</v>
      </c>
      <c r="K7" s="3">
        <f>+K4-K5+K6</f>
        <v>2760.9809999999998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C3F7-DF4C-411D-88DA-E785F9802A2C}">
  <dimension ref="A1:F17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7" sqref="C17"/>
    </sheetView>
  </sheetViews>
  <sheetFormatPr defaultRowHeight="12.5" x14ac:dyDescent="0.25"/>
  <cols>
    <col min="1" max="1" width="4.6328125" style="1" bestFit="1" customWidth="1"/>
    <col min="2" max="2" width="17.1796875" style="1" customWidth="1"/>
    <col min="3" max="16384" width="8.7265625" style="1"/>
  </cols>
  <sheetData>
    <row r="1" spans="1:6" x14ac:dyDescent="0.25">
      <c r="A1" s="1" t="s">
        <v>6</v>
      </c>
    </row>
    <row r="2" spans="1:6" x14ac:dyDescent="0.25">
      <c r="C2" s="1">
        <v>2021</v>
      </c>
      <c r="D2" s="1">
        <v>2022</v>
      </c>
      <c r="E2" s="1">
        <v>2023</v>
      </c>
      <c r="F2" s="1">
        <v>2024</v>
      </c>
    </row>
    <row r="3" spans="1:6" s="5" customFormat="1" ht="13" x14ac:dyDescent="0.3">
      <c r="B3" s="5" t="s">
        <v>7</v>
      </c>
      <c r="C3" s="5">
        <v>254</v>
      </c>
      <c r="D3" s="5">
        <v>437.43400000000003</v>
      </c>
      <c r="E3" s="5">
        <v>613.57899999999995</v>
      </c>
      <c r="F3" s="5">
        <v>770.48800000000006</v>
      </c>
    </row>
    <row r="4" spans="1:6" s="3" customFormat="1" x14ac:dyDescent="0.25">
      <c r="B4" s="3" t="s">
        <v>9</v>
      </c>
      <c r="C4" s="3">
        <f>37.2+67.7</f>
        <v>104.9</v>
      </c>
      <c r="D4" s="3">
        <f>56.267+104.787</f>
        <v>161.054</v>
      </c>
      <c r="E4" s="3">
        <f>88.647+142.82</f>
        <v>231.46699999999998</v>
      </c>
      <c r="F4" s="3">
        <f>108.117+173.033</f>
        <v>281.14999999999998</v>
      </c>
    </row>
    <row r="5" spans="1:6" s="3" customFormat="1" x14ac:dyDescent="0.25">
      <c r="B5" s="3" t="s">
        <v>8</v>
      </c>
      <c r="C5" s="3">
        <f t="shared" ref="C5" si="0">+C3-C4</f>
        <v>149.1</v>
      </c>
      <c r="D5" s="3">
        <f>+D3-D4</f>
        <v>276.38</v>
      </c>
      <c r="E5" s="3">
        <f>+E3-E4</f>
        <v>382.11199999999997</v>
      </c>
      <c r="F5" s="3">
        <f>+F3-F4</f>
        <v>489.33800000000008</v>
      </c>
    </row>
    <row r="6" spans="1:6" s="3" customFormat="1" x14ac:dyDescent="0.25">
      <c r="B6" s="3" t="s">
        <v>10</v>
      </c>
      <c r="C6" s="3">
        <v>47.5</v>
      </c>
      <c r="D6" s="3">
        <v>66.799000000000007</v>
      </c>
      <c r="E6" s="3">
        <v>74.444000000000003</v>
      </c>
      <c r="F6" s="3">
        <v>73.352000000000004</v>
      </c>
    </row>
    <row r="7" spans="1:6" s="3" customFormat="1" x14ac:dyDescent="0.25">
      <c r="B7" s="3" t="s">
        <v>11</v>
      </c>
      <c r="C7" s="3">
        <v>35.200000000000003</v>
      </c>
      <c r="D7" s="3">
        <v>41.679000000000002</v>
      </c>
      <c r="E7" s="3">
        <v>43.524999999999999</v>
      </c>
      <c r="F7" s="3">
        <v>48.808999999999997</v>
      </c>
    </row>
    <row r="8" spans="1:6" s="3" customFormat="1" x14ac:dyDescent="0.25">
      <c r="B8" s="3" t="s">
        <v>12</v>
      </c>
      <c r="C8" s="3">
        <v>168.9</v>
      </c>
      <c r="D8" s="3">
        <v>278.17399999999998</v>
      </c>
      <c r="E8" s="3">
        <v>222.35599999999999</v>
      </c>
      <c r="F8" s="3">
        <v>217.506</v>
      </c>
    </row>
    <row r="9" spans="1:6" s="3" customFormat="1" x14ac:dyDescent="0.25">
      <c r="B9" s="3" t="s">
        <v>13</v>
      </c>
      <c r="C9" s="3">
        <f t="shared" ref="C9" si="1">+C8+C7+C6</f>
        <v>251.60000000000002</v>
      </c>
      <c r="D9" s="3">
        <f>+D8+D7+D6</f>
        <v>386.65199999999993</v>
      </c>
      <c r="E9" s="3">
        <f>+E8+E7+E6</f>
        <v>340.32499999999999</v>
      </c>
      <c r="F9" s="3">
        <f>+F8+F7+F6</f>
        <v>339.66700000000003</v>
      </c>
    </row>
    <row r="10" spans="1:6" s="3" customFormat="1" x14ac:dyDescent="0.25">
      <c r="B10" s="3" t="s">
        <v>14</v>
      </c>
      <c r="C10" s="3">
        <f t="shared" ref="C10" si="2">+C5-C9</f>
        <v>-102.50000000000003</v>
      </c>
      <c r="D10" s="3">
        <f>+D5-D9</f>
        <v>-110.27199999999993</v>
      </c>
      <c r="E10" s="3">
        <f>+E5-E9</f>
        <v>41.786999999999978</v>
      </c>
      <c r="F10" s="3">
        <f>+F5-F9</f>
        <v>149.67100000000005</v>
      </c>
    </row>
    <row r="11" spans="1:6" s="3" customFormat="1" x14ac:dyDescent="0.25">
      <c r="B11" s="3" t="s">
        <v>15</v>
      </c>
      <c r="C11" s="3">
        <v>6.5860000000000003</v>
      </c>
      <c r="D11" s="3">
        <v>6.5860000000000003</v>
      </c>
      <c r="E11" s="3">
        <v>29.013000000000002</v>
      </c>
      <c r="F11" s="3">
        <v>32.509</v>
      </c>
    </row>
    <row r="12" spans="1:6" s="3" customFormat="1" x14ac:dyDescent="0.25">
      <c r="B12" s="3" t="s">
        <v>16</v>
      </c>
      <c r="C12" s="3">
        <f t="shared" ref="C12" si="3">+C10+C11</f>
        <v>-95.91400000000003</v>
      </c>
      <c r="D12" s="3">
        <f>+D10+D11</f>
        <v>-103.68599999999994</v>
      </c>
      <c r="E12" s="3">
        <f>+E10+E11</f>
        <v>70.799999999999983</v>
      </c>
      <c r="F12" s="3">
        <f>+F10+F11</f>
        <v>182.18000000000006</v>
      </c>
    </row>
    <row r="13" spans="1:6" s="3" customFormat="1" x14ac:dyDescent="0.25">
      <c r="B13" s="3" t="s">
        <v>17</v>
      </c>
      <c r="C13" s="3">
        <v>0</v>
      </c>
      <c r="D13" s="3">
        <v>0</v>
      </c>
      <c r="E13" s="3">
        <v>0</v>
      </c>
      <c r="F13" s="3">
        <v>0</v>
      </c>
    </row>
    <row r="14" spans="1:6" s="3" customFormat="1" x14ac:dyDescent="0.25">
      <c r="B14" s="3" t="s">
        <v>18</v>
      </c>
      <c r="C14" s="3">
        <f t="shared" ref="C14" si="4">+C12-C13</f>
        <v>-95.91400000000003</v>
      </c>
      <c r="D14" s="3">
        <f>+D12-D13</f>
        <v>-103.68599999999994</v>
      </c>
      <c r="E14" s="3">
        <f>+E12-E13</f>
        <v>70.799999999999983</v>
      </c>
      <c r="F14" s="3">
        <f>+F12-F13</f>
        <v>182.18000000000006</v>
      </c>
    </row>
    <row r="16" spans="1:6" s="6" customFormat="1" ht="13" x14ac:dyDescent="0.3">
      <c r="B16" s="6" t="s">
        <v>19</v>
      </c>
      <c r="D16" s="7">
        <f>+D3/C3-1</f>
        <v>0.7221811023622049</v>
      </c>
      <c r="E16" s="7">
        <f>+E3/D3-1</f>
        <v>0.40267788969307361</v>
      </c>
      <c r="F16" s="7">
        <f>+F3/E3-1</f>
        <v>0.25572746133749713</v>
      </c>
    </row>
    <row r="17" spans="2:6" x14ac:dyDescent="0.25">
      <c r="B17" s="1" t="s">
        <v>8</v>
      </c>
      <c r="C17" s="4">
        <f>+C5/C3</f>
        <v>0.58700787401574805</v>
      </c>
      <c r="D17" s="4">
        <f>+D5/D3</f>
        <v>0.63182102900094639</v>
      </c>
      <c r="E17" s="4">
        <f>+E5/E3</f>
        <v>0.62275925349465999</v>
      </c>
      <c r="F17" s="4">
        <f>+F5/F3</f>
        <v>0.63510139028771384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2025-04-30T15:44:55Z</dcterms:created>
  <dcterms:modified xsi:type="dcterms:W3CDTF">2025-04-30T17:18:47Z</dcterms:modified>
</cp:coreProperties>
</file>