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BA2D174-352A-4B45-A1C9-03CE16027973}" xr6:coauthVersionLast="47" xr6:coauthVersionMax="47" xr10:uidLastSave="{00000000-0000-0000-0000-000000000000}"/>
  <bookViews>
    <workbookView xWindow="-35085" yWindow="1395" windowWidth="28035" windowHeight="18585" xr2:uid="{5A2A443E-E2F8-4E08-899C-88E93AC735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F13" i="2"/>
  <c r="F6" i="2"/>
  <c r="F8" i="2" s="1"/>
  <c r="M7" i="1" l="1"/>
  <c r="M6" i="1"/>
  <c r="M5" i="1"/>
  <c r="M4" i="1"/>
</calcChain>
</file>

<file path=xl/sharedStrings.xml><?xml version="1.0" encoding="utf-8"?>
<sst xmlns="http://schemas.openxmlformats.org/spreadsheetml/2006/main" count="30" uniqueCount="26">
  <si>
    <t>Price</t>
  </si>
  <si>
    <t>Shares</t>
  </si>
  <si>
    <t>MC</t>
  </si>
  <si>
    <t>Cash</t>
  </si>
  <si>
    <t>Debt</t>
  </si>
  <si>
    <t>EV</t>
  </si>
  <si>
    <t>Q224</t>
  </si>
  <si>
    <t>5/9/22: Bankruptcy.</t>
  </si>
  <si>
    <t>Susquehanna nuclear facility - 2494MW, commissioned in 1983 for PPL</t>
  </si>
  <si>
    <t>Cumulus data campus - 48MW, AWS trying to get to 960MW.</t>
  </si>
  <si>
    <t>Capacity</t>
  </si>
  <si>
    <t>2023 - 18,000 GWh all-in cost of less than $24 per MWh</t>
  </si>
  <si>
    <t>3.2GW Brunner Island, Montour and Wagner Unit 3 - natural gas and oil</t>
  </si>
  <si>
    <t>Main</t>
  </si>
  <si>
    <t>Revenue</t>
  </si>
  <si>
    <t>Q124</t>
  </si>
  <si>
    <t>Net Income</t>
  </si>
  <si>
    <t>Energy Purchases</t>
  </si>
  <si>
    <t>Operation</t>
  </si>
  <si>
    <t>Gross Margin</t>
  </si>
  <si>
    <t>G&amp;A</t>
  </si>
  <si>
    <t>CFFO</t>
  </si>
  <si>
    <t>Q123</t>
  </si>
  <si>
    <t>Q223</t>
  </si>
  <si>
    <t>CapEx</t>
  </si>
  <si>
    <t>Guidance: EBITDA: 720-780m, FCF: 245-285m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</si>
</sst>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C68F801-F21A-4897-A53F-46F5687718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8314-FCEB-4C5A-9E6A-2E7244BE25CB}">
  <dimension ref="B2:N14"/>
  <sheetViews>
    <sheetView tabSelected="1" zoomScale="160" zoomScaleNormal="160" workbookViewId="0">
      <selection activeCell="B14" sqref="B14"/>
    </sheetView>
  </sheetViews>
  <sheetFormatPr defaultRowHeight="12.75" x14ac:dyDescent="0.2"/>
  <sheetData>
    <row r="2" spans="2:14" x14ac:dyDescent="0.2">
      <c r="L2" t="s">
        <v>0</v>
      </c>
      <c r="M2" s="1">
        <v>178</v>
      </c>
    </row>
    <row r="3" spans="2:14" x14ac:dyDescent="0.2">
      <c r="B3" t="s">
        <v>8</v>
      </c>
      <c r="L3" t="s">
        <v>1</v>
      </c>
      <c r="M3" s="2">
        <v>51.001449999999998</v>
      </c>
      <c r="N3" s="3" t="s">
        <v>6</v>
      </c>
    </row>
    <row r="4" spans="2:14" x14ac:dyDescent="0.2">
      <c r="C4" t="s">
        <v>9</v>
      </c>
      <c r="L4" t="s">
        <v>2</v>
      </c>
      <c r="M4" s="2">
        <f>+M2*M3</f>
        <v>9078.2580999999991</v>
      </c>
    </row>
    <row r="5" spans="2:14" x14ac:dyDescent="0.2">
      <c r="L5" t="s">
        <v>3</v>
      </c>
      <c r="M5" s="2">
        <f>632+483</f>
        <v>1115</v>
      </c>
      <c r="N5" s="3" t="s">
        <v>6</v>
      </c>
    </row>
    <row r="6" spans="2:14" x14ac:dyDescent="0.2">
      <c r="B6" t="s">
        <v>12</v>
      </c>
      <c r="L6" t="s">
        <v>4</v>
      </c>
      <c r="M6" s="2">
        <f>9+2617</f>
        <v>2626</v>
      </c>
      <c r="N6" s="3" t="s">
        <v>6</v>
      </c>
    </row>
    <row r="7" spans="2:14" x14ac:dyDescent="0.2">
      <c r="L7" t="s">
        <v>5</v>
      </c>
      <c r="M7" s="2">
        <f>+M4-M5+M6</f>
        <v>10589.258099999999</v>
      </c>
    </row>
    <row r="9" spans="2:14" x14ac:dyDescent="0.2">
      <c r="B9" t="s">
        <v>11</v>
      </c>
      <c r="L9" t="s">
        <v>10</v>
      </c>
      <c r="M9" s="2">
        <v>10665</v>
      </c>
    </row>
    <row r="13" spans="2:14" x14ac:dyDescent="0.2">
      <c r="B13" t="s">
        <v>25</v>
      </c>
    </row>
    <row r="14" spans="2:14" x14ac:dyDescent="0.2">
      <c r="B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A44A-71B5-4817-B0F7-0425EFE1C698}">
  <dimension ref="A1:F13"/>
  <sheetViews>
    <sheetView zoomScale="325" zoomScaleNormal="3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7" t="s">
        <v>13</v>
      </c>
    </row>
    <row r="2" spans="1:6" x14ac:dyDescent="0.2">
      <c r="C2" s="3" t="s">
        <v>22</v>
      </c>
      <c r="D2" s="3" t="s">
        <v>23</v>
      </c>
      <c r="E2" s="3" t="s">
        <v>15</v>
      </c>
      <c r="F2" s="3" t="s">
        <v>6</v>
      </c>
    </row>
    <row r="3" spans="1:6" s="4" customFormat="1" x14ac:dyDescent="0.2">
      <c r="B3" s="4" t="s">
        <v>14</v>
      </c>
      <c r="C3" s="5"/>
      <c r="E3" s="5">
        <v>509</v>
      </c>
      <c r="F3" s="4">
        <v>489</v>
      </c>
    </row>
    <row r="4" spans="1:6" s="4" customFormat="1" x14ac:dyDescent="0.2">
      <c r="B4" s="6" t="s">
        <v>17</v>
      </c>
      <c r="C4" s="5"/>
      <c r="D4" s="6"/>
      <c r="E4" s="5"/>
      <c r="F4" s="6">
        <v>163</v>
      </c>
    </row>
    <row r="5" spans="1:6" s="4" customFormat="1" x14ac:dyDescent="0.2">
      <c r="B5" s="6" t="s">
        <v>18</v>
      </c>
      <c r="C5" s="5"/>
      <c r="D5" s="6"/>
      <c r="E5" s="5"/>
      <c r="F5" s="6">
        <v>164</v>
      </c>
    </row>
    <row r="6" spans="1:6" s="4" customFormat="1" x14ac:dyDescent="0.2">
      <c r="B6" s="6" t="s">
        <v>19</v>
      </c>
      <c r="C6" s="8"/>
      <c r="D6" s="9"/>
      <c r="E6" s="8"/>
      <c r="F6" s="9">
        <f>+F3-F4-F5</f>
        <v>162</v>
      </c>
    </row>
    <row r="7" spans="1:6" s="4" customFormat="1" x14ac:dyDescent="0.2">
      <c r="B7" s="6" t="s">
        <v>20</v>
      </c>
      <c r="C7" s="8"/>
      <c r="D7" s="9"/>
      <c r="E7" s="8"/>
      <c r="F7" s="9">
        <v>40</v>
      </c>
    </row>
    <row r="8" spans="1:6" x14ac:dyDescent="0.2">
      <c r="B8" t="s">
        <v>16</v>
      </c>
      <c r="C8" s="10"/>
      <c r="D8" s="2"/>
      <c r="E8" s="10">
        <v>319</v>
      </c>
      <c r="F8" s="2">
        <f>+F6-F7</f>
        <v>122</v>
      </c>
    </row>
    <row r="9" spans="1:6" x14ac:dyDescent="0.2">
      <c r="B9" t="s">
        <v>1</v>
      </c>
      <c r="C9" s="2"/>
      <c r="D9" s="2"/>
      <c r="E9" s="2"/>
      <c r="F9" s="2">
        <v>59.774999999999999</v>
      </c>
    </row>
    <row r="11" spans="1:6" x14ac:dyDescent="0.2">
      <c r="B11" t="s">
        <v>21</v>
      </c>
      <c r="D11">
        <v>150</v>
      </c>
      <c r="F11">
        <v>150</v>
      </c>
    </row>
    <row r="12" spans="1:6" x14ac:dyDescent="0.2">
      <c r="B12" t="s">
        <v>24</v>
      </c>
      <c r="D12">
        <v>45</v>
      </c>
      <c r="F12">
        <v>45</v>
      </c>
    </row>
    <row r="13" spans="1:6" x14ac:dyDescent="0.2">
      <c r="D13">
        <f>+D11-D12</f>
        <v>105</v>
      </c>
      <c r="F13">
        <f>+F11-F12</f>
        <v>105</v>
      </c>
    </row>
  </sheetData>
  <hyperlinks>
    <hyperlink ref="A1" location="Main!A1" display="Main" xr:uid="{AE596F56-A266-4BDE-BE39-0D51001874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2024-10-17T13:16:24Z</dcterms:created>
  <dcterms:modified xsi:type="dcterms:W3CDTF">2024-10-17T14:51:55Z</dcterms:modified>
</cp:coreProperties>
</file>