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14E4CF86-6299-4369-AFA1-59A3909673AE}" xr6:coauthVersionLast="47" xr6:coauthVersionMax="47" xr10:uidLastSave="{00000000-0000-0000-0000-000000000000}"/>
  <bookViews>
    <workbookView xWindow="3710" yWindow="2100" windowWidth="21870" windowHeight="12110" xr2:uid="{DA205570-C53F-4252-A158-E881738D5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41" i="1" s="1"/>
  <c r="H42" i="1" s="1"/>
  <c r="H14" i="1"/>
  <c r="H16" i="1"/>
  <c r="H12" i="1"/>
  <c r="G10" i="1"/>
  <c r="D4" i="1"/>
  <c r="F19" i="1"/>
  <c r="F23" i="1"/>
  <c r="F26" i="1"/>
  <c r="F27" i="1"/>
  <c r="F37" i="1"/>
  <c r="F36" i="1"/>
  <c r="F35" i="1"/>
  <c r="F34" i="1"/>
  <c r="F33" i="1"/>
  <c r="F31" i="1"/>
  <c r="F30" i="1"/>
  <c r="F29" i="1"/>
  <c r="F28" i="1"/>
  <c r="F25" i="1"/>
  <c r="F24" i="1"/>
  <c r="F16" i="1"/>
  <c r="F15" i="1"/>
  <c r="F14" i="1"/>
  <c r="F22" i="1"/>
  <c r="F17" i="1"/>
  <c r="F18" i="1"/>
  <c r="G11" i="1"/>
  <c r="G9" i="1"/>
  <c r="G8" i="1"/>
  <c r="G7" i="1"/>
  <c r="G6" i="1"/>
  <c r="G5" i="1"/>
  <c r="G4" i="1"/>
  <c r="G3" i="1"/>
  <c r="G12" i="1" s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4" i="1"/>
  <c r="G41" i="1" s="1"/>
  <c r="F3" i="1"/>
  <c r="F4" i="1"/>
  <c r="D3" i="1"/>
  <c r="F9" i="1"/>
  <c r="F8" i="1"/>
  <c r="F7" i="1"/>
  <c r="F6" i="1"/>
  <c r="F5" i="1"/>
  <c r="F11" i="1"/>
  <c r="C12" i="1"/>
  <c r="C42" i="1" s="1"/>
  <c r="F39" i="1"/>
  <c r="F38" i="1"/>
  <c r="F32" i="1"/>
  <c r="C41" i="1"/>
  <c r="F21" i="1"/>
  <c r="F20" i="1"/>
  <c r="G42" i="1" l="1"/>
  <c r="F12" i="1"/>
  <c r="F41" i="1"/>
  <c r="F43" i="1" s="1"/>
  <c r="F42" i="1" l="1"/>
</calcChain>
</file>

<file path=xl/sharedStrings.xml><?xml version="1.0" encoding="utf-8"?>
<sst xmlns="http://schemas.openxmlformats.org/spreadsheetml/2006/main" count="44" uniqueCount="44">
  <si>
    <t>Individual Taxes</t>
  </si>
  <si>
    <t>HHS</t>
  </si>
  <si>
    <t>SSA</t>
  </si>
  <si>
    <t>DoD</t>
  </si>
  <si>
    <t>Interest</t>
  </si>
  <si>
    <t>VA</t>
  </si>
  <si>
    <t>Treasury</t>
  </si>
  <si>
    <t>Agriculture</t>
  </si>
  <si>
    <t>OPM</t>
  </si>
  <si>
    <t>Education</t>
  </si>
  <si>
    <t>Transportation</t>
  </si>
  <si>
    <t>Quest</t>
  </si>
  <si>
    <t>DHS</t>
  </si>
  <si>
    <t>Energy</t>
  </si>
  <si>
    <t>Security Assistance???</t>
  </si>
  <si>
    <t>DOJ</t>
  </si>
  <si>
    <t>HUD</t>
  </si>
  <si>
    <t>Labor</t>
  </si>
  <si>
    <t>State</t>
  </si>
  <si>
    <t>Interior</t>
  </si>
  <si>
    <t>NASA</t>
  </si>
  <si>
    <t>FCC</t>
  </si>
  <si>
    <t>Commerce</t>
  </si>
  <si>
    <t>Railroad</t>
  </si>
  <si>
    <t>EPA</t>
  </si>
  <si>
    <t>USPS</t>
  </si>
  <si>
    <t>Pension Benefit Guaranty</t>
  </si>
  <si>
    <t>NSF</t>
  </si>
  <si>
    <t>Smithsonian</t>
  </si>
  <si>
    <t>Costs</t>
  </si>
  <si>
    <t>Corporate</t>
  </si>
  <si>
    <t>Excise</t>
  </si>
  <si>
    <t>Unemployment</t>
  </si>
  <si>
    <t>Customs</t>
  </si>
  <si>
    <t>Estate</t>
  </si>
  <si>
    <t>Other</t>
  </si>
  <si>
    <t>Earned</t>
  </si>
  <si>
    <t>Revenue</t>
  </si>
  <si>
    <t>Operating Income</t>
  </si>
  <si>
    <t>PC</t>
  </si>
  <si>
    <t>Shkreli</t>
  </si>
  <si>
    <t>Wealth Tax</t>
  </si>
  <si>
    <t>$ in billions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</si>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</sst>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4A3A6F2-D867-4661-9E3F-A8846E43CC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08D5-BD74-458F-B47F-87DA6AB76F90}">
  <dimension ref="B2:H43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2.5" x14ac:dyDescent="0.25"/>
  <cols>
    <col min="2" max="2" width="22.54296875" bestFit="1" customWidth="1"/>
    <col min="4" max="4" width="9.1796875" style="5"/>
    <col min="7" max="7" width="9.1796875" style="5"/>
  </cols>
  <sheetData>
    <row r="2" spans="2:8" x14ac:dyDescent="0.25">
      <c r="B2" t="s">
        <v>42</v>
      </c>
      <c r="C2">
        <v>2024</v>
      </c>
      <c r="D2" s="5" t="s">
        <v>39</v>
      </c>
      <c r="F2" s="5" t="s">
        <v>11</v>
      </c>
      <c r="G2" s="5" t="s">
        <v>40</v>
      </c>
      <c r="H2" s="5" t="s">
        <v>43</v>
      </c>
    </row>
    <row r="3" spans="2:8" s="1" customFormat="1" x14ac:dyDescent="0.25">
      <c r="B3" s="1" t="s">
        <v>0</v>
      </c>
      <c r="C3" s="10">
        <v>4085.5</v>
      </c>
      <c r="D3" s="6">
        <f>+C3/340</f>
        <v>12.016176470588235</v>
      </c>
      <c r="F3" s="1">
        <f>+C3*1.1</f>
        <v>4494.05</v>
      </c>
      <c r="G3" s="7">
        <f>+C3*0.9</f>
        <v>3676.9500000000003</v>
      </c>
      <c r="H3" s="1">
        <v>3500</v>
      </c>
    </row>
    <row r="4" spans="2:8" s="1" customFormat="1" x14ac:dyDescent="0.25">
      <c r="B4" s="1" t="s">
        <v>30</v>
      </c>
      <c r="C4" s="10">
        <v>534.9</v>
      </c>
      <c r="D4" s="9">
        <f>+C4/4330</f>
        <v>0.12353348729792148</v>
      </c>
      <c r="E4" s="2">
        <v>0.35</v>
      </c>
      <c r="F4" s="1">
        <f>4330*0.17</f>
        <v>736.1</v>
      </c>
      <c r="G4" s="7">
        <f>+C4*1.1</f>
        <v>588.39</v>
      </c>
      <c r="H4" s="1">
        <v>750</v>
      </c>
    </row>
    <row r="5" spans="2:8" x14ac:dyDescent="0.25">
      <c r="B5" t="s">
        <v>31</v>
      </c>
      <c r="C5" s="1">
        <v>92.1</v>
      </c>
      <c r="F5" s="1">
        <f t="shared" ref="F5:F9" si="0">+C5</f>
        <v>92.1</v>
      </c>
      <c r="G5" s="7">
        <f>+C5*2</f>
        <v>184.2</v>
      </c>
      <c r="H5">
        <v>2000</v>
      </c>
    </row>
    <row r="6" spans="2:8" x14ac:dyDescent="0.25">
      <c r="B6" t="s">
        <v>32</v>
      </c>
      <c r="C6" s="1">
        <v>46.3</v>
      </c>
      <c r="F6" s="1">
        <f t="shared" si="0"/>
        <v>46.3</v>
      </c>
      <c r="G6" s="7">
        <f>+C6</f>
        <v>46.3</v>
      </c>
    </row>
    <row r="7" spans="2:8" x14ac:dyDescent="0.25">
      <c r="B7" t="s">
        <v>33</v>
      </c>
      <c r="C7" s="10">
        <v>76.400000000000006</v>
      </c>
      <c r="F7" s="1">
        <f t="shared" si="0"/>
        <v>76.400000000000006</v>
      </c>
      <c r="G7" s="7">
        <f>+C7</f>
        <v>76.400000000000006</v>
      </c>
    </row>
    <row r="8" spans="2:8" x14ac:dyDescent="0.25">
      <c r="B8" t="s">
        <v>34</v>
      </c>
      <c r="C8" s="1">
        <v>31.6</v>
      </c>
      <c r="F8" s="1">
        <f t="shared" si="0"/>
        <v>31.6</v>
      </c>
      <c r="G8" s="7">
        <f>+C8</f>
        <v>31.6</v>
      </c>
    </row>
    <row r="9" spans="2:8" x14ac:dyDescent="0.25">
      <c r="B9" t="s">
        <v>35</v>
      </c>
      <c r="C9" s="1">
        <v>95.9</v>
      </c>
      <c r="F9" s="1">
        <f t="shared" si="0"/>
        <v>95.9</v>
      </c>
      <c r="G9" s="7">
        <f>+C9</f>
        <v>95.9</v>
      </c>
    </row>
    <row r="10" spans="2:8" x14ac:dyDescent="0.25">
      <c r="B10" t="s">
        <v>41</v>
      </c>
      <c r="C10" s="1">
        <v>0</v>
      </c>
      <c r="F10" s="1">
        <v>1200</v>
      </c>
      <c r="G10" s="7">
        <f>+C10</f>
        <v>0</v>
      </c>
    </row>
    <row r="11" spans="2:8" x14ac:dyDescent="0.25">
      <c r="B11" t="s">
        <v>36</v>
      </c>
      <c r="C11" s="1">
        <v>15.2</v>
      </c>
      <c r="F11" s="1">
        <f>+C11</f>
        <v>15.2</v>
      </c>
      <c r="G11" s="7">
        <f>+C11</f>
        <v>15.2</v>
      </c>
    </row>
    <row r="12" spans="2:8" s="3" customFormat="1" ht="13" x14ac:dyDescent="0.3">
      <c r="B12" s="3" t="s">
        <v>37</v>
      </c>
      <c r="C12" s="4">
        <f>SUM(C3:C11)</f>
        <v>4977.8999999999996</v>
      </c>
      <c r="D12" s="8"/>
      <c r="F12" s="4">
        <f>SUM(F3:F11)</f>
        <v>6787.6500000000005</v>
      </c>
      <c r="G12" s="4">
        <f>SUM(G3:G11)</f>
        <v>4714.9399999999996</v>
      </c>
      <c r="H12" s="4">
        <f>SUM(H3:H11)</f>
        <v>6250</v>
      </c>
    </row>
    <row r="14" spans="2:8" s="1" customFormat="1" x14ac:dyDescent="0.25">
      <c r="B14" s="10" t="s">
        <v>1</v>
      </c>
      <c r="C14" s="10">
        <v>1738.2</v>
      </c>
      <c r="D14" s="7"/>
      <c r="F14" s="1">
        <f>+C14*0.94</f>
        <v>1633.9079999999999</v>
      </c>
      <c r="G14" s="7">
        <f>+C14*0.5</f>
        <v>869.1</v>
      </c>
      <c r="H14" s="1">
        <f>+C14*0.95</f>
        <v>1651.29</v>
      </c>
    </row>
    <row r="15" spans="2:8" s="1" customFormat="1" x14ac:dyDescent="0.25">
      <c r="B15" s="1" t="s">
        <v>2</v>
      </c>
      <c r="C15" s="1">
        <v>1530.2</v>
      </c>
      <c r="D15" s="7"/>
      <c r="F15" s="1">
        <f>+C15*0.84</f>
        <v>1285.3679999999999</v>
      </c>
      <c r="G15" s="7">
        <f>+C15*0.75</f>
        <v>1147.6500000000001</v>
      </c>
      <c r="H15" s="1">
        <v>1500</v>
      </c>
    </row>
    <row r="16" spans="2:8" s="1" customFormat="1" x14ac:dyDescent="0.25">
      <c r="B16" s="1" t="s">
        <v>3</v>
      </c>
      <c r="C16" s="1">
        <v>1232.3</v>
      </c>
      <c r="D16" s="7"/>
      <c r="F16" s="1">
        <f>+C16*0.69</f>
        <v>850.28699999999992</v>
      </c>
      <c r="G16" s="7">
        <f>+C16*0.75</f>
        <v>924.22499999999991</v>
      </c>
      <c r="H16" s="1">
        <f>+C16*0.95</f>
        <v>1170.6849999999999</v>
      </c>
    </row>
    <row r="17" spans="2:8" s="1" customFormat="1" x14ac:dyDescent="0.25">
      <c r="B17" s="10" t="s">
        <v>4</v>
      </c>
      <c r="C17" s="10">
        <v>909.1</v>
      </c>
      <c r="D17" s="7"/>
      <c r="F17" s="1">
        <f>+C17</f>
        <v>909.1</v>
      </c>
      <c r="G17" s="7">
        <v>0</v>
      </c>
      <c r="H17" s="1">
        <v>909</v>
      </c>
    </row>
    <row r="18" spans="2:8" s="1" customFormat="1" x14ac:dyDescent="0.25">
      <c r="B18" s="10" t="s">
        <v>5</v>
      </c>
      <c r="C18" s="10">
        <v>472</v>
      </c>
      <c r="D18" s="7"/>
      <c r="F18" s="1">
        <f>+C18*0.85</f>
        <v>401.2</v>
      </c>
      <c r="G18" s="7">
        <f>+C18*0.75</f>
        <v>354</v>
      </c>
      <c r="H18" s="1">
        <f>+C18*0.8</f>
        <v>377.6</v>
      </c>
    </row>
    <row r="19" spans="2:8" s="1" customFormat="1" x14ac:dyDescent="0.25">
      <c r="B19" s="10" t="s">
        <v>6</v>
      </c>
      <c r="C19" s="10">
        <v>222.3</v>
      </c>
      <c r="D19" s="7">
        <v>1500</v>
      </c>
      <c r="F19" s="1">
        <f>+C19*0.9</f>
        <v>200.07000000000002</v>
      </c>
      <c r="G19" s="7">
        <f>+C19*0.75</f>
        <v>166.72500000000002</v>
      </c>
      <c r="H19" s="1">
        <f t="shared" ref="H19:H40" si="1">+C19*0.8</f>
        <v>177.84000000000003</v>
      </c>
    </row>
    <row r="20" spans="2:8" s="1" customFormat="1" x14ac:dyDescent="0.25">
      <c r="B20" s="1" t="s">
        <v>7</v>
      </c>
      <c r="C20" s="1">
        <v>203.1</v>
      </c>
      <c r="D20" s="7"/>
      <c r="F20" s="1">
        <f>+C20*0.8</f>
        <v>162.48000000000002</v>
      </c>
      <c r="G20" s="7">
        <f>+C20*0.1</f>
        <v>20.310000000000002</v>
      </c>
      <c r="H20" s="1">
        <f t="shared" si="1"/>
        <v>162.48000000000002</v>
      </c>
    </row>
    <row r="21" spans="2:8" s="1" customFormat="1" x14ac:dyDescent="0.25">
      <c r="B21" s="1" t="s">
        <v>8</v>
      </c>
      <c r="C21" s="1">
        <v>199.6</v>
      </c>
      <c r="D21" s="7"/>
      <c r="F21" s="1">
        <f>+C21*0.9</f>
        <v>179.64</v>
      </c>
      <c r="G21" s="7">
        <f>+C21*0.1</f>
        <v>19.96</v>
      </c>
      <c r="H21" s="1">
        <f t="shared" si="1"/>
        <v>159.68</v>
      </c>
    </row>
    <row r="22" spans="2:8" s="1" customFormat="1" x14ac:dyDescent="0.25">
      <c r="B22" s="1" t="s">
        <v>9</v>
      </c>
      <c r="C22" s="1">
        <v>191.7</v>
      </c>
      <c r="D22" s="7"/>
      <c r="F22" s="1">
        <f>+C22-50</f>
        <v>141.69999999999999</v>
      </c>
      <c r="G22" s="7">
        <f>+C22*0.01</f>
        <v>1.9169999999999998</v>
      </c>
      <c r="H22" s="1">
        <f t="shared" si="1"/>
        <v>153.35999999999999</v>
      </c>
    </row>
    <row r="23" spans="2:8" s="1" customFormat="1" x14ac:dyDescent="0.25">
      <c r="B23" s="1" t="s">
        <v>10</v>
      </c>
      <c r="C23" s="1">
        <v>115.3</v>
      </c>
      <c r="D23" s="7"/>
      <c r="F23" s="1">
        <f t="shared" ref="F23:F31" si="2">+C23*0.6</f>
        <v>69.179999999999993</v>
      </c>
      <c r="G23" s="7">
        <f>+C23*0.01</f>
        <v>1.153</v>
      </c>
      <c r="H23" s="1">
        <f t="shared" si="1"/>
        <v>92.240000000000009</v>
      </c>
    </row>
    <row r="24" spans="2:8" x14ac:dyDescent="0.25">
      <c r="B24" s="1" t="s">
        <v>12</v>
      </c>
      <c r="C24" s="1">
        <v>101.4</v>
      </c>
      <c r="F24" s="1">
        <f t="shared" si="2"/>
        <v>60.84</v>
      </c>
      <c r="G24" s="7">
        <f>+C24*0.01</f>
        <v>1.014</v>
      </c>
      <c r="H24" s="1">
        <f t="shared" si="1"/>
        <v>81.12</v>
      </c>
    </row>
    <row r="25" spans="2:8" x14ac:dyDescent="0.25">
      <c r="B25" s="1" t="s">
        <v>13</v>
      </c>
      <c r="C25" s="1">
        <v>75.5</v>
      </c>
      <c r="F25" s="1">
        <f t="shared" si="2"/>
        <v>45.3</v>
      </c>
      <c r="G25" s="7">
        <f>+C25*0.01</f>
        <v>0.755</v>
      </c>
      <c r="H25" s="1">
        <f t="shared" si="1"/>
        <v>60.400000000000006</v>
      </c>
    </row>
    <row r="26" spans="2:8" x14ac:dyDescent="0.25">
      <c r="B26" s="1" t="s">
        <v>14</v>
      </c>
      <c r="C26" s="1">
        <v>74.400000000000006</v>
      </c>
      <c r="F26" s="1">
        <f t="shared" si="2"/>
        <v>44.64</v>
      </c>
      <c r="G26" s="7">
        <f>+C26</f>
        <v>74.400000000000006</v>
      </c>
      <c r="H26" s="1">
        <f t="shared" si="1"/>
        <v>59.52000000000001</v>
      </c>
    </row>
    <row r="27" spans="2:8" x14ac:dyDescent="0.25">
      <c r="B27" s="1" t="s">
        <v>15</v>
      </c>
      <c r="C27" s="1">
        <v>47.5</v>
      </c>
      <c r="F27" s="1">
        <f t="shared" si="2"/>
        <v>28.5</v>
      </c>
      <c r="G27" s="7">
        <f>+C27*0.25</f>
        <v>11.875</v>
      </c>
      <c r="H27" s="1">
        <f t="shared" si="1"/>
        <v>38</v>
      </c>
    </row>
    <row r="28" spans="2:8" x14ac:dyDescent="0.25">
      <c r="B28" s="1" t="s">
        <v>16</v>
      </c>
      <c r="C28" s="1">
        <v>46.8</v>
      </c>
      <c r="F28" s="1">
        <f t="shared" si="2"/>
        <v>28.08</v>
      </c>
      <c r="G28" s="7">
        <f>+C28*0.25</f>
        <v>11.7</v>
      </c>
      <c r="H28" s="1">
        <f t="shared" si="1"/>
        <v>37.44</v>
      </c>
    </row>
    <row r="29" spans="2:8" x14ac:dyDescent="0.25">
      <c r="B29" s="1" t="s">
        <v>17</v>
      </c>
      <c r="C29" s="1">
        <v>40.6</v>
      </c>
      <c r="F29" s="1">
        <f t="shared" si="2"/>
        <v>24.36</v>
      </c>
      <c r="G29" s="7">
        <f>+C29*0.25</f>
        <v>10.15</v>
      </c>
      <c r="H29" s="1">
        <f t="shared" si="1"/>
        <v>32.480000000000004</v>
      </c>
    </row>
    <row r="30" spans="2:8" x14ac:dyDescent="0.25">
      <c r="B30" s="1" t="s">
        <v>18</v>
      </c>
      <c r="C30" s="1">
        <v>37.799999999999997</v>
      </c>
      <c r="F30" s="1">
        <f t="shared" si="2"/>
        <v>22.679999999999996</v>
      </c>
      <c r="G30" s="7">
        <f>+C30*0.25</f>
        <v>9.4499999999999993</v>
      </c>
      <c r="H30" s="1">
        <f t="shared" si="1"/>
        <v>30.24</v>
      </c>
    </row>
    <row r="31" spans="2:8" x14ac:dyDescent="0.25">
      <c r="B31" s="1" t="s">
        <v>19</v>
      </c>
      <c r="C31" s="1">
        <v>28.7</v>
      </c>
      <c r="F31" s="1">
        <f t="shared" si="2"/>
        <v>17.22</v>
      </c>
      <c r="G31" s="7">
        <f>+C31*0.25</f>
        <v>7.1749999999999998</v>
      </c>
      <c r="H31" s="1">
        <f t="shared" si="1"/>
        <v>22.96</v>
      </c>
    </row>
    <row r="32" spans="2:8" x14ac:dyDescent="0.25">
      <c r="B32" s="1" t="s">
        <v>20</v>
      </c>
      <c r="C32" s="1">
        <v>24.5</v>
      </c>
      <c r="F32" s="1">
        <f t="shared" ref="F32:F39" si="3">+C32</f>
        <v>24.5</v>
      </c>
      <c r="G32" s="7">
        <f>+C32</f>
        <v>24.5</v>
      </c>
      <c r="H32" s="1">
        <f t="shared" si="1"/>
        <v>19.600000000000001</v>
      </c>
    </row>
    <row r="33" spans="2:8" x14ac:dyDescent="0.25">
      <c r="B33" s="1" t="s">
        <v>21</v>
      </c>
      <c r="C33" s="1">
        <v>17.2</v>
      </c>
      <c r="F33" s="1">
        <f>+C33*0.6</f>
        <v>10.319999999999999</v>
      </c>
      <c r="G33" s="7">
        <f t="shared" ref="G33:G38" si="4">+C33*0.25</f>
        <v>4.3</v>
      </c>
      <c r="H33" s="1">
        <f t="shared" si="1"/>
        <v>13.76</v>
      </c>
    </row>
    <row r="34" spans="2:8" x14ac:dyDescent="0.25">
      <c r="B34" s="1" t="s">
        <v>22</v>
      </c>
      <c r="C34" s="1">
        <v>15.5</v>
      </c>
      <c r="F34" s="1">
        <f>+C34*0.6</f>
        <v>9.2999999999999989</v>
      </c>
      <c r="G34" s="7">
        <f t="shared" si="4"/>
        <v>3.875</v>
      </c>
      <c r="H34" s="1">
        <f t="shared" si="1"/>
        <v>12.4</v>
      </c>
    </row>
    <row r="35" spans="2:8" x14ac:dyDescent="0.25">
      <c r="B35" s="1" t="s">
        <v>23</v>
      </c>
      <c r="C35" s="1">
        <v>14.6</v>
      </c>
      <c r="F35" s="1">
        <f>+C35*0.6</f>
        <v>8.76</v>
      </c>
      <c r="G35" s="7">
        <f t="shared" si="4"/>
        <v>3.65</v>
      </c>
      <c r="H35" s="1">
        <f t="shared" si="1"/>
        <v>11.68</v>
      </c>
    </row>
    <row r="36" spans="2:8" x14ac:dyDescent="0.25">
      <c r="B36" s="1" t="s">
        <v>24</v>
      </c>
      <c r="C36" s="1">
        <v>13.7</v>
      </c>
      <c r="F36" s="1">
        <f>+C36*0.6</f>
        <v>8.2199999999999989</v>
      </c>
      <c r="G36" s="7">
        <f t="shared" si="4"/>
        <v>3.4249999999999998</v>
      </c>
      <c r="H36" s="1">
        <f t="shared" si="1"/>
        <v>10.96</v>
      </c>
    </row>
    <row r="37" spans="2:8" x14ac:dyDescent="0.25">
      <c r="B37" s="1" t="s">
        <v>25</v>
      </c>
      <c r="C37" s="1">
        <v>11.6</v>
      </c>
      <c r="F37" s="1">
        <f>+C37*0.6</f>
        <v>6.96</v>
      </c>
      <c r="G37" s="7">
        <f t="shared" si="4"/>
        <v>2.9</v>
      </c>
      <c r="H37" s="1">
        <f t="shared" si="1"/>
        <v>9.2799999999999994</v>
      </c>
    </row>
    <row r="38" spans="2:8" x14ac:dyDescent="0.25">
      <c r="B38" s="1" t="s">
        <v>26</v>
      </c>
      <c r="C38" s="1">
        <v>10.5</v>
      </c>
      <c r="F38" s="1">
        <f t="shared" si="3"/>
        <v>10.5</v>
      </c>
      <c r="G38" s="7">
        <f t="shared" si="4"/>
        <v>2.625</v>
      </c>
      <c r="H38" s="1">
        <f t="shared" si="1"/>
        <v>8.4</v>
      </c>
    </row>
    <row r="39" spans="2:8" x14ac:dyDescent="0.25">
      <c r="B39" s="1" t="s">
        <v>27</v>
      </c>
      <c r="C39" s="1">
        <v>9.4</v>
      </c>
      <c r="F39" s="1">
        <f t="shared" si="3"/>
        <v>9.4</v>
      </c>
      <c r="G39" s="7">
        <f>+C39</f>
        <v>9.4</v>
      </c>
      <c r="H39" s="1">
        <f t="shared" si="1"/>
        <v>7.5200000000000005</v>
      </c>
    </row>
    <row r="40" spans="2:8" x14ac:dyDescent="0.25">
      <c r="B40" s="1" t="s">
        <v>28</v>
      </c>
      <c r="C40" s="1">
        <v>1.2</v>
      </c>
      <c r="F40" s="1">
        <v>0</v>
      </c>
      <c r="G40" s="7">
        <f>+C40</f>
        <v>1.2</v>
      </c>
      <c r="H40" s="1">
        <f t="shared" si="1"/>
        <v>0.96</v>
      </c>
    </row>
    <row r="41" spans="2:8" ht="13" x14ac:dyDescent="0.3">
      <c r="B41" s="1" t="s">
        <v>29</v>
      </c>
      <c r="C41" s="4">
        <f>SUM(C14:C40)</f>
        <v>7384.7000000000007</v>
      </c>
      <c r="F41" s="4">
        <f>SUM(F14:F40)</f>
        <v>6192.5129999999999</v>
      </c>
      <c r="G41" s="4">
        <f>SUM(G14:G40)</f>
        <v>3687.4340000000002</v>
      </c>
      <c r="H41" s="4">
        <f>SUM(H14:H40)</f>
        <v>6810.8949999999995</v>
      </c>
    </row>
    <row r="42" spans="2:8" ht="13" x14ac:dyDescent="0.3">
      <c r="B42" s="1" t="s">
        <v>38</v>
      </c>
      <c r="C42" s="1">
        <f>+C12-C41</f>
        <v>-2406.8000000000011</v>
      </c>
      <c r="F42" s="4">
        <f>+F12-F41</f>
        <v>595.13700000000063</v>
      </c>
      <c r="G42" s="4">
        <f>+G12-G41</f>
        <v>1027.5059999999994</v>
      </c>
      <c r="H42" s="4">
        <f>+H12-H41</f>
        <v>-560.89499999999953</v>
      </c>
    </row>
    <row r="43" spans="2:8" x14ac:dyDescent="0.25">
      <c r="F43" s="2">
        <f>+F41/C41-1</f>
        <v>-0.16144013974839877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2025-05-17T00:17:19Z</dcterms:created>
  <dcterms:modified xsi:type="dcterms:W3CDTF">2025-05-19T15:51:42Z</dcterms:modified>
</cp:coreProperties>
</file>