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A321B2B-C471-4440-8C28-7521E333DDD6}" xr6:coauthVersionLast="47" xr6:coauthVersionMax="47" xr10:uidLastSave="{00000000-0000-0000-0000-000000000000}"/>
  <bookViews>
    <workbookView xWindow="-26835" yWindow="2940" windowWidth="21795" windowHeight="16575" activeTab="1" xr2:uid="{8F73D327-EA62-43CB-AB15-37870CC4433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8" i="2"/>
  <c r="C5" i="2"/>
  <c r="C9" i="2" s="1"/>
  <c r="C11" i="2" s="1"/>
  <c r="C13" i="2" s="1"/>
  <c r="C14" i="2" s="1"/>
  <c r="G10" i="2"/>
  <c r="G8" i="2"/>
  <c r="G5" i="2"/>
  <c r="D10" i="2"/>
  <c r="D8" i="2"/>
  <c r="D5" i="2"/>
  <c r="H10" i="2"/>
  <c r="H8" i="2"/>
  <c r="H5" i="2"/>
  <c r="E10" i="2"/>
  <c r="E8" i="2"/>
  <c r="E5" i="2"/>
  <c r="I14" i="2"/>
  <c r="I13" i="2"/>
  <c r="I11" i="2"/>
  <c r="I10" i="2"/>
  <c r="I9" i="2"/>
  <c r="I8" i="2"/>
  <c r="I5" i="2"/>
  <c r="J7" i="1"/>
  <c r="J5" i="1"/>
  <c r="J4" i="1"/>
  <c r="G9" i="2" l="1"/>
  <c r="G11" i="2" s="1"/>
  <c r="G13" i="2" s="1"/>
  <c r="G14" i="2" s="1"/>
  <c r="D9" i="2"/>
  <c r="D11" i="2" s="1"/>
  <c r="D13" i="2" s="1"/>
  <c r="D14" i="2" s="1"/>
  <c r="H9" i="2"/>
  <c r="H11" i="2" s="1"/>
  <c r="H13" i="2" s="1"/>
  <c r="H14" i="2" s="1"/>
  <c r="E9" i="2"/>
  <c r="E11" i="2" s="1"/>
  <c r="E13" i="2" s="1"/>
  <c r="E14" i="2" s="1"/>
</calcChain>
</file>

<file path=xl/sharedStrings.xml><?xml version="1.0" encoding="utf-8"?>
<sst xmlns="http://schemas.openxmlformats.org/spreadsheetml/2006/main" count="34" uniqueCount="30">
  <si>
    <t>Price</t>
  </si>
  <si>
    <t>Shares</t>
  </si>
  <si>
    <t>MC</t>
  </si>
  <si>
    <t>Cash</t>
  </si>
  <si>
    <t>Debt</t>
  </si>
  <si>
    <t>EV</t>
  </si>
  <si>
    <t>Q324</t>
  </si>
  <si>
    <t>Founded</t>
  </si>
  <si>
    <t>Name</t>
  </si>
  <si>
    <t>Jelmyto</t>
  </si>
  <si>
    <t>Main</t>
  </si>
  <si>
    <t>Revenue</t>
  </si>
  <si>
    <t>Q123</t>
  </si>
  <si>
    <t>Q223</t>
  </si>
  <si>
    <t>Q323</t>
  </si>
  <si>
    <t>Q423</t>
  </si>
  <si>
    <t>Q124</t>
  </si>
  <si>
    <t>Q224</t>
  </si>
  <si>
    <t>Q424</t>
  </si>
  <si>
    <t>EPS</t>
  </si>
  <si>
    <t>Net Income</t>
  </si>
  <si>
    <t>Taxes</t>
  </si>
  <si>
    <t>Pretax Income</t>
  </si>
  <si>
    <t>Interest Income</t>
  </si>
  <si>
    <t>Operating Income</t>
  </si>
  <si>
    <t>Operating Expenses</t>
  </si>
  <si>
    <t>SG&amp;A</t>
  </si>
  <si>
    <t>R&amp;D</t>
  </si>
  <si>
    <t>Gross Profit</t>
  </si>
  <si>
    <t>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</si>
</sst>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D9ED4D4-E428-4069-82E7-B6F04D41C8F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32657</xdr:colOff>
      <xdr:row>0</xdr:row>
      <xdr:rowOff>38100</xdr:rowOff>
    </xdr:from>
    <xdr:to>
      <xdr:col>9</xdr:col>
      <xdr:colOff>32657</xdr:colOff>
      <xdr:row>32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4746F1F-AC81-C808-A5ED-F5E392305233}"/>
            </a:ext>
          </a:extLst>
        </xdr:cNvPr>
        <xdr:cNvCxnSpPr/>
      </xdr:nvCxnSpPr>
      <xdr:spPr>
        <a:xfrm>
          <a:off x="5840186" y="38100"/>
          <a:ext cx="0" cy="52632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D7E26-8DC6-4F53-9B50-A0CF47DA7CB9}">
  <dimension ref="B2:K10"/>
  <sheetViews>
    <sheetView zoomScale="190" zoomScaleNormal="190" workbookViewId="0">
      <selection activeCell="B4" sqref="B4"/>
    </sheetView>
  </sheetViews>
  <sheetFormatPr defaultRowHeight="12.75" x14ac:dyDescent="0.2"/>
  <sheetData>
    <row r="2" spans="2:11" x14ac:dyDescent="0.2">
      <c r="B2" t="s">
        <v>8</v>
      </c>
      <c r="I2" t="s">
        <v>0</v>
      </c>
      <c r="J2">
        <v>12.34</v>
      </c>
    </row>
    <row r="3" spans="2:11" x14ac:dyDescent="0.2">
      <c r="B3" t="s">
        <v>9</v>
      </c>
      <c r="I3" t="s">
        <v>1</v>
      </c>
      <c r="J3" s="1">
        <v>42.199413999999997</v>
      </c>
      <c r="K3" s="2" t="s">
        <v>6</v>
      </c>
    </row>
    <row r="4" spans="2:11" x14ac:dyDescent="0.2">
      <c r="I4" t="s">
        <v>2</v>
      </c>
      <c r="J4" s="1">
        <f>+J2*J3</f>
        <v>520.74076875999992</v>
      </c>
    </row>
    <row r="5" spans="2:11" x14ac:dyDescent="0.2">
      <c r="I5" t="s">
        <v>3</v>
      </c>
      <c r="J5" s="1">
        <f>124.916+124.659</f>
        <v>249.57499999999999</v>
      </c>
      <c r="K5" s="2" t="s">
        <v>6</v>
      </c>
    </row>
    <row r="6" spans="2:11" x14ac:dyDescent="0.2">
      <c r="I6" t="s">
        <v>4</v>
      </c>
      <c r="J6" s="1">
        <v>121.7</v>
      </c>
      <c r="K6" s="2" t="s">
        <v>6</v>
      </c>
    </row>
    <row r="7" spans="2:11" x14ac:dyDescent="0.2">
      <c r="I7" t="s">
        <v>5</v>
      </c>
      <c r="J7" s="1">
        <f>+J4-J5+J6</f>
        <v>392.86576875999992</v>
      </c>
      <c r="K7" s="2"/>
    </row>
    <row r="10" spans="2:11" x14ac:dyDescent="0.2">
      <c r="I10" t="s">
        <v>7</v>
      </c>
      <c r="J10">
        <v>2004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D149-D107-4059-9A7C-050F72043C36}">
  <dimension ref="A1:J15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5" sqref="E15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2"/>
  </cols>
  <sheetData>
    <row r="1" spans="1:10" x14ac:dyDescent="0.2">
      <c r="A1" s="3" t="s">
        <v>10</v>
      </c>
    </row>
    <row r="2" spans="1:10" x14ac:dyDescent="0.2"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6</v>
      </c>
      <c r="J2" s="2" t="s">
        <v>18</v>
      </c>
    </row>
    <row r="3" spans="1:10" s="7" customFormat="1" x14ac:dyDescent="0.2">
      <c r="B3" s="7" t="s">
        <v>11</v>
      </c>
      <c r="C3" s="8">
        <v>17.192</v>
      </c>
      <c r="D3" s="8">
        <v>20.852</v>
      </c>
      <c r="E3" s="8">
        <v>20.852</v>
      </c>
      <c r="F3" s="8"/>
      <c r="G3" s="8">
        <v>18.780999999999999</v>
      </c>
      <c r="H3" s="8">
        <v>21.847999999999999</v>
      </c>
      <c r="I3" s="8">
        <v>25.204000000000001</v>
      </c>
      <c r="J3" s="8"/>
    </row>
    <row r="4" spans="1:10" s="1" customFormat="1" x14ac:dyDescent="0.2">
      <c r="B4" s="1" t="s">
        <v>29</v>
      </c>
      <c r="C4" s="4">
        <v>2.2650000000000001</v>
      </c>
      <c r="D4" s="4">
        <v>2.4430000000000001</v>
      </c>
      <c r="E4" s="4">
        <v>2.367</v>
      </c>
      <c r="F4" s="4"/>
      <c r="G4" s="4">
        <v>1.728</v>
      </c>
      <c r="H4" s="4">
        <v>2.2290000000000001</v>
      </c>
      <c r="I4" s="4">
        <v>2.4529999999999998</v>
      </c>
      <c r="J4" s="4"/>
    </row>
    <row r="5" spans="1:10" s="1" customFormat="1" x14ac:dyDescent="0.2">
      <c r="B5" s="1" t="s">
        <v>28</v>
      </c>
      <c r="C5" s="4">
        <f>+C3-C4</f>
        <v>14.927</v>
      </c>
      <c r="D5" s="4">
        <f>+D3-D4</f>
        <v>18.408999999999999</v>
      </c>
      <c r="E5" s="4">
        <f>+E3-E4</f>
        <v>18.484999999999999</v>
      </c>
      <c r="F5" s="4"/>
      <c r="G5" s="4">
        <f>+G3-G4</f>
        <v>17.052999999999997</v>
      </c>
      <c r="H5" s="4">
        <f>+H3-H4</f>
        <v>19.619</v>
      </c>
      <c r="I5" s="4">
        <f>+I3-I4</f>
        <v>22.751000000000001</v>
      </c>
      <c r="J5" s="4"/>
    </row>
    <row r="6" spans="1:10" s="1" customFormat="1" x14ac:dyDescent="0.2">
      <c r="B6" s="1" t="s">
        <v>27</v>
      </c>
      <c r="C6" s="4">
        <v>12.497999999999999</v>
      </c>
      <c r="D6" s="4">
        <v>11.584</v>
      </c>
      <c r="E6" s="4">
        <v>10.23</v>
      </c>
      <c r="F6" s="4"/>
      <c r="G6" s="4">
        <v>15.494</v>
      </c>
      <c r="H6" s="4">
        <v>15.401999999999999</v>
      </c>
      <c r="I6" s="4">
        <v>11.355</v>
      </c>
      <c r="J6" s="4"/>
    </row>
    <row r="7" spans="1:10" s="1" customFormat="1" x14ac:dyDescent="0.2">
      <c r="B7" s="1" t="s">
        <v>26</v>
      </c>
      <c r="C7" s="4">
        <v>24.474</v>
      </c>
      <c r="D7" s="4">
        <v>22.494</v>
      </c>
      <c r="E7" s="4">
        <v>21.754999999999999</v>
      </c>
      <c r="F7" s="4"/>
      <c r="G7" s="4">
        <v>27.298999999999999</v>
      </c>
      <c r="H7" s="4">
        <v>30.056000000000001</v>
      </c>
      <c r="I7" s="4">
        <v>28.940999999999999</v>
      </c>
      <c r="J7" s="4"/>
    </row>
    <row r="8" spans="1:10" s="1" customFormat="1" x14ac:dyDescent="0.2">
      <c r="B8" s="1" t="s">
        <v>25</v>
      </c>
      <c r="C8" s="4">
        <f>+C7+C6</f>
        <v>36.972000000000001</v>
      </c>
      <c r="D8" s="4">
        <f>+D7+D6</f>
        <v>34.078000000000003</v>
      </c>
      <c r="E8" s="4">
        <f>+E7+E6</f>
        <v>31.984999999999999</v>
      </c>
      <c r="F8" s="4"/>
      <c r="G8" s="4">
        <f>+G7+G6</f>
        <v>42.792999999999999</v>
      </c>
      <c r="H8" s="4">
        <f>+H7+H6</f>
        <v>45.457999999999998</v>
      </c>
      <c r="I8" s="4">
        <f>+I7+I6</f>
        <v>40.295999999999999</v>
      </c>
      <c r="J8" s="4"/>
    </row>
    <row r="9" spans="1:10" s="1" customFormat="1" x14ac:dyDescent="0.2">
      <c r="B9" s="1" t="s">
        <v>24</v>
      </c>
      <c r="C9" s="4">
        <f>+C5-C8</f>
        <v>-22.045000000000002</v>
      </c>
      <c r="D9" s="4">
        <f>+D5-D8</f>
        <v>-15.669000000000004</v>
      </c>
      <c r="E9" s="4">
        <f>+E5-E8</f>
        <v>-13.5</v>
      </c>
      <c r="F9" s="4"/>
      <c r="G9" s="4">
        <f>+G5-G8</f>
        <v>-25.740000000000002</v>
      </c>
      <c r="H9" s="4">
        <f>+H5-H8</f>
        <v>-25.838999999999999</v>
      </c>
      <c r="I9" s="4">
        <f>+I5-I8</f>
        <v>-17.544999999999998</v>
      </c>
      <c r="J9" s="4"/>
    </row>
    <row r="10" spans="1:10" s="1" customFormat="1" x14ac:dyDescent="0.2">
      <c r="B10" s="1" t="s">
        <v>23</v>
      </c>
      <c r="C10" s="4">
        <f>-3.553+0.63</f>
        <v>-2.923</v>
      </c>
      <c r="D10" s="4">
        <f>-3.761+0.405</f>
        <v>-3.3559999999999999</v>
      </c>
      <c r="E10" s="4">
        <f>-3.815+0.906</f>
        <v>-2.9089999999999998</v>
      </c>
      <c r="F10" s="4"/>
      <c r="G10" s="4">
        <f>-2.447+1.615</f>
        <v>-0.83200000000000007</v>
      </c>
      <c r="H10" s="4">
        <f>-3.461+1.708</f>
        <v>-1.7529999999999999</v>
      </c>
      <c r="I10" s="4">
        <f>-2.721+2.599</f>
        <v>-0.12199999999999989</v>
      </c>
      <c r="J10" s="4"/>
    </row>
    <row r="11" spans="1:10" s="1" customFormat="1" x14ac:dyDescent="0.2">
      <c r="B11" s="1" t="s">
        <v>22</v>
      </c>
      <c r="C11" s="4">
        <f>+C9+C10</f>
        <v>-24.968000000000004</v>
      </c>
      <c r="D11" s="4">
        <f>+D9+D10</f>
        <v>-19.025000000000006</v>
      </c>
      <c r="E11" s="4">
        <f>+E9+E10</f>
        <v>-16.408999999999999</v>
      </c>
      <c r="F11" s="4"/>
      <c r="G11" s="4">
        <f>+G9+G10</f>
        <v>-26.572000000000003</v>
      </c>
      <c r="H11" s="4">
        <f>+H9+H10</f>
        <v>-27.591999999999999</v>
      </c>
      <c r="I11" s="4">
        <f>+I9+I10</f>
        <v>-17.666999999999998</v>
      </c>
      <c r="J11" s="4"/>
    </row>
    <row r="12" spans="1:10" s="1" customFormat="1" x14ac:dyDescent="0.2">
      <c r="B12" s="1" t="s">
        <v>21</v>
      </c>
      <c r="C12" s="4">
        <v>0</v>
      </c>
      <c r="D12" s="4">
        <v>0</v>
      </c>
      <c r="E12" s="4">
        <v>0</v>
      </c>
      <c r="F12" s="4"/>
      <c r="G12" s="4">
        <v>0</v>
      </c>
      <c r="H12" s="4">
        <v>0</v>
      </c>
      <c r="I12" s="4">
        <v>0</v>
      </c>
      <c r="J12" s="4"/>
    </row>
    <row r="13" spans="1:10" s="1" customFormat="1" x14ac:dyDescent="0.2">
      <c r="B13" s="1" t="s">
        <v>20</v>
      </c>
      <c r="C13" s="4">
        <f>+C11-C12</f>
        <v>-24.968000000000004</v>
      </c>
      <c r="D13" s="4">
        <f>+D11-D12</f>
        <v>-19.025000000000006</v>
      </c>
      <c r="E13" s="4">
        <f>+E11-E12</f>
        <v>-16.408999999999999</v>
      </c>
      <c r="F13" s="4"/>
      <c r="G13" s="4">
        <f>+G11-G12</f>
        <v>-26.572000000000003</v>
      </c>
      <c r="H13" s="4">
        <f>+H11-H12</f>
        <v>-27.591999999999999</v>
      </c>
      <c r="I13" s="4">
        <f>+I11-I12</f>
        <v>-17.666999999999998</v>
      </c>
      <c r="J13" s="4"/>
    </row>
    <row r="14" spans="1:10" s="5" customFormat="1" x14ac:dyDescent="0.2">
      <c r="B14" s="5" t="s">
        <v>19</v>
      </c>
      <c r="C14" s="6">
        <f>C13/C15</f>
        <v>-1.07251084849792</v>
      </c>
      <c r="D14" s="6">
        <f>D13/D15</f>
        <v>-0.81088513450847566</v>
      </c>
      <c r="E14" s="6">
        <f>E13/E15</f>
        <v>-0.5080471711999146</v>
      </c>
      <c r="F14" s="6"/>
      <c r="G14" s="6">
        <f>G13/G15</f>
        <v>-0.796050639749458</v>
      </c>
      <c r="H14" s="6">
        <f>H13/H15</f>
        <v>-0.74933636667185832</v>
      </c>
      <c r="I14" s="6">
        <f>I13/I15</f>
        <v>-0.40990493857377158</v>
      </c>
      <c r="J14" s="6"/>
    </row>
    <row r="15" spans="1:10" s="1" customFormat="1" x14ac:dyDescent="0.2">
      <c r="B15" s="1" t="s">
        <v>1</v>
      </c>
      <c r="C15" s="4">
        <v>23.279951000000001</v>
      </c>
      <c r="D15" s="4">
        <v>23.462015999999998</v>
      </c>
      <c r="E15" s="4">
        <v>32.298181999999997</v>
      </c>
      <c r="F15" s="4"/>
      <c r="G15" s="4">
        <v>33.379786000000003</v>
      </c>
      <c r="H15" s="4">
        <v>36.821914999999997</v>
      </c>
      <c r="I15" s="4">
        <v>43.100237</v>
      </c>
      <c r="J15" s="4"/>
    </row>
  </sheetData>
  <hyperlinks>
    <hyperlink ref="A1" location="Main!A1" display="Main" xr:uid="{1016D1CE-A24C-4154-BD8F-C44D34C8373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2024-12-05T21:38:31Z</dcterms:created>
  <dcterms:modified xsi:type="dcterms:W3CDTF">2024-12-05T21:46:06Z</dcterms:modified>
</cp:coreProperties>
</file>