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81121742018.1\Desktop\Nova pasta\"/>
    </mc:Choice>
  </mc:AlternateContent>
  <bookViews>
    <workbookView xWindow="0" yWindow="0" windowWidth="15330" windowHeight="6135" activeTab="1"/>
  </bookViews>
  <sheets>
    <sheet name="Banco" sheetId="4" r:id="rId1"/>
    <sheet name="Bazar" sheetId="5" r:id="rId2"/>
  </sheets>
  <definedNames>
    <definedName name="j">Bazar!$A$13:$C$17</definedName>
    <definedName name="jr">Bazar!$A$14:$C$17</definedName>
    <definedName name="js">Bazar!$E$13:$F$17</definedName>
  </definedNames>
  <calcPr calcId="152511"/>
</workbook>
</file>

<file path=xl/calcChain.xml><?xml version="1.0" encoding="utf-8"?>
<calcChain xmlns="http://schemas.openxmlformats.org/spreadsheetml/2006/main">
  <c r="F5" i="5" l="1"/>
  <c r="F6" i="5"/>
  <c r="F7" i="5"/>
  <c r="G7" i="5" s="1"/>
  <c r="I7" i="5" s="1"/>
  <c r="J7" i="5" s="1"/>
  <c r="F8" i="5"/>
  <c r="F9" i="5"/>
  <c r="F10" i="5"/>
  <c r="F11" i="5"/>
  <c r="G11" i="5" s="1"/>
  <c r="I11" i="5" s="1"/>
  <c r="J11" i="5" s="1"/>
  <c r="F4" i="5"/>
  <c r="E4" i="5"/>
  <c r="G4" i="5" s="1"/>
  <c r="I4" i="5" s="1"/>
  <c r="J4" i="5" s="1"/>
  <c r="E5" i="5"/>
  <c r="G5" i="5" s="1"/>
  <c r="I5" i="5" s="1"/>
  <c r="J5" i="5" s="1"/>
  <c r="E6" i="5"/>
  <c r="G6" i="5" s="1"/>
  <c r="I6" i="5" s="1"/>
  <c r="J6" i="5" s="1"/>
  <c r="E7" i="5"/>
  <c r="E8" i="5"/>
  <c r="G8" i="5" s="1"/>
  <c r="I8" i="5" s="1"/>
  <c r="J8" i="5" s="1"/>
  <c r="E9" i="5"/>
  <c r="G9" i="5" s="1"/>
  <c r="I9" i="5" s="1"/>
  <c r="J9" i="5" s="1"/>
  <c r="E10" i="5"/>
  <c r="G10" i="5" s="1"/>
  <c r="I10" i="5" s="1"/>
  <c r="J10" i="5" s="1"/>
  <c r="E11" i="5"/>
  <c r="D31" i="4" l="1"/>
  <c r="F4" i="4"/>
  <c r="F5" i="4"/>
  <c r="F6" i="4"/>
  <c r="G6" i="4" s="1"/>
  <c r="F7" i="4"/>
  <c r="F8" i="4"/>
  <c r="F9" i="4"/>
  <c r="F10" i="4"/>
  <c r="G10" i="4" s="1"/>
  <c r="F11" i="4"/>
  <c r="F12" i="4"/>
  <c r="F13" i="4"/>
  <c r="F14" i="4"/>
  <c r="G14" i="4" s="1"/>
  <c r="F15" i="4"/>
  <c r="F16" i="4"/>
  <c r="F17" i="4"/>
  <c r="F18" i="4"/>
  <c r="G18" i="4" s="1"/>
  <c r="F19" i="4"/>
  <c r="F20" i="4"/>
  <c r="F21" i="4"/>
  <c r="F22" i="4"/>
  <c r="G22" i="4" s="1"/>
  <c r="F23" i="4"/>
  <c r="F24" i="4"/>
  <c r="G4" i="4"/>
  <c r="G5" i="4"/>
  <c r="G7" i="4"/>
  <c r="G8" i="4"/>
  <c r="G9" i="4"/>
  <c r="G11" i="4"/>
  <c r="G12" i="4"/>
  <c r="G13" i="4"/>
  <c r="G15" i="4"/>
  <c r="G16" i="4"/>
  <c r="G17" i="4"/>
  <c r="G19" i="4"/>
  <c r="G20" i="4"/>
  <c r="G21" i="4"/>
  <c r="G23" i="4"/>
  <c r="G24" i="4"/>
  <c r="G3" i="4"/>
  <c r="D30" i="4"/>
  <c r="D29" i="4"/>
  <c r="D28" i="4"/>
  <c r="F3" i="4"/>
  <c r="D32" i="4" l="1"/>
</calcChain>
</file>

<file path=xl/sharedStrings.xml><?xml version="1.0" encoding="utf-8"?>
<sst xmlns="http://schemas.openxmlformats.org/spreadsheetml/2006/main" count="107" uniqueCount="73">
  <si>
    <t>SALDO ANTERIOR</t>
  </si>
  <si>
    <t>TOTAL DE CRÉDITOS</t>
  </si>
  <si>
    <t>TOTAL DE DÉBITOS</t>
  </si>
  <si>
    <t>SALDO ATUAL</t>
  </si>
  <si>
    <t>SITUAÇÃO</t>
  </si>
  <si>
    <t>Inês Souza</t>
  </si>
  <si>
    <t>Sonia Ferreira</t>
  </si>
  <si>
    <t>Fernando Pas</t>
  </si>
  <si>
    <t>Aline Moreno</t>
  </si>
  <si>
    <t>Tomás Ferraz</t>
  </si>
  <si>
    <t>Angélica Bueno</t>
  </si>
  <si>
    <t>Jocelyn Camargo</t>
  </si>
  <si>
    <t>Karen Rodrigues</t>
  </si>
  <si>
    <t>Luis Gabriel Norub</t>
  </si>
  <si>
    <t>Heraldo Ferreira</t>
  </si>
  <si>
    <t>João Paulo Almeida</t>
  </si>
  <si>
    <t>Ursula Hiroshi</t>
  </si>
  <si>
    <t>Yeda Farias</t>
  </si>
  <si>
    <t>Gabriel Kresko</t>
  </si>
  <si>
    <t>Amanda Colares</t>
  </si>
  <si>
    <t>Hector Beliz</t>
  </si>
  <si>
    <t>Vanda Sueres</t>
  </si>
  <si>
    <t>Galdencio Hurita</t>
  </si>
  <si>
    <t>Bernardo Lima</t>
  </si>
  <si>
    <t>Catarina Big</t>
  </si>
  <si>
    <t>Lorival Hernandes</t>
  </si>
  <si>
    <t>Maria do Carmo Leal</t>
  </si>
  <si>
    <t>CLIENTE</t>
  </si>
  <si>
    <t>Quantidade de Clientes</t>
  </si>
  <si>
    <t>Quantidade de clientes na situação Cheque Normal</t>
  </si>
  <si>
    <t>Quantidade de clientes na situação Cheque Especial</t>
  </si>
  <si>
    <t>* Calcular Saldo atual</t>
  </si>
  <si>
    <t>* Situação: Se o saldo atual for negativo será "Cheque especial", senão "Cheque Normal"</t>
  </si>
  <si>
    <t>BANCO TEM DINHEIRO</t>
  </si>
  <si>
    <t>Valor total de débito</t>
  </si>
  <si>
    <t>Valor total de crédito</t>
  </si>
  <si>
    <t>Sexo</t>
  </si>
  <si>
    <t>Feminino</t>
  </si>
  <si>
    <t>Masculino</t>
  </si>
  <si>
    <t>CONSUMIR.COM</t>
  </si>
  <si>
    <t>PRODUTO</t>
  </si>
  <si>
    <t>TIPO</t>
  </si>
  <si>
    <t>PREÇO INICIAL</t>
  </si>
  <si>
    <t>ESTADO</t>
  </si>
  <si>
    <t>VALOR DO FRETE</t>
  </si>
  <si>
    <t>VALOR DO ICM</t>
  </si>
  <si>
    <t>PREÇO FINAL</t>
  </si>
  <si>
    <t>QTDE</t>
  </si>
  <si>
    <t>VALOR TOTAL</t>
  </si>
  <si>
    <t>FORMA DE PAGTO</t>
  </si>
  <si>
    <t>Vinho Tinto</t>
  </si>
  <si>
    <t>Bebida</t>
  </si>
  <si>
    <t>BA</t>
  </si>
  <si>
    <t>Molho Italiano</t>
  </si>
  <si>
    <t>Alimento</t>
  </si>
  <si>
    <t>Macarrão</t>
  </si>
  <si>
    <t>RJ</t>
  </si>
  <si>
    <t>Molho de Tomate</t>
  </si>
  <si>
    <t>Vinho Branco</t>
  </si>
  <si>
    <t>RS</t>
  </si>
  <si>
    <t>Nhoque</t>
  </si>
  <si>
    <t>Lazanha</t>
  </si>
  <si>
    <t>SP</t>
  </si>
  <si>
    <t>Vinho Rosê</t>
  </si>
  <si>
    <t>Estado</t>
  </si>
  <si>
    <t>Frete</t>
  </si>
  <si>
    <t>ICM</t>
  </si>
  <si>
    <t>Valor Total</t>
  </si>
  <si>
    <t>Forma de Pagto</t>
  </si>
  <si>
    <t>Boleto</t>
  </si>
  <si>
    <t>Faturamento 20 dias</t>
  </si>
  <si>
    <t>2x (15/45 dias)</t>
  </si>
  <si>
    <t>3x (No ato/35/70 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</si>
</sst>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i/>
      <sz val="2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Fill="1" applyBorder="1" applyAlignment="1"/>
    <xf numFmtId="8" fontId="4" fillId="0" borderId="1" xfId="1" applyNumberFormat="1" applyFont="1" applyFill="1" applyBorder="1" applyAlignment="1"/>
    <xf numFmtId="164" fontId="4" fillId="0" borderId="1" xfId="1" applyFont="1" applyFill="1" applyBorder="1" applyAlignment="1"/>
    <xf numFmtId="0" fontId="4" fillId="0" borderId="1" xfId="1" applyNumberFormat="1" applyFont="1" applyFill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0" xfId="0" applyFont="1"/>
    <xf numFmtId="0" fontId="5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3" fillId="0" borderId="1" xfId="2" applyFont="1" applyBorder="1"/>
    <xf numFmtId="43" fontId="3" fillId="0" borderId="1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/>
    <xf numFmtId="0" fontId="3" fillId="0" borderId="6" xfId="0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39" fontId="3" fillId="0" borderId="6" xfId="2" applyNumberFormat="1" applyFont="1" applyBorder="1"/>
    <xf numFmtId="0" fontId="3" fillId="0" borderId="7" xfId="0" applyFont="1" applyBorder="1"/>
    <xf numFmtId="0" fontId="3" fillId="0" borderId="0" xfId="0" applyFont="1" applyBorder="1" applyAlignment="1"/>
    <xf numFmtId="0" fontId="3" fillId="0" borderId="9" xfId="0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39" fontId="3" fillId="0" borderId="9" xfId="2" applyNumberFormat="1" applyFont="1" applyBorder="1"/>
    <xf numFmtId="0" fontId="3" fillId="0" borderId="10" xfId="0" applyFont="1" applyBorder="1"/>
    <xf numFmtId="0" fontId="0" fillId="0" borderId="1" xfId="0" applyBorder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164" fontId="3" fillId="0" borderId="1" xfId="0" applyNumberFormat="1" applyFont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7" zoomScaleNormal="87" workbookViewId="0">
      <selection activeCell="K16" sqref="K16"/>
    </sheetView>
  </sheetViews>
  <sheetFormatPr defaultColWidth="9.140625" defaultRowHeight="15" x14ac:dyDescent="0.25"/>
  <cols>
    <col min="1" max="2" width="22.7109375" style="1" customWidth="1"/>
    <col min="3" max="4" width="19" style="1" customWidth="1"/>
    <col min="5" max="5" width="20" style="1" customWidth="1"/>
    <col min="6" max="6" width="20.28515625" style="1" customWidth="1"/>
    <col min="7" max="7" width="16.28515625" style="1" bestFit="1" customWidth="1"/>
    <col min="8" max="16384" width="9.140625" style="1"/>
  </cols>
  <sheetData>
    <row r="1" spans="1:12" ht="26.25" customHeight="1" x14ac:dyDescent="0.25">
      <c r="A1" s="33" t="s">
        <v>33</v>
      </c>
      <c r="B1" s="33"/>
      <c r="C1" s="33"/>
      <c r="D1" s="33"/>
      <c r="E1" s="33"/>
      <c r="F1" s="33"/>
      <c r="G1" s="33"/>
    </row>
    <row r="2" spans="1:12" ht="36" customHeight="1" x14ac:dyDescent="0.25">
      <c r="A2" s="7" t="s">
        <v>27</v>
      </c>
      <c r="B2" s="7" t="s">
        <v>36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</row>
    <row r="3" spans="1:12" x14ac:dyDescent="0.25">
      <c r="A3" s="3" t="s">
        <v>5</v>
      </c>
      <c r="B3" s="3" t="s">
        <v>37</v>
      </c>
      <c r="C3" s="4">
        <v>-654.54999999999995</v>
      </c>
      <c r="D3" s="5">
        <v>1800</v>
      </c>
      <c r="E3" s="5">
        <v>1653.22</v>
      </c>
      <c r="F3" s="4">
        <f>SUM(C3+D3-E3)</f>
        <v>-507.77</v>
      </c>
      <c r="G3" s="6" t="str">
        <f>IF(F3&lt;0,"Check especial","Check normal")</f>
        <v>Check especial</v>
      </c>
      <c r="I3" s="31" t="s">
        <v>31</v>
      </c>
      <c r="J3" s="31"/>
      <c r="K3" s="31"/>
      <c r="L3" s="31"/>
    </row>
    <row r="4" spans="1:12" x14ac:dyDescent="0.25">
      <c r="A4" s="3" t="s">
        <v>26</v>
      </c>
      <c r="B4" s="3" t="s">
        <v>37</v>
      </c>
      <c r="C4" s="4">
        <v>5000</v>
      </c>
      <c r="D4" s="5">
        <v>3900</v>
      </c>
      <c r="E4" s="5">
        <v>451.09</v>
      </c>
      <c r="F4" s="4">
        <f t="shared" ref="F4:F24" si="0">SUM(C4+D4-E4)</f>
        <v>8448.91</v>
      </c>
      <c r="G4" s="6" t="str">
        <f t="shared" ref="G4:G24" si="1">IF(F4&lt;0,"Check especial","Check normal")</f>
        <v>Check normal</v>
      </c>
      <c r="I4" s="32" t="s">
        <v>32</v>
      </c>
      <c r="J4" s="32"/>
      <c r="K4" s="32"/>
      <c r="L4" s="32"/>
    </row>
    <row r="5" spans="1:12" x14ac:dyDescent="0.25">
      <c r="A5" s="3" t="s">
        <v>6</v>
      </c>
      <c r="B5" s="3" t="s">
        <v>37</v>
      </c>
      <c r="C5" s="4">
        <v>78.64</v>
      </c>
      <c r="D5" s="5">
        <v>650</v>
      </c>
      <c r="E5" s="5">
        <v>396.33</v>
      </c>
      <c r="F5" s="4">
        <f t="shared" si="0"/>
        <v>332.31</v>
      </c>
      <c r="G5" s="6" t="str">
        <f t="shared" si="1"/>
        <v>Check normal</v>
      </c>
      <c r="I5" s="32"/>
      <c r="J5" s="32"/>
      <c r="K5" s="32"/>
      <c r="L5" s="32"/>
    </row>
    <row r="6" spans="1:12" x14ac:dyDescent="0.25">
      <c r="A6" s="3" t="s">
        <v>7</v>
      </c>
      <c r="B6" s="3" t="s">
        <v>38</v>
      </c>
      <c r="C6" s="4">
        <v>87.95</v>
      </c>
      <c r="D6" s="5">
        <v>985.23</v>
      </c>
      <c r="E6" s="5">
        <v>594.29</v>
      </c>
      <c r="F6" s="4">
        <f t="shared" si="0"/>
        <v>478.8900000000001</v>
      </c>
      <c r="G6" s="6" t="str">
        <f t="shared" si="1"/>
        <v>Check normal</v>
      </c>
      <c r="I6" s="32"/>
      <c r="J6" s="32"/>
      <c r="K6" s="32"/>
      <c r="L6" s="32"/>
    </row>
    <row r="7" spans="1:12" x14ac:dyDescent="0.25">
      <c r="A7" s="3" t="s">
        <v>8</v>
      </c>
      <c r="B7" s="3" t="s">
        <v>37</v>
      </c>
      <c r="C7" s="4">
        <v>584.69000000000005</v>
      </c>
      <c r="D7" s="5">
        <v>2189.36</v>
      </c>
      <c r="E7" s="5">
        <v>1594.33</v>
      </c>
      <c r="F7" s="4">
        <f t="shared" si="0"/>
        <v>1179.7200000000003</v>
      </c>
      <c r="G7" s="6" t="str">
        <f t="shared" si="1"/>
        <v>Check normal</v>
      </c>
      <c r="I7" s="32"/>
      <c r="J7" s="32"/>
      <c r="K7" s="32"/>
      <c r="L7" s="32"/>
    </row>
    <row r="8" spans="1:12" x14ac:dyDescent="0.25">
      <c r="A8" s="3" t="s">
        <v>9</v>
      </c>
      <c r="B8" s="3" t="s">
        <v>38</v>
      </c>
      <c r="C8" s="4">
        <v>5.21</v>
      </c>
      <c r="D8" s="5">
        <v>240</v>
      </c>
      <c r="E8" s="5">
        <v>223.01</v>
      </c>
      <c r="F8" s="4">
        <f t="shared" si="0"/>
        <v>22.200000000000017</v>
      </c>
      <c r="G8" s="6" t="str">
        <f t="shared" si="1"/>
        <v>Check normal</v>
      </c>
    </row>
    <row r="9" spans="1:12" x14ac:dyDescent="0.25">
      <c r="A9" s="3" t="s">
        <v>10</v>
      </c>
      <c r="B9" s="3" t="s">
        <v>37</v>
      </c>
      <c r="C9" s="4">
        <v>6487.22</v>
      </c>
      <c r="D9" s="5">
        <v>3000</v>
      </c>
      <c r="E9" s="5">
        <v>10000</v>
      </c>
      <c r="F9" s="4">
        <f t="shared" si="0"/>
        <v>-512.77999999999884</v>
      </c>
      <c r="G9" s="6" t="str">
        <f t="shared" si="1"/>
        <v>Check especial</v>
      </c>
    </row>
    <row r="10" spans="1:12" x14ac:dyDescent="0.25">
      <c r="A10" s="3" t="s">
        <v>11</v>
      </c>
      <c r="B10" s="3" t="s">
        <v>38</v>
      </c>
      <c r="C10" s="4">
        <v>547.32000000000005</v>
      </c>
      <c r="D10" s="5">
        <v>987.21</v>
      </c>
      <c r="E10" s="5">
        <v>2259.0100000000002</v>
      </c>
      <c r="F10" s="4">
        <f t="shared" si="0"/>
        <v>-724.48</v>
      </c>
      <c r="G10" s="6" t="str">
        <f t="shared" si="1"/>
        <v>Check especial</v>
      </c>
    </row>
    <row r="11" spans="1:12" x14ac:dyDescent="0.25">
      <c r="A11" s="3" t="s">
        <v>12</v>
      </c>
      <c r="B11" s="3" t="s">
        <v>37</v>
      </c>
      <c r="C11" s="4">
        <v>-9.8699999999999992</v>
      </c>
      <c r="D11" s="5">
        <v>569.22</v>
      </c>
      <c r="E11" s="5">
        <v>520.30999999999995</v>
      </c>
      <c r="F11" s="4">
        <f t="shared" si="0"/>
        <v>39.040000000000077</v>
      </c>
      <c r="G11" s="6" t="str">
        <f t="shared" si="1"/>
        <v>Check normal</v>
      </c>
    </row>
    <row r="12" spans="1:12" x14ac:dyDescent="0.25">
      <c r="A12" s="3" t="s">
        <v>13</v>
      </c>
      <c r="B12" s="3" t="s">
        <v>38</v>
      </c>
      <c r="C12" s="4">
        <v>312.48</v>
      </c>
      <c r="D12" s="5">
        <v>875</v>
      </c>
      <c r="E12" s="5">
        <v>594.78</v>
      </c>
      <c r="F12" s="4">
        <f t="shared" si="0"/>
        <v>592.70000000000005</v>
      </c>
      <c r="G12" s="6" t="str">
        <f t="shared" si="1"/>
        <v>Check normal</v>
      </c>
    </row>
    <row r="13" spans="1:12" x14ac:dyDescent="0.25">
      <c r="A13" s="3" t="s">
        <v>14</v>
      </c>
      <c r="B13" s="3" t="s">
        <v>38</v>
      </c>
      <c r="C13" s="4">
        <v>2345.9</v>
      </c>
      <c r="D13" s="5">
        <v>2678</v>
      </c>
      <c r="E13" s="5">
        <v>584.33000000000004</v>
      </c>
      <c r="F13" s="4">
        <f t="shared" si="0"/>
        <v>4439.57</v>
      </c>
      <c r="G13" s="6" t="str">
        <f t="shared" si="1"/>
        <v>Check normal</v>
      </c>
    </row>
    <row r="14" spans="1:12" x14ac:dyDescent="0.25">
      <c r="A14" s="3" t="s">
        <v>15</v>
      </c>
      <c r="B14" s="3" t="s">
        <v>38</v>
      </c>
      <c r="C14" s="4">
        <v>548.22</v>
      </c>
      <c r="D14" s="5">
        <v>12548.21</v>
      </c>
      <c r="E14" s="5">
        <v>1405.3</v>
      </c>
      <c r="F14" s="4">
        <f t="shared" si="0"/>
        <v>11691.13</v>
      </c>
      <c r="G14" s="6" t="str">
        <f t="shared" si="1"/>
        <v>Check normal</v>
      </c>
    </row>
    <row r="15" spans="1:12" x14ac:dyDescent="0.25">
      <c r="A15" s="3" t="s">
        <v>16</v>
      </c>
      <c r="B15" s="3" t="s">
        <v>37</v>
      </c>
      <c r="C15" s="4">
        <v>549.47</v>
      </c>
      <c r="D15" s="5">
        <v>964.33</v>
      </c>
      <c r="E15" s="5">
        <v>854.95</v>
      </c>
      <c r="F15" s="4">
        <f t="shared" si="0"/>
        <v>658.85000000000014</v>
      </c>
      <c r="G15" s="6" t="str">
        <f t="shared" si="1"/>
        <v>Check normal</v>
      </c>
    </row>
    <row r="16" spans="1:12" x14ac:dyDescent="0.25">
      <c r="A16" s="3" t="s">
        <v>17</v>
      </c>
      <c r="B16" s="3" t="s">
        <v>37</v>
      </c>
      <c r="C16" s="4">
        <v>7784.22</v>
      </c>
      <c r="D16" s="5">
        <v>5000</v>
      </c>
      <c r="E16" s="5">
        <v>5648.22</v>
      </c>
      <c r="F16" s="4">
        <f t="shared" si="0"/>
        <v>7136.0000000000009</v>
      </c>
      <c r="G16" s="6" t="str">
        <f t="shared" si="1"/>
        <v>Check normal</v>
      </c>
    </row>
    <row r="17" spans="1:7" x14ac:dyDescent="0.25">
      <c r="A17" s="3" t="s">
        <v>18</v>
      </c>
      <c r="B17" s="3" t="s">
        <v>37</v>
      </c>
      <c r="C17" s="4">
        <v>126.75</v>
      </c>
      <c r="D17" s="5">
        <v>648.21</v>
      </c>
      <c r="E17" s="5">
        <v>259.55</v>
      </c>
      <c r="F17" s="4">
        <f t="shared" si="0"/>
        <v>515.41000000000008</v>
      </c>
      <c r="G17" s="6" t="str">
        <f t="shared" si="1"/>
        <v>Check normal</v>
      </c>
    </row>
    <row r="18" spans="1:7" x14ac:dyDescent="0.25">
      <c r="A18" s="3" t="s">
        <v>19</v>
      </c>
      <c r="B18" s="3" t="s">
        <v>37</v>
      </c>
      <c r="C18" s="4">
        <v>5466.2</v>
      </c>
      <c r="D18" s="5">
        <v>2566.1999999999998</v>
      </c>
      <c r="E18" s="5">
        <v>5446.2</v>
      </c>
      <c r="F18" s="4">
        <f t="shared" si="0"/>
        <v>2586.1999999999998</v>
      </c>
      <c r="G18" s="6" t="str">
        <f t="shared" si="1"/>
        <v>Check normal</v>
      </c>
    </row>
    <row r="19" spans="1:7" x14ac:dyDescent="0.25">
      <c r="A19" s="3" t="s">
        <v>20</v>
      </c>
      <c r="B19" s="3" t="s">
        <v>38</v>
      </c>
      <c r="C19" s="4">
        <v>487.25</v>
      </c>
      <c r="D19" s="5">
        <v>2500</v>
      </c>
      <c r="E19" s="5">
        <v>1983</v>
      </c>
      <c r="F19" s="4">
        <f t="shared" si="0"/>
        <v>1004.25</v>
      </c>
      <c r="G19" s="6" t="str">
        <f t="shared" si="1"/>
        <v>Check normal</v>
      </c>
    </row>
    <row r="20" spans="1:7" x14ac:dyDescent="0.25">
      <c r="A20" s="3" t="s">
        <v>21</v>
      </c>
      <c r="B20" s="3" t="s">
        <v>37</v>
      </c>
      <c r="C20" s="4">
        <v>123.12</v>
      </c>
      <c r="D20" s="5">
        <v>2400</v>
      </c>
      <c r="E20" s="5">
        <v>1100</v>
      </c>
      <c r="F20" s="4">
        <f t="shared" si="0"/>
        <v>1423.12</v>
      </c>
      <c r="G20" s="6" t="str">
        <f t="shared" si="1"/>
        <v>Check normal</v>
      </c>
    </row>
    <row r="21" spans="1:7" x14ac:dyDescent="0.25">
      <c r="A21" s="3" t="s">
        <v>22</v>
      </c>
      <c r="B21" s="3" t="s">
        <v>38</v>
      </c>
      <c r="C21" s="4">
        <v>1.36</v>
      </c>
      <c r="D21" s="5">
        <v>600</v>
      </c>
      <c r="E21" s="5">
        <v>546.33000000000004</v>
      </c>
      <c r="F21" s="4">
        <f t="shared" si="0"/>
        <v>55.029999999999973</v>
      </c>
      <c r="G21" s="6" t="str">
        <f t="shared" si="1"/>
        <v>Check normal</v>
      </c>
    </row>
    <row r="22" spans="1:7" x14ac:dyDescent="0.25">
      <c r="A22" s="3" t="s">
        <v>23</v>
      </c>
      <c r="B22" s="3" t="s">
        <v>38</v>
      </c>
      <c r="C22" s="4">
        <v>122.17</v>
      </c>
      <c r="D22" s="5">
        <v>400</v>
      </c>
      <c r="E22" s="5">
        <v>340.74</v>
      </c>
      <c r="F22" s="4">
        <f t="shared" si="0"/>
        <v>181.42999999999995</v>
      </c>
      <c r="G22" s="6" t="str">
        <f t="shared" si="1"/>
        <v>Check normal</v>
      </c>
    </row>
    <row r="23" spans="1:7" x14ac:dyDescent="0.25">
      <c r="A23" s="3" t="s">
        <v>24</v>
      </c>
      <c r="B23" s="3" t="s">
        <v>37</v>
      </c>
      <c r="C23" s="4">
        <v>879.2</v>
      </c>
      <c r="D23" s="5">
        <v>5000</v>
      </c>
      <c r="E23" s="5">
        <v>4563.01</v>
      </c>
      <c r="F23" s="4">
        <f t="shared" si="0"/>
        <v>1316.1899999999996</v>
      </c>
      <c r="G23" s="6" t="str">
        <f t="shared" si="1"/>
        <v>Check normal</v>
      </c>
    </row>
    <row r="24" spans="1:7" x14ac:dyDescent="0.25">
      <c r="A24" s="3" t="s">
        <v>25</v>
      </c>
      <c r="B24" s="3" t="s">
        <v>38</v>
      </c>
      <c r="C24" s="4">
        <v>216.21</v>
      </c>
      <c r="D24" s="5">
        <v>540</v>
      </c>
      <c r="E24" s="5">
        <v>625.33000000000004</v>
      </c>
      <c r="F24" s="4">
        <f t="shared" si="0"/>
        <v>130.88</v>
      </c>
      <c r="G24" s="6" t="str">
        <f t="shared" si="1"/>
        <v>Check normal</v>
      </c>
    </row>
    <row r="26" spans="1:7" x14ac:dyDescent="0.25">
      <c r="A26" s="2"/>
      <c r="B26" s="2"/>
    </row>
    <row r="28" spans="1:7" x14ac:dyDescent="0.25">
      <c r="A28" s="34" t="s">
        <v>35</v>
      </c>
      <c r="B28" s="34"/>
      <c r="C28" s="34"/>
      <c r="D28" s="36">
        <f>SUM(D3:D24)</f>
        <v>51040.969999999994</v>
      </c>
    </row>
    <row r="29" spans="1:7" x14ac:dyDescent="0.25">
      <c r="A29" s="34" t="s">
        <v>34</v>
      </c>
      <c r="B29" s="34"/>
      <c r="C29" s="34"/>
      <c r="D29" s="36">
        <f>SUM(E3:E24)</f>
        <v>41643.33</v>
      </c>
    </row>
    <row r="30" spans="1:7" x14ac:dyDescent="0.25">
      <c r="A30" s="30" t="s">
        <v>28</v>
      </c>
      <c r="B30" s="30"/>
      <c r="C30" s="30"/>
      <c r="D30" s="8">
        <f>COUNTA(A3:A24)</f>
        <v>22</v>
      </c>
    </row>
    <row r="31" spans="1:7" x14ac:dyDescent="0.25">
      <c r="A31" s="30" t="s">
        <v>29</v>
      </c>
      <c r="B31" s="30"/>
      <c r="C31" s="30"/>
      <c r="D31" s="8">
        <f>COUNTIF(G3:G24,"check normal")</f>
        <v>19</v>
      </c>
    </row>
    <row r="32" spans="1:7" x14ac:dyDescent="0.25">
      <c r="A32" s="30" t="s">
        <v>30</v>
      </c>
      <c r="B32" s="30"/>
      <c r="C32" s="30"/>
      <c r="D32" s="8">
        <f>COUNTIF(G3:G24,"check especial")</f>
        <v>3</v>
      </c>
    </row>
  </sheetData>
  <mergeCells count="8">
    <mergeCell ref="A1:G1"/>
    <mergeCell ref="A28:C28"/>
    <mergeCell ref="A29:C29"/>
    <mergeCell ref="A30:C30"/>
    <mergeCell ref="A31:C31"/>
    <mergeCell ref="A32:C32"/>
    <mergeCell ref="I3:L3"/>
    <mergeCell ref="I4:L7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4" workbookViewId="0">
      <selection activeCell="J17" sqref="J17"/>
    </sheetView>
  </sheetViews>
  <sheetFormatPr defaultRowHeight="12.75" x14ac:dyDescent="0.2"/>
  <cols>
    <col min="1" max="1" width="18.5703125" customWidth="1"/>
    <col min="4" max="4" width="10.5703125" customWidth="1"/>
    <col min="5" max="5" width="14.28515625" customWidth="1"/>
    <col min="6" max="6" width="21" customWidth="1"/>
    <col min="9" max="9" width="13.42578125" customWidth="1"/>
    <col min="10" max="10" width="20.7109375" bestFit="1" customWidth="1"/>
  </cols>
  <sheetData>
    <row r="1" spans="1:10" ht="23.25" x14ac:dyDescent="0.35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2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ht="30" x14ac:dyDescent="0.2">
      <c r="A3" s="10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F3" s="10" t="s">
        <v>45</v>
      </c>
      <c r="G3" s="10" t="s">
        <v>46</v>
      </c>
      <c r="H3" s="10" t="s">
        <v>47</v>
      </c>
      <c r="I3" s="10" t="s">
        <v>48</v>
      </c>
      <c r="J3" s="10" t="s">
        <v>49</v>
      </c>
    </row>
    <row r="4" spans="1:10" ht="15" x14ac:dyDescent="0.25">
      <c r="A4" s="8" t="s">
        <v>50</v>
      </c>
      <c r="B4" s="8" t="s">
        <v>51</v>
      </c>
      <c r="C4" s="11">
        <v>2.93</v>
      </c>
      <c r="D4" s="12" t="s">
        <v>52</v>
      </c>
      <c r="E4" s="13">
        <f>VLOOKUP(D4,jr,2)*C4</f>
        <v>0.52739999999999998</v>
      </c>
      <c r="F4" s="13">
        <f>VLOOKUP(D4,jr,3)*C4</f>
        <v>0.52739999999999998</v>
      </c>
      <c r="G4" s="14">
        <f>C4+E4+F4</f>
        <v>3.9848000000000003</v>
      </c>
      <c r="H4" s="8">
        <v>800</v>
      </c>
      <c r="I4" s="14">
        <f>G4*H4</f>
        <v>3187.84</v>
      </c>
      <c r="J4" s="8" t="str">
        <f>VLOOKUP(I4,$E$13:$F$17,2)</f>
        <v>3x (No ato/35/70 dias)</v>
      </c>
    </row>
    <row r="5" spans="1:10" ht="15" x14ac:dyDescent="0.25">
      <c r="A5" s="8" t="s">
        <v>53</v>
      </c>
      <c r="B5" s="8" t="s">
        <v>54</v>
      </c>
      <c r="C5" s="11">
        <v>0.89</v>
      </c>
      <c r="D5" s="12" t="s">
        <v>52</v>
      </c>
      <c r="E5" s="13">
        <f>VLOOKUP(D5,jr,2)*C5</f>
        <v>0.16020000000000001</v>
      </c>
      <c r="F5" s="13">
        <f>VLOOKUP(D5,jr,3)*C5</f>
        <v>0.16020000000000001</v>
      </c>
      <c r="G5" s="14">
        <f t="shared" ref="G5:G11" si="0">C5+E5+F5</f>
        <v>1.2103999999999999</v>
      </c>
      <c r="H5" s="8">
        <v>450</v>
      </c>
      <c r="I5" s="14">
        <f t="shared" ref="I5:I11" si="1">G5*H5</f>
        <v>544.67999999999995</v>
      </c>
      <c r="J5" s="8" t="str">
        <f t="shared" ref="J5:J11" si="2">VLOOKUP(I5,$E$13:$F$17,2)</f>
        <v>Faturamento 20 dias</v>
      </c>
    </row>
    <row r="6" spans="1:10" ht="15" x14ac:dyDescent="0.25">
      <c r="A6" s="8" t="s">
        <v>55</v>
      </c>
      <c r="B6" s="8" t="s">
        <v>54</v>
      </c>
      <c r="C6" s="11">
        <v>0.97</v>
      </c>
      <c r="D6" s="12" t="s">
        <v>56</v>
      </c>
      <c r="E6" s="13">
        <f>VLOOKUP(D6,jr,2)*C6</f>
        <v>9.7000000000000003E-2</v>
      </c>
      <c r="F6" s="13">
        <f>VLOOKUP(D6,jr,3)*C6</f>
        <v>0.11639999999999999</v>
      </c>
      <c r="G6" s="14">
        <f t="shared" si="0"/>
        <v>1.1834</v>
      </c>
      <c r="H6" s="8">
        <v>80</v>
      </c>
      <c r="I6" s="14">
        <f t="shared" si="1"/>
        <v>94.671999999999997</v>
      </c>
      <c r="J6" s="8" t="str">
        <f t="shared" si="2"/>
        <v>Boleto</v>
      </c>
    </row>
    <row r="7" spans="1:10" ht="15" x14ac:dyDescent="0.25">
      <c r="A7" s="8" t="s">
        <v>57</v>
      </c>
      <c r="B7" s="8" t="s">
        <v>54</v>
      </c>
      <c r="C7" s="11">
        <v>0.54</v>
      </c>
      <c r="D7" s="12" t="s">
        <v>56</v>
      </c>
      <c r="E7" s="13">
        <f>VLOOKUP(D7,jr,2)*C7</f>
        <v>5.4000000000000006E-2</v>
      </c>
      <c r="F7" s="13">
        <f>VLOOKUP(D7,jr,3)*C7</f>
        <v>6.4799999999999996E-2</v>
      </c>
      <c r="G7" s="14">
        <f t="shared" si="0"/>
        <v>0.65880000000000005</v>
      </c>
      <c r="H7" s="8">
        <v>300</v>
      </c>
      <c r="I7" s="14">
        <f t="shared" si="1"/>
        <v>197.64000000000001</v>
      </c>
      <c r="J7" s="8" t="str">
        <f t="shared" si="2"/>
        <v>Boleto</v>
      </c>
    </row>
    <row r="8" spans="1:10" ht="15" x14ac:dyDescent="0.25">
      <c r="A8" s="8" t="s">
        <v>58</v>
      </c>
      <c r="B8" s="8" t="s">
        <v>51</v>
      </c>
      <c r="C8" s="11">
        <v>3.2</v>
      </c>
      <c r="D8" s="12" t="s">
        <v>59</v>
      </c>
      <c r="E8" s="13">
        <f>VLOOKUP(D8,jr,2)*C8</f>
        <v>0.48</v>
      </c>
      <c r="F8" s="13">
        <f>VLOOKUP(D8,jr,3)*C8</f>
        <v>0.57599999999999996</v>
      </c>
      <c r="G8" s="14">
        <f t="shared" si="0"/>
        <v>4.2560000000000002</v>
      </c>
      <c r="H8" s="8">
        <v>1200</v>
      </c>
      <c r="I8" s="14">
        <f t="shared" si="1"/>
        <v>5107.2000000000007</v>
      </c>
      <c r="J8" s="8" t="str">
        <f t="shared" si="2"/>
        <v>3x (No ato/35/70 dias)</v>
      </c>
    </row>
    <row r="9" spans="1:10" ht="15" x14ac:dyDescent="0.25">
      <c r="A9" s="8" t="s">
        <v>60</v>
      </c>
      <c r="B9" s="8" t="s">
        <v>54</v>
      </c>
      <c r="C9" s="11">
        <v>1.58</v>
      </c>
      <c r="D9" s="12" t="s">
        <v>59</v>
      </c>
      <c r="E9" s="13">
        <f>VLOOKUP(D9,jr,2)*C9</f>
        <v>0.23699999999999999</v>
      </c>
      <c r="F9" s="13">
        <f>VLOOKUP(D9,jr,3)*C9</f>
        <v>0.28439999999999999</v>
      </c>
      <c r="G9" s="14">
        <f t="shared" si="0"/>
        <v>2.1013999999999999</v>
      </c>
      <c r="H9" s="8">
        <v>600</v>
      </c>
      <c r="I9" s="14">
        <f t="shared" si="1"/>
        <v>1260.8399999999999</v>
      </c>
      <c r="J9" s="8" t="str">
        <f t="shared" si="2"/>
        <v>2x (15/45 dias)</v>
      </c>
    </row>
    <row r="10" spans="1:10" ht="15" x14ac:dyDescent="0.25">
      <c r="A10" s="8" t="s">
        <v>61</v>
      </c>
      <c r="B10" s="8" t="s">
        <v>54</v>
      </c>
      <c r="C10" s="11">
        <v>1.85</v>
      </c>
      <c r="D10" s="12" t="s">
        <v>62</v>
      </c>
      <c r="E10" s="13">
        <f>VLOOKUP(D10,jr,2)*C10</f>
        <v>0.18500000000000003</v>
      </c>
      <c r="F10" s="13">
        <f>VLOOKUP(D10,jr,3)*C10</f>
        <v>0.31450000000000006</v>
      </c>
      <c r="G10" s="14">
        <f t="shared" si="0"/>
        <v>2.3495000000000004</v>
      </c>
      <c r="H10" s="8">
        <v>200</v>
      </c>
      <c r="I10" s="14">
        <f t="shared" si="1"/>
        <v>469.90000000000009</v>
      </c>
      <c r="J10" s="8" t="str">
        <f t="shared" si="2"/>
        <v>Boleto</v>
      </c>
    </row>
    <row r="11" spans="1:10" ht="15" x14ac:dyDescent="0.25">
      <c r="A11" s="8" t="s">
        <v>63</v>
      </c>
      <c r="B11" s="8" t="s">
        <v>51</v>
      </c>
      <c r="C11" s="11">
        <v>2.76</v>
      </c>
      <c r="D11" s="12" t="s">
        <v>62</v>
      </c>
      <c r="E11" s="13">
        <f>VLOOKUP(D11,jr,2)*C11</f>
        <v>0.27599999999999997</v>
      </c>
      <c r="F11" s="13">
        <f>VLOOKUP(D11,jr,3)*C11</f>
        <v>0.46920000000000001</v>
      </c>
      <c r="G11" s="14">
        <f t="shared" si="0"/>
        <v>3.5051999999999994</v>
      </c>
      <c r="H11" s="8">
        <v>75</v>
      </c>
      <c r="I11" s="14">
        <f t="shared" si="1"/>
        <v>262.88999999999993</v>
      </c>
      <c r="J11" s="8" t="str">
        <f t="shared" si="2"/>
        <v>Boleto</v>
      </c>
    </row>
    <row r="12" spans="1:1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" x14ac:dyDescent="0.25">
      <c r="A13" s="15" t="s">
        <v>64</v>
      </c>
      <c r="B13" s="16" t="s">
        <v>65</v>
      </c>
      <c r="C13" s="17" t="s">
        <v>66</v>
      </c>
      <c r="D13" s="1"/>
      <c r="E13" s="15" t="s">
        <v>67</v>
      </c>
      <c r="F13" s="16" t="s">
        <v>68</v>
      </c>
      <c r="G13" s="1"/>
      <c r="H13" s="18"/>
      <c r="I13" s="18"/>
      <c r="J13" s="1"/>
    </row>
    <row r="14" spans="1:10" ht="15" x14ac:dyDescent="0.25">
      <c r="A14" s="19" t="s">
        <v>52</v>
      </c>
      <c r="B14" s="20">
        <v>0.18</v>
      </c>
      <c r="C14" s="21">
        <v>0.18</v>
      </c>
      <c r="D14" s="1"/>
      <c r="E14" s="22">
        <v>0</v>
      </c>
      <c r="F14" s="23" t="s">
        <v>69</v>
      </c>
      <c r="G14" s="1"/>
      <c r="H14" s="24"/>
      <c r="I14" s="24"/>
      <c r="J14" s="1"/>
    </row>
    <row r="15" spans="1:10" ht="15" x14ac:dyDescent="0.25">
      <c r="A15" s="19" t="s">
        <v>56</v>
      </c>
      <c r="B15" s="20">
        <v>0.1</v>
      </c>
      <c r="C15" s="21">
        <v>0.12</v>
      </c>
      <c r="D15" s="1"/>
      <c r="E15" s="22">
        <v>500</v>
      </c>
      <c r="F15" s="23" t="s">
        <v>70</v>
      </c>
      <c r="G15" s="1"/>
      <c r="H15" s="1"/>
      <c r="I15" s="1"/>
      <c r="J15" s="1"/>
    </row>
    <row r="16" spans="1:10" ht="15" x14ac:dyDescent="0.25">
      <c r="A16" s="19" t="s">
        <v>59</v>
      </c>
      <c r="B16" s="20">
        <v>0.15</v>
      </c>
      <c r="C16" s="21">
        <v>0.18</v>
      </c>
      <c r="D16" s="1"/>
      <c r="E16" s="22">
        <v>1000</v>
      </c>
      <c r="F16" s="23" t="s">
        <v>71</v>
      </c>
      <c r="G16" s="1"/>
      <c r="H16" s="1"/>
      <c r="I16" s="1"/>
      <c r="J16" s="1"/>
    </row>
    <row r="17" spans="1:10" ht="15" x14ac:dyDescent="0.25">
      <c r="A17" s="25" t="s">
        <v>62</v>
      </c>
      <c r="B17" s="26">
        <v>0.1</v>
      </c>
      <c r="C17" s="27">
        <v>0.17</v>
      </c>
      <c r="D17" s="1"/>
      <c r="E17" s="28">
        <v>1500</v>
      </c>
      <c r="F17" s="29" t="s">
        <v>72</v>
      </c>
      <c r="G17" s="1"/>
      <c r="H17" s="1"/>
      <c r="I17" s="1"/>
      <c r="J17" s="1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Banco</vt:lpstr>
      <vt:lpstr>Bazar</vt:lpstr>
      <vt:lpstr>j</vt:lpstr>
      <vt:lpstr>jr</vt:lpstr>
      <vt:lpstr>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Técnico em Informática 2018.1</cp:lastModifiedBy>
  <cp:lastPrinted>2000-07-30T15:58:15Z</cp:lastPrinted>
  <dcterms:created xsi:type="dcterms:W3CDTF">2000-01-30T23:35:38Z</dcterms:created>
  <dcterms:modified xsi:type="dcterms:W3CDTF">2018-08-09T12:35:49Z</dcterms:modified>
</cp:coreProperties>
</file>