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1176" documentId="8_{2550F169-BEF9-40D9-8733-B8C7482F9540}" xr6:coauthVersionLast="47" xr6:coauthVersionMax="47" xr10:uidLastSave="{888DF5B2-5B1E-433D-916B-2CB503787E0C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6" l="1"/>
  <c r="K35" i="6"/>
  <c r="K34" i="6"/>
  <c r="R26" i="6"/>
  <c r="O23" i="6"/>
  <c r="O21" i="6"/>
  <c r="O19" i="6"/>
  <c r="O17" i="6"/>
  <c r="O14" i="6"/>
  <c r="O12" i="6"/>
  <c r="O9" i="6"/>
  <c r="O3" i="6"/>
  <c r="O7" i="6"/>
  <c r="O4" i="6"/>
  <c r="C3" i="6"/>
  <c r="E3" i="6" s="1"/>
  <c r="P17" i="6"/>
  <c r="P3" i="6"/>
  <c r="J24" i="6"/>
  <c r="B29" i="6"/>
  <c r="B28" i="6"/>
  <c r="C28" i="6" s="1"/>
  <c r="B32" i="6"/>
  <c r="C32" i="6" s="1"/>
  <c r="B30" i="6"/>
  <c r="B31" i="6"/>
  <c r="J18" i="6"/>
  <c r="J12" i="6"/>
  <c r="J6" i="6"/>
  <c r="J3" i="6"/>
  <c r="D3" i="6"/>
  <c r="C20" i="6"/>
  <c r="C13" i="6"/>
  <c r="C6" i="6"/>
  <c r="E6" i="6" s="1"/>
  <c r="C30" i="6"/>
  <c r="N34" i="6"/>
  <c r="N32" i="6"/>
  <c r="O32" i="6" s="1"/>
  <c r="N33" i="6"/>
  <c r="N31" i="6"/>
  <c r="O31" i="6" s="1"/>
  <c r="K3" i="6"/>
  <c r="B33" i="6" s="1"/>
  <c r="C33" i="6" s="1"/>
  <c r="D13" i="6" l="1"/>
  <c r="E13" i="6"/>
  <c r="D20" i="6"/>
  <c r="E20" i="6"/>
  <c r="P26" i="6"/>
  <c r="N35" i="6" s="1"/>
  <c r="P35" i="6" s="1"/>
  <c r="O34" i="6"/>
  <c r="O33" i="6"/>
  <c r="D6" i="6"/>
  <c r="K32" i="6"/>
  <c r="F28" i="6"/>
  <c r="P31" i="6"/>
  <c r="N36" i="6" s="1"/>
  <c r="F3" i="6"/>
</calcChain>
</file>

<file path=xl/sharedStrings.xml><?xml version="1.0" encoding="utf-8"?>
<sst xmlns="http://schemas.openxmlformats.org/spreadsheetml/2006/main" count="90" uniqueCount="53">
  <si>
    <t>Under Grads</t>
  </si>
  <si>
    <t>Students</t>
  </si>
  <si>
    <t>Course Totals</t>
  </si>
  <si>
    <t>Groups @20</t>
  </si>
  <si>
    <t>Groups @24</t>
  </si>
  <si>
    <t>TOTAL</t>
  </si>
  <si>
    <t>Apprentices</t>
  </si>
  <si>
    <t>Masters</t>
  </si>
  <si>
    <t>Complete</t>
  </si>
  <si>
    <t>Computing Foundation</t>
  </si>
  <si>
    <t>Level 4 - Data Analyst</t>
  </si>
  <si>
    <t>MSc Digital Design (Sept 22 - Sept 23)</t>
  </si>
  <si>
    <t>October 2023 Board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</si>
  <si>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</si>
  <si>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</si>
  <si>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</si>
  <si>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</si>
  <si>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</si>
  <si>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</si>
  <si>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</si>
  <si>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</si>
  <si>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</si>
  <si>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</si>
  <si>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</si>
  <si>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</si>
  <si>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Computer Engineering (Setp 23 - Sep 24)</t>
  </si>
  <si>
    <t>BSc Soft Eng</t>
  </si>
  <si>
    <t>Level 5 - BDATS</t>
  </si>
  <si>
    <t>Level 5</t>
  </si>
  <si>
    <t>MSc Cyber Security Engineering (Sept 22 -Sept 23)</t>
  </si>
  <si>
    <t>MSc Cyber Security Engineering (Setp 23 - Sep 24)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</si>
  <si>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</si>
  <si>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</si>
  <si>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</si>
  <si>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</si>
  <si>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</si>
  <si>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</si>
  <si>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</si>
  <si>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</si>
  <si>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</si>
  <si>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 xml:space="preserve">minus Sept completes </t>
  </si>
  <si>
    <t>UG BSc Course Breakdown Totals</t>
  </si>
  <si>
    <t>Updated (1-10-23)</t>
  </si>
  <si>
    <t>All Level Totals</t>
  </si>
  <si>
    <t>Totals</t>
  </si>
  <si>
    <t>COM411 inc. Apps</t>
  </si>
  <si>
    <t>Level 3</t>
  </si>
  <si>
    <t>COM412 inc. Apps</t>
  </si>
  <si>
    <t>Level 7 - 15 Credits Sept 23 Starters</t>
  </si>
  <si>
    <t>Level 7 - MAIDS Sept 23 Starters</t>
  </si>
  <si>
    <t>Level 7</t>
  </si>
  <si>
    <t>n/a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</si>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</sst>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22"/>
      <color theme="1"/>
      <name val="Calibri"/>
      <family val="2"/>
      <scheme val="minor"/>
    </font>
    <font>
      <b/>
      <strike/>
      <sz val="22"/>
      <color rgb="FF000000"/>
      <name val="Calibri"/>
      <family val="2"/>
      <scheme val="minor"/>
    </font>
    <font>
      <b/>
      <strike/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47" xfId="0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9" fillId="0" borderId="0" xfId="0" applyFont="1"/>
    <xf numFmtId="0" fontId="0" fillId="9" borderId="52" xfId="0" applyFill="1" applyBorder="1" applyAlignment="1">
      <alignment horizontal="left" vertical="center"/>
    </xf>
    <xf numFmtId="0" fontId="1" fillId="9" borderId="53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15" fillId="2" borderId="24" xfId="0" applyFont="1" applyFill="1" applyBorder="1" applyAlignment="1">
      <alignment horizontal="right" vertical="center"/>
    </xf>
    <xf numFmtId="0" fontId="14" fillId="2" borderId="28" xfId="0" applyFont="1" applyFill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164" fontId="2" fillId="0" borderId="54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7" fillId="11" borderId="57" xfId="0" applyFont="1" applyFill="1" applyBorder="1" applyAlignment="1">
      <alignment horizontal="center" vertical="center"/>
    </xf>
    <xf numFmtId="0" fontId="17" fillId="12" borderId="58" xfId="0" applyFont="1" applyFill="1" applyBorder="1" applyAlignment="1">
      <alignment horizontal="center" vertical="center"/>
    </xf>
    <xf numFmtId="0" fontId="20" fillId="4" borderId="44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center" vertical="center"/>
    </xf>
    <xf numFmtId="2" fontId="21" fillId="2" borderId="44" xfId="0" applyNumberFormat="1" applyFont="1" applyFill="1" applyBorder="1" applyAlignment="1">
      <alignment horizontal="center" vertical="center"/>
    </xf>
    <xf numFmtId="164" fontId="2" fillId="4" borderId="56" xfId="0" applyNumberFormat="1" applyFont="1" applyFill="1" applyBorder="1" applyAlignment="1">
      <alignment horizontal="center" vertical="center"/>
    </xf>
    <xf numFmtId="0" fontId="4" fillId="13" borderId="68" xfId="0" applyFont="1" applyFill="1" applyBorder="1" applyAlignment="1">
      <alignment horizontal="center" vertical="center"/>
    </xf>
    <xf numFmtId="0" fontId="4" fillId="14" borderId="66" xfId="0" applyFont="1" applyFill="1" applyBorder="1" applyAlignment="1">
      <alignment horizontal="center" vertical="center"/>
    </xf>
    <xf numFmtId="164" fontId="2" fillId="4" borderId="54" xfId="0" applyNumberFormat="1" applyFont="1" applyFill="1" applyBorder="1" applyAlignment="1">
      <alignment horizontal="center" vertical="center"/>
    </xf>
    <xf numFmtId="164" fontId="2" fillId="4" borderId="55" xfId="0" applyNumberFormat="1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2" fontId="22" fillId="2" borderId="37" xfId="0" applyNumberFormat="1" applyFont="1" applyFill="1" applyBorder="1" applyAlignment="1">
      <alignment horizontal="center" vertical="center"/>
    </xf>
    <xf numFmtId="2" fontId="22" fillId="2" borderId="38" xfId="0" applyNumberFormat="1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right" vertical="center"/>
    </xf>
    <xf numFmtId="0" fontId="1" fillId="8" borderId="45" xfId="0" applyFont="1" applyFill="1" applyBorder="1" applyAlignment="1">
      <alignment horizontal="right" vertical="center"/>
    </xf>
    <xf numFmtId="0" fontId="1" fillId="8" borderId="28" xfId="0" applyFont="1" applyFill="1" applyBorder="1" applyAlignment="1">
      <alignment horizontal="left" vertical="center"/>
    </xf>
    <xf numFmtId="0" fontId="1" fillId="8" borderId="29" xfId="0" applyFont="1" applyFill="1" applyBorder="1" applyAlignment="1">
      <alignment horizontal="left" vertical="center"/>
    </xf>
    <xf numFmtId="0" fontId="4" fillId="13" borderId="52" xfId="0" applyFont="1" applyFill="1" applyBorder="1" applyAlignment="1">
      <alignment horizontal="center" vertical="center"/>
    </xf>
    <xf numFmtId="0" fontId="4" fillId="13" borderId="6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2" fontId="9" fillId="2" borderId="20" xfId="0" applyNumberFormat="1" applyFont="1" applyFill="1" applyBorder="1" applyAlignment="1">
      <alignment horizontal="center" vertical="center"/>
    </xf>
    <xf numFmtId="2" fontId="9" fillId="2" borderId="22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2" fontId="9" fillId="2" borderId="37" xfId="0" applyNumberFormat="1" applyFont="1" applyFill="1" applyBorder="1" applyAlignment="1">
      <alignment horizontal="center" vertical="center"/>
    </xf>
    <xf numFmtId="2" fontId="9" fillId="2" borderId="38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2" fontId="21" fillId="2" borderId="44" xfId="0" applyNumberFormat="1" applyFont="1" applyFill="1" applyBorder="1" applyAlignment="1">
      <alignment horizontal="center" vertical="center"/>
    </xf>
    <xf numFmtId="2" fontId="21" fillId="2" borderId="49" xfId="0" applyNumberFormat="1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center" vertical="center"/>
    </xf>
    <xf numFmtId="0" fontId="5" fillId="8" borderId="4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4" fillId="8" borderId="44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45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23" fillId="4" borderId="44" xfId="0" applyFont="1" applyFill="1" applyBorder="1" applyAlignment="1">
      <alignment horizontal="left" vertical="center"/>
    </xf>
    <xf numFmtId="0" fontId="23" fillId="4" borderId="49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/>
    </xf>
    <xf numFmtId="0" fontId="1" fillId="4" borderId="51" xfId="0" applyFont="1" applyFill="1" applyBorder="1" applyAlignment="1">
      <alignment horizontal="left" vertical="center"/>
    </xf>
    <xf numFmtId="0" fontId="9" fillId="2" borderId="49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/>
    </xf>
    <xf numFmtId="164" fontId="12" fillId="2" borderId="20" xfId="0" applyNumberFormat="1" applyFont="1" applyFill="1" applyBorder="1" applyAlignment="1">
      <alignment horizontal="center" vertical="center"/>
    </xf>
    <xf numFmtId="164" fontId="12" fillId="2" borderId="21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5" borderId="62" xfId="0" applyFont="1" applyFill="1" applyBorder="1" applyAlignment="1">
      <alignment horizontal="center" vertical="center"/>
    </xf>
    <xf numFmtId="0" fontId="5" fillId="5" borderId="64" xfId="0" applyFont="1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20" fillId="4" borderId="20" xfId="0" applyFont="1" applyFill="1" applyBorder="1" applyAlignment="1">
      <alignment horizontal="left" vertical="center"/>
    </xf>
    <xf numFmtId="0" fontId="20" fillId="4" borderId="21" xfId="0" applyFont="1" applyFill="1" applyBorder="1" applyAlignment="1">
      <alignment horizontal="left" vertical="center"/>
    </xf>
    <xf numFmtId="0" fontId="20" fillId="4" borderId="44" xfId="0" applyFont="1" applyFill="1" applyBorder="1" applyAlignment="1">
      <alignment horizontal="left" vertical="center"/>
    </xf>
    <xf numFmtId="0" fontId="20" fillId="4" borderId="50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3" fillId="3" borderId="4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7" fillId="11" borderId="31" xfId="0" applyFont="1" applyFill="1" applyBorder="1" applyAlignment="1">
      <alignment horizontal="center" vertical="center"/>
    </xf>
    <xf numFmtId="0" fontId="17" fillId="11" borderId="48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0" fontId="4" fillId="14" borderId="30" xfId="0" applyFont="1" applyFill="1" applyBorder="1" applyAlignment="1">
      <alignment horizontal="center" vertical="center"/>
    </xf>
    <xf numFmtId="0" fontId="4" fillId="14" borderId="6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U37"/>
  <sheetViews>
    <sheetView tabSelected="1" workbookViewId="0">
      <selection activeCell="C28" sqref="C28:E33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0.28515625" customWidth="1"/>
    <col min="6" max="6" width="11.7109375" customWidth="1"/>
    <col min="7" max="7" width="7" customWidth="1"/>
    <col min="8" max="8" width="20" customWidth="1"/>
    <col min="9" max="10" width="10" customWidth="1"/>
    <col min="11" max="11" width="13.7109375" customWidth="1"/>
    <col min="13" max="13" width="43.85546875" customWidth="1"/>
    <col min="14" max="14" width="12.140625" customWidth="1"/>
    <col min="15" max="15" width="22.7109375" customWidth="1"/>
    <col min="16" max="16" width="15.42578125" customWidth="1"/>
    <col min="17" max="17" width="27" customWidth="1"/>
  </cols>
  <sheetData>
    <row r="1" spans="1:21" ht="32.25" customHeight="1">
      <c r="A1" s="1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H1" s="11" t="s">
        <v>6</v>
      </c>
      <c r="I1" s="1" t="s">
        <v>1</v>
      </c>
      <c r="J1" s="2" t="s">
        <v>2</v>
      </c>
      <c r="K1" s="1" t="s">
        <v>5</v>
      </c>
      <c r="M1" s="11" t="s">
        <v>7</v>
      </c>
      <c r="N1" s="1" t="s">
        <v>1</v>
      </c>
      <c r="O1" s="2" t="s">
        <v>4</v>
      </c>
      <c r="P1" s="57" t="s">
        <v>5</v>
      </c>
      <c r="Q1" s="56" t="s">
        <v>8</v>
      </c>
    </row>
    <row r="2" spans="1:21">
      <c r="C2" s="10"/>
      <c r="D2" s="10"/>
      <c r="E2" s="10"/>
      <c r="J2" s="10"/>
      <c r="Q2" s="10"/>
    </row>
    <row r="3" spans="1:21" ht="29.25" customHeight="1">
      <c r="A3" s="17" t="s">
        <v>9</v>
      </c>
      <c r="B3" s="9">
        <v>19</v>
      </c>
      <c r="C3" s="14">
        <f>SUM(B3)</f>
        <v>19</v>
      </c>
      <c r="D3" s="58">
        <f>SUM(C3/20)</f>
        <v>0.95</v>
      </c>
      <c r="E3" s="58">
        <f>SUM(C3/24)</f>
        <v>0.79166666666666663</v>
      </c>
      <c r="F3" s="157">
        <f>SUM(C3+C6+C13+C20)</f>
        <v>238</v>
      </c>
      <c r="H3" s="17" t="s">
        <v>10</v>
      </c>
      <c r="I3" s="9">
        <v>7</v>
      </c>
      <c r="J3" s="14">
        <f>SUM(I3)</f>
        <v>7</v>
      </c>
      <c r="K3" s="170">
        <f>SUM(J3+J6+J12+J18+J24)</f>
        <v>68</v>
      </c>
      <c r="M3" s="61" t="s">
        <v>11</v>
      </c>
      <c r="N3" s="62">
        <v>11</v>
      </c>
      <c r="O3" s="63">
        <f>SUM(N3/24)</f>
        <v>0.45833333333333331</v>
      </c>
      <c r="P3" s="69">
        <f>SUM(N3:N15)</f>
        <v>75</v>
      </c>
      <c r="Q3" s="55" t="s">
        <v>12</v>
      </c>
    </row>
    <row r="4" spans="1:21" ht="15.75" customHeight="1">
      <c r="A4" s="156"/>
      <c r="B4" s="156"/>
      <c r="C4" s="156"/>
      <c r="D4" s="156"/>
      <c r="E4" s="10"/>
      <c r="F4" s="158"/>
      <c r="H4" s="179"/>
      <c r="I4" s="179"/>
      <c r="J4" s="179"/>
      <c r="K4" s="71"/>
      <c r="M4" s="115" t="s">
        <v>13</v>
      </c>
      <c r="N4" s="107">
        <v>9</v>
      </c>
      <c r="O4" s="109">
        <f>SUM(N4/24)</f>
        <v>0.375</v>
      </c>
      <c r="P4" s="70"/>
      <c r="Q4" s="105"/>
    </row>
    <row r="5" spans="1:21" ht="16.5" customHeight="1">
      <c r="A5" s="167" t="s">
        <v>14</v>
      </c>
      <c r="B5" s="168"/>
      <c r="C5" s="168"/>
      <c r="D5" s="168"/>
      <c r="E5" s="169"/>
      <c r="F5" s="159"/>
      <c r="H5" s="167" t="s">
        <v>15</v>
      </c>
      <c r="I5" s="168"/>
      <c r="J5" s="178"/>
      <c r="K5" s="71"/>
      <c r="M5" s="116"/>
      <c r="N5" s="108"/>
      <c r="O5" s="110"/>
      <c r="P5" s="70"/>
      <c r="Q5" s="106"/>
    </row>
    <row r="6" spans="1:21" ht="15" customHeight="1">
      <c r="A6" s="15" t="s">
        <v>16</v>
      </c>
      <c r="B6" s="16">
        <v>19</v>
      </c>
      <c r="C6" s="161">
        <f>SUM(B6:B10)</f>
        <v>98</v>
      </c>
      <c r="D6" s="84">
        <f>SUM(C6/20)</f>
        <v>4.9000000000000004</v>
      </c>
      <c r="E6" s="84">
        <f>SUM(C6/24)</f>
        <v>4.083333333333333</v>
      </c>
      <c r="F6" s="158"/>
      <c r="H6" s="21" t="s">
        <v>17</v>
      </c>
      <c r="I6" s="19">
        <v>2</v>
      </c>
      <c r="J6" s="91">
        <f>SUM(I6:I10)</f>
        <v>20</v>
      </c>
      <c r="K6" s="71"/>
      <c r="P6" s="71"/>
      <c r="Q6" s="10"/>
    </row>
    <row r="7" spans="1:21" ht="15" customHeight="1">
      <c r="A7" s="6" t="s">
        <v>18</v>
      </c>
      <c r="B7" s="3">
        <v>13</v>
      </c>
      <c r="C7" s="162"/>
      <c r="D7" s="84"/>
      <c r="E7" s="84"/>
      <c r="F7" s="158"/>
      <c r="H7" s="20" t="s">
        <v>19</v>
      </c>
      <c r="I7" s="18">
        <v>0</v>
      </c>
      <c r="J7" s="84"/>
      <c r="K7" s="71"/>
      <c r="M7" s="182" t="s">
        <v>20</v>
      </c>
      <c r="N7" s="74">
        <v>16</v>
      </c>
      <c r="O7" s="76">
        <f>SUM(N7/24)</f>
        <v>0.66666666666666663</v>
      </c>
      <c r="P7" s="71"/>
      <c r="Q7" s="103" t="s">
        <v>12</v>
      </c>
    </row>
    <row r="8" spans="1:21" ht="15" customHeight="1">
      <c r="A8" s="5" t="s">
        <v>21</v>
      </c>
      <c r="B8" s="4">
        <v>27</v>
      </c>
      <c r="C8" s="162"/>
      <c r="D8" s="84"/>
      <c r="E8" s="84"/>
      <c r="F8" s="158"/>
      <c r="H8" s="21" t="s">
        <v>22</v>
      </c>
      <c r="I8" s="19">
        <v>3</v>
      </c>
      <c r="J8" s="84"/>
      <c r="K8" s="71"/>
      <c r="M8" s="183"/>
      <c r="N8" s="75"/>
      <c r="O8" s="77"/>
      <c r="P8" s="71"/>
      <c r="Q8" s="104"/>
      <c r="U8" s="45"/>
    </row>
    <row r="9" spans="1:21" ht="15" customHeight="1">
      <c r="A9" s="33" t="s">
        <v>23</v>
      </c>
      <c r="B9" s="3">
        <v>0</v>
      </c>
      <c r="C9" s="162"/>
      <c r="D9" s="84"/>
      <c r="E9" s="84"/>
      <c r="F9" s="158"/>
      <c r="H9" s="22" t="s">
        <v>24</v>
      </c>
      <c r="I9" s="23">
        <v>15</v>
      </c>
      <c r="J9" s="85"/>
      <c r="K9" s="71"/>
      <c r="M9" s="184" t="s">
        <v>25</v>
      </c>
      <c r="N9" s="111">
        <v>8</v>
      </c>
      <c r="O9" s="113">
        <f>SUM(N9/24)</f>
        <v>0.33333333333333331</v>
      </c>
      <c r="P9" s="72"/>
      <c r="Q9" s="105"/>
    </row>
    <row r="10" spans="1:21" ht="15.75" customHeight="1">
      <c r="A10" s="7" t="s">
        <v>26</v>
      </c>
      <c r="B10" s="8">
        <v>39</v>
      </c>
      <c r="C10" s="163"/>
      <c r="D10" s="85"/>
      <c r="E10" s="85"/>
      <c r="F10" s="158"/>
      <c r="J10" s="42"/>
      <c r="K10" s="71"/>
      <c r="M10" s="185"/>
      <c r="N10" s="112"/>
      <c r="O10" s="114"/>
      <c r="P10" s="72"/>
      <c r="Q10" s="106"/>
    </row>
    <row r="11" spans="1:21" ht="15.75" customHeight="1">
      <c r="A11" s="156"/>
      <c r="B11" s="156"/>
      <c r="C11" s="156"/>
      <c r="D11" s="156"/>
      <c r="E11" s="10"/>
      <c r="F11" s="158"/>
      <c r="H11" s="186" t="s">
        <v>27</v>
      </c>
      <c r="I11" s="178"/>
      <c r="J11" s="178"/>
      <c r="K11" s="71"/>
      <c r="M11" s="40"/>
      <c r="N11" s="32"/>
      <c r="O11" s="32"/>
      <c r="P11" s="71"/>
      <c r="Q11" s="10"/>
    </row>
    <row r="12" spans="1:21" ht="16.5" customHeight="1">
      <c r="A12" s="167" t="s">
        <v>28</v>
      </c>
      <c r="B12" s="168"/>
      <c r="C12" s="168"/>
      <c r="D12" s="168"/>
      <c r="E12" s="169"/>
      <c r="F12" s="159"/>
      <c r="H12" s="21" t="s">
        <v>17</v>
      </c>
      <c r="I12" s="19">
        <v>0</v>
      </c>
      <c r="J12" s="91">
        <f>SUM(I12:I15)</f>
        <v>13</v>
      </c>
      <c r="K12" s="71"/>
      <c r="M12" s="180" t="s">
        <v>29</v>
      </c>
      <c r="N12" s="123">
        <v>19</v>
      </c>
      <c r="O12" s="117">
        <f>SUM(N12/24)</f>
        <v>0.79166666666666663</v>
      </c>
      <c r="P12" s="71"/>
      <c r="Q12" s="103" t="s">
        <v>12</v>
      </c>
    </row>
    <row r="13" spans="1:21" ht="15" customHeight="1">
      <c r="A13" s="15" t="s">
        <v>16</v>
      </c>
      <c r="B13" s="16">
        <v>19</v>
      </c>
      <c r="C13" s="161">
        <f>SUM(B13:B17)</f>
        <v>73</v>
      </c>
      <c r="D13" s="84">
        <f>SUM(C13/20)</f>
        <v>3.65</v>
      </c>
      <c r="E13" s="84">
        <f>SUM(C13/24)</f>
        <v>3.0416666666666665</v>
      </c>
      <c r="F13" s="158"/>
      <c r="H13" s="20" t="s">
        <v>19</v>
      </c>
      <c r="I13" s="18">
        <v>1</v>
      </c>
      <c r="J13" s="84"/>
      <c r="K13" s="71"/>
      <c r="M13" s="181"/>
      <c r="N13" s="124"/>
      <c r="O13" s="118"/>
      <c r="P13" s="71"/>
      <c r="Q13" s="104"/>
    </row>
    <row r="14" spans="1:21" ht="15" customHeight="1">
      <c r="A14" s="6" t="s">
        <v>18</v>
      </c>
      <c r="B14" s="3">
        <v>15</v>
      </c>
      <c r="C14" s="162"/>
      <c r="D14" s="84"/>
      <c r="E14" s="84"/>
      <c r="F14" s="158"/>
      <c r="H14" s="20" t="s">
        <v>22</v>
      </c>
      <c r="I14" s="18">
        <v>3</v>
      </c>
      <c r="J14" s="84"/>
      <c r="K14" s="71"/>
      <c r="M14" s="195" t="s">
        <v>30</v>
      </c>
      <c r="N14" s="119">
        <v>12</v>
      </c>
      <c r="O14" s="121">
        <f>SUM(N14/24)</f>
        <v>0.5</v>
      </c>
      <c r="P14" s="70"/>
      <c r="Q14" s="105"/>
    </row>
    <row r="15" spans="1:21" ht="15" customHeight="1">
      <c r="A15" s="5" t="s">
        <v>21</v>
      </c>
      <c r="B15" s="4">
        <v>22</v>
      </c>
      <c r="C15" s="162"/>
      <c r="D15" s="84"/>
      <c r="E15" s="84"/>
      <c r="F15" s="158"/>
      <c r="H15" s="24" t="s">
        <v>24</v>
      </c>
      <c r="I15" s="29">
        <v>9</v>
      </c>
      <c r="J15" s="85"/>
      <c r="K15" s="71"/>
      <c r="M15" s="196"/>
      <c r="N15" s="120"/>
      <c r="O15" s="122"/>
      <c r="P15" s="73"/>
      <c r="Q15" s="106"/>
    </row>
    <row r="16" spans="1:21" ht="15" customHeight="1">
      <c r="A16" s="33" t="s">
        <v>23</v>
      </c>
      <c r="B16" s="3">
        <v>0</v>
      </c>
      <c r="C16" s="162"/>
      <c r="D16" s="84"/>
      <c r="E16" s="84"/>
      <c r="F16" s="158"/>
      <c r="K16" s="71"/>
    </row>
    <row r="17" spans="1:18" ht="15.75" customHeight="1">
      <c r="A17" s="7" t="s">
        <v>26</v>
      </c>
      <c r="B17" s="8">
        <v>17</v>
      </c>
      <c r="C17" s="163"/>
      <c r="D17" s="85"/>
      <c r="E17" s="85"/>
      <c r="F17" s="158"/>
      <c r="H17" s="187" t="s">
        <v>31</v>
      </c>
      <c r="I17" s="188"/>
      <c r="J17" s="188"/>
      <c r="K17" s="71"/>
      <c r="M17" s="135" t="s">
        <v>32</v>
      </c>
      <c r="N17" s="137">
        <v>60</v>
      </c>
      <c r="O17" s="123">
        <f>SUM(N17/24)</f>
        <v>2.5</v>
      </c>
      <c r="P17" s="127">
        <f>SUM(N17:N23)</f>
        <v>269</v>
      </c>
      <c r="Q17" s="103" t="s">
        <v>12</v>
      </c>
    </row>
    <row r="18" spans="1:18" ht="15.75" customHeight="1">
      <c r="A18" s="156"/>
      <c r="B18" s="156"/>
      <c r="C18" s="156"/>
      <c r="D18" s="156"/>
      <c r="E18" s="10"/>
      <c r="F18" s="158"/>
      <c r="H18" s="6" t="s">
        <v>17</v>
      </c>
      <c r="I18" s="3">
        <v>1</v>
      </c>
      <c r="J18" s="91">
        <f>SUM(I18:I22)</f>
        <v>15</v>
      </c>
      <c r="K18" s="71"/>
      <c r="M18" s="136"/>
      <c r="N18" s="138"/>
      <c r="O18" s="124"/>
      <c r="P18" s="128"/>
      <c r="Q18" s="104"/>
    </row>
    <row r="19" spans="1:18" ht="16.5" customHeight="1">
      <c r="A19" s="167" t="s">
        <v>33</v>
      </c>
      <c r="B19" s="168"/>
      <c r="C19" s="168"/>
      <c r="D19" s="168"/>
      <c r="E19" s="169"/>
      <c r="F19" s="159"/>
      <c r="H19" s="5" t="s">
        <v>19</v>
      </c>
      <c r="I19" s="4">
        <v>1</v>
      </c>
      <c r="J19" s="84"/>
      <c r="K19" s="71"/>
      <c r="M19" s="139" t="s">
        <v>34</v>
      </c>
      <c r="N19" s="119">
        <v>107</v>
      </c>
      <c r="O19" s="146">
        <f>SUM(N19/24)</f>
        <v>4.458333333333333</v>
      </c>
      <c r="P19" s="70"/>
      <c r="Q19" s="98"/>
    </row>
    <row r="20" spans="1:18" ht="15" customHeight="1">
      <c r="A20" s="15" t="s">
        <v>16</v>
      </c>
      <c r="B20" s="16">
        <v>14</v>
      </c>
      <c r="C20" s="164">
        <f>SUM(B20:B24)</f>
        <v>48</v>
      </c>
      <c r="D20" s="129">
        <f>SUM(C20/20)</f>
        <v>2.4</v>
      </c>
      <c r="E20" s="84">
        <f>SUM(C20/24)</f>
        <v>2</v>
      </c>
      <c r="F20" s="158"/>
      <c r="H20" s="6" t="s">
        <v>35</v>
      </c>
      <c r="I20" s="3">
        <v>1</v>
      </c>
      <c r="J20" s="84"/>
      <c r="K20" s="71"/>
      <c r="M20" s="140"/>
      <c r="N20" s="143"/>
      <c r="O20" s="147"/>
      <c r="P20" s="70"/>
      <c r="Q20" s="99"/>
    </row>
    <row r="21" spans="1:18" ht="15" customHeight="1">
      <c r="A21" s="6" t="s">
        <v>18</v>
      </c>
      <c r="B21" s="3">
        <v>6</v>
      </c>
      <c r="C21" s="165"/>
      <c r="D21" s="129"/>
      <c r="E21" s="84"/>
      <c r="F21" s="158"/>
      <c r="H21" s="5" t="s">
        <v>22</v>
      </c>
      <c r="I21" s="4">
        <v>2</v>
      </c>
      <c r="J21" s="84"/>
      <c r="K21" s="71"/>
      <c r="M21" s="141" t="s">
        <v>36</v>
      </c>
      <c r="N21" s="148">
        <v>102</v>
      </c>
      <c r="O21" s="150">
        <f>SUM(N21/24)</f>
        <v>4.25</v>
      </c>
      <c r="P21" s="70"/>
      <c r="Q21" s="100"/>
    </row>
    <row r="22" spans="1:18" ht="15" customHeight="1">
      <c r="A22" s="5" t="s">
        <v>21</v>
      </c>
      <c r="B22" s="4">
        <v>10</v>
      </c>
      <c r="C22" s="165"/>
      <c r="D22" s="129"/>
      <c r="E22" s="84"/>
      <c r="F22" s="158"/>
      <c r="H22" s="12" t="s">
        <v>24</v>
      </c>
      <c r="I22" s="13">
        <v>10</v>
      </c>
      <c r="J22" s="85"/>
      <c r="K22" s="71"/>
      <c r="M22" s="142"/>
      <c r="N22" s="149"/>
      <c r="O22" s="151"/>
      <c r="P22" s="70"/>
      <c r="Q22" s="99"/>
    </row>
    <row r="23" spans="1:18" ht="15" customHeight="1">
      <c r="A23" s="6" t="s">
        <v>23</v>
      </c>
      <c r="B23" s="3">
        <v>4</v>
      </c>
      <c r="C23" s="165"/>
      <c r="D23" s="129"/>
      <c r="E23" s="84"/>
      <c r="F23" s="158"/>
      <c r="K23" s="71"/>
      <c r="M23" s="115" t="s">
        <v>37</v>
      </c>
      <c r="N23" s="144"/>
      <c r="O23" s="111">
        <f>SUM(N23/24)</f>
        <v>0</v>
      </c>
      <c r="P23" s="70"/>
      <c r="Q23" s="101"/>
    </row>
    <row r="24" spans="1:18" ht="15.75" customHeight="1">
      <c r="A24" s="7" t="s">
        <v>26</v>
      </c>
      <c r="B24" s="8">
        <v>14</v>
      </c>
      <c r="C24" s="166"/>
      <c r="D24" s="130"/>
      <c r="E24" s="85"/>
      <c r="F24" s="160"/>
      <c r="H24" s="189" t="s">
        <v>38</v>
      </c>
      <c r="I24" s="191">
        <v>13</v>
      </c>
      <c r="J24" s="193">
        <f>SUM(I24)</f>
        <v>13</v>
      </c>
      <c r="K24" s="71"/>
      <c r="M24" s="116"/>
      <c r="N24" s="145"/>
      <c r="O24" s="112"/>
      <c r="P24" s="73"/>
      <c r="Q24" s="102"/>
    </row>
    <row r="25" spans="1:18" ht="15" customHeight="1">
      <c r="H25" s="190"/>
      <c r="I25" s="192"/>
      <c r="J25" s="194"/>
      <c r="K25" s="171"/>
      <c r="P25" s="41"/>
    </row>
    <row r="26" spans="1:18" ht="15" customHeight="1">
      <c r="K26" s="41"/>
      <c r="M26" s="131" t="s">
        <v>39</v>
      </c>
      <c r="N26" s="132"/>
      <c r="O26" s="132"/>
      <c r="P26" s="125">
        <f>SUM(P3+P17-R26)</f>
        <v>238</v>
      </c>
      <c r="Q26" s="78" t="s">
        <v>40</v>
      </c>
      <c r="R26" s="80">
        <f>SUM(N3+N7+N12+N17)</f>
        <v>106</v>
      </c>
    </row>
    <row r="27" spans="1:18" ht="26.25" customHeight="1">
      <c r="A27" s="152" t="s">
        <v>41</v>
      </c>
      <c r="B27" s="153"/>
      <c r="C27" s="154"/>
      <c r="D27" s="154"/>
      <c r="E27" s="154"/>
      <c r="F27" s="155"/>
      <c r="K27" s="41"/>
      <c r="M27" s="133"/>
      <c r="N27" s="134"/>
      <c r="O27" s="134"/>
      <c r="P27" s="126"/>
      <c r="Q27" s="79"/>
      <c r="R27" s="81"/>
    </row>
    <row r="28" spans="1:18" ht="18" customHeight="1">
      <c r="A28" s="43" t="s">
        <v>16</v>
      </c>
      <c r="B28" s="25">
        <f>SUM(B6+B13+B20)</f>
        <v>52</v>
      </c>
      <c r="C28" s="86">
        <f>SUM(B28+B29)</f>
        <v>122</v>
      </c>
      <c r="D28" s="87"/>
      <c r="E28" s="88"/>
      <c r="F28" s="200">
        <f>SUM(C28:C33)</f>
        <v>287</v>
      </c>
      <c r="H28" s="172" t="s">
        <v>42</v>
      </c>
      <c r="I28" s="173"/>
      <c r="J28" s="173"/>
      <c r="K28" s="174"/>
    </row>
    <row r="29" spans="1:18" ht="18" customHeight="1">
      <c r="A29" s="30" t="s">
        <v>26</v>
      </c>
      <c r="B29" s="31">
        <f>SUM(B10+B17+B24)</f>
        <v>70</v>
      </c>
      <c r="C29" s="89"/>
      <c r="D29" s="211"/>
      <c r="E29" s="90"/>
      <c r="F29" s="201"/>
      <c r="H29" s="175"/>
      <c r="I29" s="176"/>
      <c r="J29" s="176"/>
      <c r="K29" s="177"/>
    </row>
    <row r="30" spans="1:18" ht="28.5" customHeight="1">
      <c r="A30" s="27" t="s">
        <v>21</v>
      </c>
      <c r="B30" s="28">
        <f>SUM(B8+B15+B22)</f>
        <v>59</v>
      </c>
      <c r="C30" s="91">
        <f>SUM(B30+B31)</f>
        <v>93</v>
      </c>
      <c r="D30" s="92"/>
      <c r="E30" s="93"/>
      <c r="F30" s="201"/>
      <c r="M30" s="52" t="s">
        <v>43</v>
      </c>
      <c r="N30" s="52"/>
      <c r="O30" s="54" t="s">
        <v>4</v>
      </c>
      <c r="P30" s="54" t="s">
        <v>44</v>
      </c>
    </row>
    <row r="31" spans="1:18" ht="28.5" customHeight="1">
      <c r="A31" s="44" t="s">
        <v>18</v>
      </c>
      <c r="B31" s="34">
        <f>SUM(B7+B14+B21)</f>
        <v>34</v>
      </c>
      <c r="C31" s="84"/>
      <c r="D31" s="212"/>
      <c r="E31" s="94"/>
      <c r="F31" s="201"/>
      <c r="H31" s="205" t="s">
        <v>45</v>
      </c>
      <c r="I31" s="206"/>
      <c r="J31" s="206"/>
      <c r="K31" s="59">
        <f>SUM(C6+J6-5)</f>
        <v>113</v>
      </c>
      <c r="M31" s="39" t="s">
        <v>46</v>
      </c>
      <c r="N31" s="25">
        <f>SUM(C3)</f>
        <v>19</v>
      </c>
      <c r="O31" s="68">
        <f>SUM(N31/20)</f>
        <v>0.95</v>
      </c>
      <c r="P31" s="203">
        <f>SUM(N31:N34)</f>
        <v>306</v>
      </c>
    </row>
    <row r="32" spans="1:18" ht="28.5" customHeight="1">
      <c r="A32" s="46" t="s">
        <v>23</v>
      </c>
      <c r="B32" s="47">
        <f>SUM(B16+B23)</f>
        <v>4</v>
      </c>
      <c r="C32" s="91">
        <f>SUM(B32)</f>
        <v>4</v>
      </c>
      <c r="D32" s="92"/>
      <c r="E32" s="93"/>
      <c r="F32" s="201"/>
      <c r="H32" s="207" t="s">
        <v>47</v>
      </c>
      <c r="I32" s="208"/>
      <c r="J32" s="208"/>
      <c r="K32" s="60">
        <f>SUM(C6+J6)</f>
        <v>118</v>
      </c>
      <c r="M32" s="37" t="s">
        <v>14</v>
      </c>
      <c r="N32" s="19">
        <f>SUM(C6+J3+J6)</f>
        <v>125</v>
      </c>
      <c r="O32" s="53">
        <f>SUM(N32/20)</f>
        <v>6.25</v>
      </c>
      <c r="P32" s="203"/>
    </row>
    <row r="33" spans="1:17" ht="31.5" customHeight="1">
      <c r="A33" s="48" t="s">
        <v>6</v>
      </c>
      <c r="B33" s="49">
        <f>SUM(K3)</f>
        <v>68</v>
      </c>
      <c r="C33" s="95">
        <f>SUM(B33)</f>
        <v>68</v>
      </c>
      <c r="D33" s="96"/>
      <c r="E33" s="97"/>
      <c r="F33" s="202"/>
      <c r="M33" s="36" t="s">
        <v>28</v>
      </c>
      <c r="N33" s="18">
        <f>SUM(C13+J12)</f>
        <v>86</v>
      </c>
      <c r="O33" s="67">
        <f>SUM(N33/20)</f>
        <v>4.3</v>
      </c>
      <c r="P33" s="203"/>
      <c r="Q33" s="26"/>
    </row>
    <row r="34" spans="1:17" ht="31.5" customHeight="1">
      <c r="H34" s="82" t="s">
        <v>48</v>
      </c>
      <c r="I34" s="83"/>
      <c r="J34" s="83"/>
      <c r="K34" s="65">
        <f>SUM(N4+N9+N14)</f>
        <v>29</v>
      </c>
      <c r="M34" s="37" t="s">
        <v>33</v>
      </c>
      <c r="N34" s="34">
        <f>SUM(C20+J18+J24)</f>
        <v>76</v>
      </c>
      <c r="O34" s="53">
        <f>SUM(N33/24)</f>
        <v>3.5833333333333335</v>
      </c>
      <c r="P34" s="204"/>
    </row>
    <row r="35" spans="1:17" ht="31.5">
      <c r="G35" s="45"/>
      <c r="H35" s="209" t="s">
        <v>49</v>
      </c>
      <c r="I35" s="210"/>
      <c r="J35" s="210"/>
      <c r="K35" s="66">
        <f>SUM(N21)</f>
        <v>102</v>
      </c>
      <c r="M35" s="38" t="s">
        <v>50</v>
      </c>
      <c r="N35" s="35">
        <f>SUM(P26)</f>
        <v>238</v>
      </c>
      <c r="O35" s="64" t="s">
        <v>51</v>
      </c>
      <c r="P35" s="51">
        <f>SUM(N35)</f>
        <v>238</v>
      </c>
    </row>
    <row r="36" spans="1:17" ht="46.5">
      <c r="M36" s="50" t="s">
        <v>52</v>
      </c>
      <c r="N36" s="197">
        <f>SUM(P35+P31)</f>
        <v>544</v>
      </c>
      <c r="O36" s="198"/>
      <c r="P36" s="199"/>
    </row>
    <row r="37" spans="1:17" ht="62.1" customHeight="1"/>
  </sheetData>
  <mergeCells count="82">
    <mergeCell ref="N36:P36"/>
    <mergeCell ref="F28:F33"/>
    <mergeCell ref="P31:P34"/>
    <mergeCell ref="H31:J31"/>
    <mergeCell ref="H32:J32"/>
    <mergeCell ref="H35:J35"/>
    <mergeCell ref="K3:K25"/>
    <mergeCell ref="H28:K29"/>
    <mergeCell ref="H5:J5"/>
    <mergeCell ref="H4:J4"/>
    <mergeCell ref="M12:M13"/>
    <mergeCell ref="M7:M8"/>
    <mergeCell ref="M4:M5"/>
    <mergeCell ref="M9:M10"/>
    <mergeCell ref="H11:J11"/>
    <mergeCell ref="J12:J15"/>
    <mergeCell ref="H17:J17"/>
    <mergeCell ref="J18:J22"/>
    <mergeCell ref="H24:H25"/>
    <mergeCell ref="I24:I25"/>
    <mergeCell ref="J24:J25"/>
    <mergeCell ref="M14:M15"/>
    <mergeCell ref="A4:D4"/>
    <mergeCell ref="J6:J9"/>
    <mergeCell ref="D6:D10"/>
    <mergeCell ref="F3:F24"/>
    <mergeCell ref="C6:C10"/>
    <mergeCell ref="C13:C17"/>
    <mergeCell ref="C20:C24"/>
    <mergeCell ref="A18:D18"/>
    <mergeCell ref="A11:D11"/>
    <mergeCell ref="D13:D17"/>
    <mergeCell ref="E6:E10"/>
    <mergeCell ref="A5:E5"/>
    <mergeCell ref="E13:E17"/>
    <mergeCell ref="A12:E12"/>
    <mergeCell ref="A19:E19"/>
    <mergeCell ref="P26:P27"/>
    <mergeCell ref="P17:P24"/>
    <mergeCell ref="D20:D24"/>
    <mergeCell ref="M26:O27"/>
    <mergeCell ref="M17:M18"/>
    <mergeCell ref="N17:N18"/>
    <mergeCell ref="M19:M20"/>
    <mergeCell ref="M21:M22"/>
    <mergeCell ref="N19:N20"/>
    <mergeCell ref="N23:N24"/>
    <mergeCell ref="O23:O24"/>
    <mergeCell ref="O17:O18"/>
    <mergeCell ref="O19:O20"/>
    <mergeCell ref="N21:N22"/>
    <mergeCell ref="O21:O22"/>
    <mergeCell ref="A27:F27"/>
    <mergeCell ref="N9:N10"/>
    <mergeCell ref="O9:O10"/>
    <mergeCell ref="M23:M24"/>
    <mergeCell ref="O12:O13"/>
    <mergeCell ref="N14:N15"/>
    <mergeCell ref="O14:O15"/>
    <mergeCell ref="N12:N13"/>
    <mergeCell ref="H34:J34"/>
    <mergeCell ref="E20:E24"/>
    <mergeCell ref="C28:E29"/>
    <mergeCell ref="C30:E31"/>
    <mergeCell ref="C32:E32"/>
    <mergeCell ref="C33:E33"/>
    <mergeCell ref="P3:P15"/>
    <mergeCell ref="N7:N8"/>
    <mergeCell ref="O7:O8"/>
    <mergeCell ref="Q26:Q27"/>
    <mergeCell ref="R26:R27"/>
    <mergeCell ref="Q19:Q20"/>
    <mergeCell ref="Q21:Q22"/>
    <mergeCell ref="Q23:Q24"/>
    <mergeCell ref="Q7:Q8"/>
    <mergeCell ref="Q12:Q13"/>
    <mergeCell ref="Q17:Q18"/>
    <mergeCell ref="Q4:Q5"/>
    <mergeCell ref="Q9:Q10"/>
    <mergeCell ref="Q14:Q15"/>
    <mergeCell ref="N4:N5"/>
    <mergeCell ref="O4:O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2023-10-03T11:37:08Z</dcterms:modified>
  <cp:category/>
  <cp:contentStatus/>
</cp:coreProperties>
</file>