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486" documentId="8_{2550F169-BEF9-40D9-8733-B8C7482F9540}" xr6:coauthVersionLast="47" xr6:coauthVersionMax="47" xr10:uidLastSave="{ECE78FA9-60A7-44CF-88E8-5DCE0ED2A9B3}"/>
  <bookViews>
    <workbookView xWindow="140" yWindow="600" windowWidth="51200" windowHeight="28340" xr2:uid="{145B23FD-6B6F-4D33-A52C-2CE972592F2A}"/>
  </bookViews>
  <sheets>
    <sheet name="Comp_student Numbers_Feb 2023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6" l="1"/>
  <c r="C32" i="6"/>
  <c r="N10" i="6"/>
  <c r="N15" i="6"/>
  <c r="N17" i="6"/>
  <c r="N19" i="6"/>
  <c r="B29" i="6"/>
  <c r="B28" i="6"/>
  <c r="C28" i="6"/>
  <c r="B32" i="6"/>
  <c r="B30" i="6"/>
  <c r="B31" i="6"/>
  <c r="O15" i="6"/>
  <c r="O3" i="6"/>
  <c r="O22" i="6"/>
  <c r="M33" i="6"/>
  <c r="N33" i="6" s="1"/>
  <c r="I20" i="6"/>
  <c r="I13" i="6"/>
  <c r="I6" i="6"/>
  <c r="I3" i="6"/>
  <c r="C3" i="6"/>
  <c r="D3" i="6" s="1"/>
  <c r="C20" i="6"/>
  <c r="D20" i="6" s="1"/>
  <c r="C13" i="6"/>
  <c r="D13" i="6" s="1"/>
  <c r="C6" i="6"/>
  <c r="D6" i="6" s="1"/>
  <c r="C30" i="6"/>
  <c r="M32" i="6"/>
  <c r="M30" i="6"/>
  <c r="M31" i="6"/>
  <c r="M29" i="6"/>
  <c r="J3" i="6"/>
  <c r="N29" i="6" l="1"/>
  <c r="E3" i="6"/>
</calcChain>
</file>

<file path=xl/sharedStrings.xml><?xml version="1.0" encoding="utf-8"?>
<sst xmlns="http://schemas.openxmlformats.org/spreadsheetml/2006/main" count="75" uniqueCount="42">
  <si>
    <t>Under Grads</t>
  </si>
  <si>
    <t>Students</t>
  </si>
  <si>
    <t>Course Totals</t>
  </si>
  <si>
    <t>Groups @20</t>
  </si>
  <si>
    <t>TOTAL</t>
  </si>
  <si>
    <t>Apprentices</t>
  </si>
  <si>
    <t>Masters</t>
  </si>
  <si>
    <t>Groups @25</t>
  </si>
  <si>
    <t>Computing Foundation</t>
  </si>
  <si>
    <t>Level 4 - Data Analyst</t>
  </si>
  <si>
    <t>MSc Digital Design (Sept 22 - sept 23)</t>
  </si>
  <si>
    <t>Level 4</t>
  </si>
  <si>
    <t>Level 4 - BDATS</t>
  </si>
  <si>
    <t>MSc Computer Engineering (Sept 22 - Sept 23)</t>
  </si>
  <si>
    <t>BSc Computing</t>
  </si>
  <si>
    <t>Cyber</t>
  </si>
  <si>
    <t>BSc Comp Sys Network</t>
  </si>
  <si>
    <t>Data Analyst</t>
  </si>
  <si>
    <t>MSc Cyber Security Engineering (Jan 22 - Jan 23)</t>
  </si>
  <si>
    <t>BSc Cyber</t>
  </si>
  <si>
    <t>Network</t>
  </si>
  <si>
    <t>BSc Digital Design &amp; Web</t>
  </si>
  <si>
    <t>Soft Eng</t>
  </si>
  <si>
    <t>BSc Soft Eng</t>
  </si>
  <si>
    <t>MSc Cyber Security Engineering (Sept 22 -Sept 23)</t>
  </si>
  <si>
    <t>Level 5</t>
  </si>
  <si>
    <t>Level 5 - BDATS</t>
  </si>
  <si>
    <t>IT Consultant (RO)</t>
  </si>
  <si>
    <t>MAIDS (Jan 22 - Jan 23)</t>
  </si>
  <si>
    <t>MAIDS (Sept 22 - Sept 23)</t>
  </si>
  <si>
    <t>Level 6</t>
  </si>
  <si>
    <t>Level 6 - BDATS</t>
  </si>
  <si>
    <t xml:space="preserve">MAIDS (Jan 23 - Jan 24) </t>
  </si>
  <si>
    <t>Business Analyst (RO)</t>
  </si>
  <si>
    <t>Total Level</t>
  </si>
  <si>
    <t>UG Course Totals</t>
  </si>
  <si>
    <t>EPA</t>
  </si>
  <si>
    <t>Updated (15-2-23)</t>
  </si>
  <si>
    <t>All Level Totals</t>
  </si>
  <si>
    <t>Level 3</t>
  </si>
  <si>
    <t>Level 7</t>
  </si>
  <si>
    <t>Computing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</si>
</sst>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000000"/>
      <name val="Calibri"/>
      <charset val="1"/>
    </font>
    <font>
      <b/>
      <sz val="11"/>
      <color rgb="FFFF0000"/>
      <name val="Calibri"/>
    </font>
    <font>
      <b/>
      <sz val="2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rgb="FF000000"/>
      <name val="Calibri"/>
    </font>
    <font>
      <b/>
      <u/>
      <sz val="8"/>
      <color rgb="FF000000"/>
      <name val="Calibri"/>
    </font>
    <font>
      <strike/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4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4" borderId="20" xfId="0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4" borderId="21" xfId="0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6" borderId="24" xfId="0" applyFont="1" applyFill="1" applyBorder="1" applyAlignment="1">
      <alignment horizontal="left" vertical="center"/>
    </xf>
    <xf numFmtId="0" fontId="1" fillId="0" borderId="25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vertical="center"/>
    </xf>
    <xf numFmtId="0" fontId="1" fillId="4" borderId="38" xfId="0" applyFont="1" applyFill="1" applyBorder="1" applyAlignment="1">
      <alignment horizontal="left" vertical="center"/>
    </xf>
    <xf numFmtId="0" fontId="7" fillId="0" borderId="0" xfId="0" applyFont="1"/>
    <xf numFmtId="0" fontId="14" fillId="0" borderId="0" xfId="0" applyFont="1"/>
    <xf numFmtId="0" fontId="0" fillId="4" borderId="39" xfId="0" applyFill="1" applyBorder="1" applyAlignment="1">
      <alignment horizontal="left" vertical="center"/>
    </xf>
    <xf numFmtId="0" fontId="1" fillId="4" borderId="45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left" vertical="center"/>
    </xf>
    <xf numFmtId="0" fontId="0" fillId="0" borderId="43" xfId="0" applyBorder="1"/>
    <xf numFmtId="0" fontId="1" fillId="0" borderId="22" xfId="0" applyFont="1" applyBorder="1" applyAlignment="1">
      <alignment horizontal="center" vertical="center"/>
    </xf>
    <xf numFmtId="0" fontId="0" fillId="7" borderId="46" xfId="0" applyFill="1" applyBorder="1" applyAlignment="1">
      <alignment horizontal="left" vertical="center"/>
    </xf>
    <xf numFmtId="0" fontId="1" fillId="7" borderId="47" xfId="0" applyFont="1" applyFill="1" applyBorder="1" applyAlignment="1">
      <alignment horizontal="center" vertical="center"/>
    </xf>
    <xf numFmtId="0" fontId="0" fillId="9" borderId="42" xfId="0" applyFill="1" applyBorder="1" applyAlignment="1">
      <alignment horizontal="left"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7" fillId="0" borderId="5" xfId="0" applyFont="1" applyBorder="1" applyAlignment="1">
      <alignment horizontal="left" vertical="center"/>
    </xf>
    <xf numFmtId="0" fontId="8" fillId="2" borderId="4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10" fillId="4" borderId="20" xfId="0" applyFont="1" applyFill="1" applyBorder="1" applyAlignment="1">
      <alignment horizontal="left" vertical="center"/>
    </xf>
    <xf numFmtId="0" fontId="2" fillId="2" borderId="44" xfId="0" applyFont="1" applyFill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4" borderId="39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7" fillId="4" borderId="20" xfId="0" applyFont="1" applyFill="1" applyBorder="1" applyAlignment="1">
      <alignment horizontal="left" vertical="center"/>
    </xf>
    <xf numFmtId="0" fontId="7" fillId="4" borderId="2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13" fillId="2" borderId="26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8" borderId="35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5" fillId="5" borderId="53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5" fillId="5" borderId="57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vertical="center"/>
    </xf>
    <xf numFmtId="0" fontId="1" fillId="0" borderId="47" xfId="0" applyFont="1" applyBorder="1" applyAlignment="1">
      <alignment horizontal="center" vertical="center"/>
    </xf>
    <xf numFmtId="0" fontId="7" fillId="4" borderId="4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4" borderId="41" xfId="0" applyFill="1" applyBorder="1" applyAlignment="1">
      <alignment horizontal="left" vertical="center"/>
    </xf>
    <xf numFmtId="0" fontId="2" fillId="2" borderId="61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8" fillId="2" borderId="45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62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4" fillId="8" borderId="63" xfId="0" applyFont="1" applyFill="1" applyBorder="1" applyAlignment="1">
      <alignment horizontal="right" vertical="center"/>
    </xf>
    <xf numFmtId="0" fontId="4" fillId="8" borderId="48" xfId="0" applyFont="1" applyFill="1" applyBorder="1" applyAlignment="1">
      <alignment horizontal="right" vertical="center"/>
    </xf>
    <xf numFmtId="0" fontId="4" fillId="8" borderId="36" xfId="0" applyFont="1" applyFill="1" applyBorder="1" applyAlignment="1">
      <alignment horizontal="right" vertical="center"/>
    </xf>
    <xf numFmtId="0" fontId="4" fillId="8" borderId="64" xfId="0" applyFont="1" applyFill="1" applyBorder="1" applyAlignment="1">
      <alignment horizontal="right" vertical="center"/>
    </xf>
    <xf numFmtId="0" fontId="4" fillId="8" borderId="49" xfId="0" applyFont="1" applyFill="1" applyBorder="1" applyAlignment="1">
      <alignment horizontal="right" vertical="center"/>
    </xf>
    <xf numFmtId="0" fontId="4" fillId="8" borderId="37" xfId="0" applyFont="1" applyFill="1" applyBorder="1" applyAlignment="1">
      <alignment horizontal="right" vertical="center"/>
    </xf>
    <xf numFmtId="0" fontId="19" fillId="2" borderId="66" xfId="0" applyFont="1" applyFill="1" applyBorder="1" applyAlignment="1">
      <alignment horizontal="center" vertical="center"/>
    </xf>
    <xf numFmtId="0" fontId="19" fillId="2" borderId="68" xfId="0" applyFont="1" applyFill="1" applyBorder="1" applyAlignment="1">
      <alignment horizontal="center" vertical="center"/>
    </xf>
    <xf numFmtId="0" fontId="20" fillId="2" borderId="26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21" fillId="2" borderId="52" xfId="0" applyFont="1" applyFill="1" applyBorder="1" applyAlignment="1">
      <alignment horizontal="right" vertical="center"/>
    </xf>
    <xf numFmtId="0" fontId="18" fillId="2" borderId="65" xfId="0" applyFont="1" applyFill="1" applyBorder="1" applyAlignment="1">
      <alignment horizontal="center" vertical="center"/>
    </xf>
    <xf numFmtId="0" fontId="18" fillId="2" borderId="67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left" vertical="center"/>
    </xf>
    <xf numFmtId="0" fontId="1" fillId="4" borderId="69" xfId="0" applyFont="1" applyFill="1" applyBorder="1" applyAlignment="1">
      <alignment horizontal="left" vertical="center"/>
    </xf>
    <xf numFmtId="0" fontId="18" fillId="2" borderId="36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7" fillId="4" borderId="69" xfId="0" applyFont="1" applyFill="1" applyBorder="1" applyAlignment="1">
      <alignment horizontal="left" vertical="center"/>
    </xf>
    <xf numFmtId="0" fontId="1" fillId="4" borderId="70" xfId="0" applyFont="1" applyFill="1" applyBorder="1" applyAlignment="1">
      <alignment horizontal="left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6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left" vertical="center"/>
    </xf>
    <xf numFmtId="0" fontId="19" fillId="2" borderId="71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left"/>
    </xf>
    <xf numFmtId="0" fontId="4" fillId="0" borderId="33" xfId="0" applyFont="1" applyBorder="1" applyAlignment="1">
      <alignment horizontal="left"/>
    </xf>
    <xf numFmtId="0" fontId="4" fillId="0" borderId="40" xfId="0" applyFont="1" applyBorder="1" applyAlignment="1">
      <alignment horizontal="left"/>
    </xf>
    <xf numFmtId="0" fontId="1" fillId="9" borderId="3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71A9-822A-40B0-B2DC-F9E13A183401}">
  <dimension ref="A1:P37"/>
  <sheetViews>
    <sheetView tabSelected="1" topLeftCell="A6" workbookViewId="0">
      <selection activeCell="D30" sqref="D30"/>
    </sheetView>
  </sheetViews>
  <sheetFormatPr defaultColWidth="8.85546875" defaultRowHeight="15"/>
  <cols>
    <col min="1" max="1" width="24" customWidth="1"/>
    <col min="2" max="2" width="10.28515625" customWidth="1"/>
    <col min="3" max="4" width="9.85546875" customWidth="1"/>
    <col min="5" max="5" width="11.7109375" customWidth="1"/>
    <col min="6" max="6" width="7" customWidth="1"/>
    <col min="7" max="7" width="20" customWidth="1"/>
    <col min="8" max="9" width="10" customWidth="1"/>
    <col min="10" max="10" width="13.7109375" customWidth="1"/>
    <col min="12" max="12" width="43.85546875" customWidth="1"/>
    <col min="13" max="13" width="12.140625" customWidth="1"/>
    <col min="14" max="14" width="10.7109375" customWidth="1"/>
    <col min="15" max="15" width="15.42578125" customWidth="1"/>
  </cols>
  <sheetData>
    <row r="1" spans="1:15" ht="32.25" customHeight="1">
      <c r="A1" s="11" t="s">
        <v>0</v>
      </c>
      <c r="B1" s="1" t="s">
        <v>1</v>
      </c>
      <c r="C1" s="2" t="s">
        <v>2</v>
      </c>
      <c r="D1" s="2" t="s">
        <v>3</v>
      </c>
      <c r="E1" s="1" t="s">
        <v>4</v>
      </c>
      <c r="G1" s="11" t="s">
        <v>5</v>
      </c>
      <c r="H1" s="1" t="s">
        <v>1</v>
      </c>
      <c r="I1" s="2" t="s">
        <v>2</v>
      </c>
      <c r="J1" s="1" t="s">
        <v>4</v>
      </c>
      <c r="L1" s="11" t="s">
        <v>6</v>
      </c>
      <c r="M1" s="1" t="s">
        <v>1</v>
      </c>
      <c r="N1" s="2" t="s">
        <v>7</v>
      </c>
      <c r="O1" s="1" t="s">
        <v>4</v>
      </c>
    </row>
    <row r="2" spans="1:15">
      <c r="C2" s="10"/>
      <c r="D2" s="10"/>
      <c r="I2" s="10"/>
    </row>
    <row r="3" spans="1:15" ht="29.25" customHeight="1">
      <c r="A3" s="19" t="s">
        <v>8</v>
      </c>
      <c r="B3" s="9">
        <v>25</v>
      </c>
      <c r="C3" s="16">
        <f>SUM(B3)</f>
        <v>25</v>
      </c>
      <c r="D3" s="96">
        <f>SUM(C3/20)</f>
        <v>1.25</v>
      </c>
      <c r="E3" s="97">
        <f>SUM(C3+C6+C13+C20)</f>
        <v>209</v>
      </c>
      <c r="G3" s="19" t="s">
        <v>9</v>
      </c>
      <c r="H3" s="9">
        <v>9</v>
      </c>
      <c r="I3" s="16">
        <f>SUM(H3)</f>
        <v>9</v>
      </c>
      <c r="J3" s="57">
        <f>SUM(I3+I6+I13+I20+I27)</f>
        <v>52</v>
      </c>
      <c r="L3" s="37" t="s">
        <v>10</v>
      </c>
      <c r="M3" s="119">
        <v>11</v>
      </c>
      <c r="N3" s="96"/>
      <c r="O3" s="84">
        <f>SUM(M3+M5+M7+M10+M12)</f>
        <v>59</v>
      </c>
    </row>
    <row r="4" spans="1:15" ht="15.75" customHeight="1">
      <c r="A4" s="107"/>
      <c r="B4" s="107"/>
      <c r="C4" s="107"/>
      <c r="D4" s="108"/>
      <c r="E4" s="89"/>
      <c r="G4" s="72"/>
      <c r="H4" s="72"/>
      <c r="I4" s="72"/>
      <c r="J4" s="58"/>
      <c r="L4" s="67"/>
      <c r="M4" s="67"/>
      <c r="N4" s="10"/>
      <c r="O4" s="58"/>
    </row>
    <row r="5" spans="1:15" ht="16.5" customHeight="1">
      <c r="A5" s="103" t="s">
        <v>11</v>
      </c>
      <c r="B5" s="104"/>
      <c r="C5" s="104"/>
      <c r="D5" s="105"/>
      <c r="E5" s="102"/>
      <c r="G5" s="68" t="s">
        <v>12</v>
      </c>
      <c r="H5" s="69"/>
      <c r="I5" s="69"/>
      <c r="J5" s="58"/>
      <c r="L5" s="144" t="s">
        <v>13</v>
      </c>
      <c r="M5" s="142">
        <v>13</v>
      </c>
      <c r="N5" s="146"/>
      <c r="O5" s="85"/>
    </row>
    <row r="6" spans="1:15" ht="15" customHeight="1">
      <c r="A6" s="17" t="s">
        <v>14</v>
      </c>
      <c r="B6" s="18">
        <v>19</v>
      </c>
      <c r="C6" s="99">
        <f>SUM(B6:B10)</f>
        <v>79</v>
      </c>
      <c r="D6" s="98">
        <f>SUM(C6/20)</f>
        <v>3.95</v>
      </c>
      <c r="E6" s="102"/>
      <c r="G6" s="27" t="s">
        <v>15</v>
      </c>
      <c r="H6" s="25">
        <v>0</v>
      </c>
      <c r="I6" s="111">
        <f>SUM(H6:H11)</f>
        <v>11</v>
      </c>
      <c r="J6" s="58"/>
      <c r="L6" s="145"/>
      <c r="M6" s="143"/>
      <c r="N6" s="147"/>
      <c r="O6" s="85"/>
    </row>
    <row r="7" spans="1:15" ht="15" customHeight="1">
      <c r="A7" s="6" t="s">
        <v>16</v>
      </c>
      <c r="B7" s="3">
        <v>15</v>
      </c>
      <c r="C7" s="100"/>
      <c r="D7" s="98"/>
      <c r="E7" s="102"/>
      <c r="G7" s="26" t="s">
        <v>17</v>
      </c>
      <c r="H7" s="24">
        <v>1</v>
      </c>
      <c r="I7" s="112"/>
      <c r="J7" s="58"/>
      <c r="L7" s="73" t="s">
        <v>18</v>
      </c>
      <c r="M7" s="148">
        <v>16</v>
      </c>
      <c r="N7" s="129"/>
      <c r="O7" s="85"/>
    </row>
    <row r="8" spans="1:15" ht="15" customHeight="1">
      <c r="A8" s="5" t="s">
        <v>19</v>
      </c>
      <c r="B8" s="4">
        <v>28</v>
      </c>
      <c r="C8" s="100"/>
      <c r="D8" s="98"/>
      <c r="E8" s="102"/>
      <c r="G8" s="27" t="s">
        <v>20</v>
      </c>
      <c r="H8" s="25">
        <v>3</v>
      </c>
      <c r="I8" s="112"/>
      <c r="J8" s="58"/>
      <c r="L8" s="74"/>
      <c r="M8" s="121"/>
      <c r="N8" s="130"/>
      <c r="O8" s="85"/>
    </row>
    <row r="9" spans="1:15" ht="15" customHeight="1">
      <c r="A9" s="51" t="s">
        <v>21</v>
      </c>
      <c r="B9" s="3">
        <v>0</v>
      </c>
      <c r="C9" s="100"/>
      <c r="D9" s="98"/>
      <c r="E9" s="102"/>
      <c r="G9" s="28" t="s">
        <v>22</v>
      </c>
      <c r="H9" s="29">
        <v>7</v>
      </c>
      <c r="I9" s="63"/>
      <c r="J9" s="58"/>
      <c r="L9" s="65"/>
      <c r="M9" s="65"/>
      <c r="N9" s="50"/>
      <c r="O9" s="58"/>
    </row>
    <row r="10" spans="1:15" ht="15.75" customHeight="1">
      <c r="A10" s="7" t="s">
        <v>23</v>
      </c>
      <c r="B10" s="8">
        <v>17</v>
      </c>
      <c r="C10" s="101"/>
      <c r="D10" s="83"/>
      <c r="E10" s="102"/>
      <c r="I10" s="113"/>
      <c r="J10" s="58"/>
      <c r="L10" s="144" t="s">
        <v>24</v>
      </c>
      <c r="M10" s="149">
        <v>19</v>
      </c>
      <c r="N10" s="151">
        <f>SUM(M10/25)</f>
        <v>0.76</v>
      </c>
      <c r="O10" s="85"/>
    </row>
    <row r="11" spans="1:15" ht="15.75" customHeight="1">
      <c r="A11" s="107"/>
      <c r="B11" s="107"/>
      <c r="C11" s="107"/>
      <c r="D11" s="108"/>
      <c r="E11" s="89"/>
      <c r="G11" s="12"/>
      <c r="H11" s="13"/>
      <c r="I11" s="21"/>
      <c r="J11" s="58"/>
      <c r="L11" s="145"/>
      <c r="M11" s="156"/>
      <c r="N11" s="152"/>
      <c r="O11" s="85"/>
    </row>
    <row r="12" spans="1:15" ht="16.5" customHeight="1">
      <c r="A12" s="103" t="s">
        <v>25</v>
      </c>
      <c r="B12" s="104"/>
      <c r="C12" s="104"/>
      <c r="D12" s="106"/>
      <c r="E12" s="102"/>
      <c r="G12" s="70" t="s">
        <v>26</v>
      </c>
      <c r="H12" s="71"/>
      <c r="I12" s="71"/>
      <c r="J12" s="58"/>
      <c r="L12" s="153" t="s">
        <v>18</v>
      </c>
      <c r="M12" s="149">
        <v>0</v>
      </c>
      <c r="N12" s="151"/>
      <c r="O12" s="85"/>
    </row>
    <row r="13" spans="1:15" ht="15" customHeight="1">
      <c r="A13" s="17" t="s">
        <v>14</v>
      </c>
      <c r="B13" s="18">
        <v>11</v>
      </c>
      <c r="C13" s="99">
        <f>SUM(B13:B17)</f>
        <v>58</v>
      </c>
      <c r="D13" s="82">
        <f>SUM(C13/20)</f>
        <v>2.9</v>
      </c>
      <c r="E13" s="102"/>
      <c r="G13" s="27" t="s">
        <v>15</v>
      </c>
      <c r="H13" s="23">
        <v>1</v>
      </c>
      <c r="I13" s="55">
        <f>SUM(H13:H17)</f>
        <v>15</v>
      </c>
      <c r="J13" s="58"/>
      <c r="L13" s="154"/>
      <c r="M13" s="150"/>
      <c r="N13" s="155"/>
      <c r="O13" s="86"/>
    </row>
    <row r="14" spans="1:15" ht="15" customHeight="1">
      <c r="A14" s="6" t="s">
        <v>16</v>
      </c>
      <c r="B14" s="3">
        <v>8</v>
      </c>
      <c r="C14" s="100"/>
      <c r="D14" s="98"/>
      <c r="E14" s="102"/>
      <c r="G14" s="26" t="s">
        <v>17</v>
      </c>
      <c r="H14" s="22">
        <v>1</v>
      </c>
      <c r="I14" s="55"/>
      <c r="J14" s="58"/>
      <c r="L14" s="65"/>
      <c r="M14" s="65"/>
      <c r="N14" s="50"/>
      <c r="O14" s="36"/>
    </row>
    <row r="15" spans="1:15" ht="15" customHeight="1">
      <c r="A15" s="5" t="s">
        <v>19</v>
      </c>
      <c r="B15" s="4">
        <v>10</v>
      </c>
      <c r="C15" s="100"/>
      <c r="D15" s="98"/>
      <c r="E15" s="102"/>
      <c r="G15" s="27" t="s">
        <v>27</v>
      </c>
      <c r="H15" s="23">
        <v>1</v>
      </c>
      <c r="I15" s="55"/>
      <c r="J15" s="58"/>
      <c r="L15" s="66" t="s">
        <v>28</v>
      </c>
      <c r="M15" s="122">
        <v>58</v>
      </c>
      <c r="N15" s="127">
        <f>SUM(M15/25)</f>
        <v>2.3199999999999998</v>
      </c>
      <c r="O15" s="84">
        <f>SUM(M15:M20)</f>
        <v>225</v>
      </c>
    </row>
    <row r="16" spans="1:15" ht="15" customHeight="1">
      <c r="A16" s="6" t="s">
        <v>21</v>
      </c>
      <c r="B16" s="3">
        <v>4</v>
      </c>
      <c r="C16" s="100"/>
      <c r="D16" s="98"/>
      <c r="E16" s="102"/>
      <c r="G16" s="26" t="s">
        <v>20</v>
      </c>
      <c r="H16" s="22">
        <v>2</v>
      </c>
      <c r="I16" s="55"/>
      <c r="J16" s="58"/>
      <c r="L16" s="53"/>
      <c r="M16" s="120"/>
      <c r="N16" s="128"/>
      <c r="O16" s="85"/>
    </row>
    <row r="17" spans="1:15" ht="15.75" customHeight="1">
      <c r="A17" s="7" t="s">
        <v>23</v>
      </c>
      <c r="B17" s="8">
        <v>25</v>
      </c>
      <c r="C17" s="101"/>
      <c r="D17" s="83"/>
      <c r="E17" s="102"/>
      <c r="G17" s="30" t="s">
        <v>22</v>
      </c>
      <c r="H17" s="31">
        <v>10</v>
      </c>
      <c r="I17" s="56"/>
      <c r="J17" s="58"/>
      <c r="L17" s="62" t="s">
        <v>29</v>
      </c>
      <c r="M17" s="123">
        <v>60</v>
      </c>
      <c r="N17" s="82">
        <f>SUM(M17/25)</f>
        <v>2.4</v>
      </c>
      <c r="O17" s="85"/>
    </row>
    <row r="18" spans="1:15" ht="15.75" customHeight="1">
      <c r="A18" s="107"/>
      <c r="B18" s="107"/>
      <c r="C18" s="107"/>
      <c r="D18" s="108"/>
      <c r="E18" s="89"/>
      <c r="J18" s="58"/>
      <c r="L18" s="53"/>
      <c r="M18" s="54"/>
      <c r="N18" s="83"/>
      <c r="O18" s="85"/>
    </row>
    <row r="19" spans="1:15" ht="16.5" customHeight="1">
      <c r="A19" s="103" t="s">
        <v>30</v>
      </c>
      <c r="B19" s="104"/>
      <c r="C19" s="104"/>
      <c r="D19" s="105"/>
      <c r="E19" s="102"/>
      <c r="G19" s="60" t="s">
        <v>31</v>
      </c>
      <c r="H19" s="61"/>
      <c r="I19" s="61"/>
      <c r="J19" s="58"/>
      <c r="L19" s="78" t="s">
        <v>32</v>
      </c>
      <c r="M19" s="124">
        <v>107</v>
      </c>
      <c r="N19" s="129">
        <f>SUM(M19/25)</f>
        <v>4.28</v>
      </c>
      <c r="O19" s="85"/>
    </row>
    <row r="20" spans="1:15" ht="15" customHeight="1">
      <c r="A20" s="17" t="s">
        <v>14</v>
      </c>
      <c r="B20" s="18">
        <v>10</v>
      </c>
      <c r="C20" s="91">
        <f>SUM(B20:B24)</f>
        <v>47</v>
      </c>
      <c r="D20" s="94">
        <f>SUM(C20/20)</f>
        <v>2.35</v>
      </c>
      <c r="E20" s="89"/>
      <c r="G20" s="17" t="s">
        <v>33</v>
      </c>
      <c r="H20" s="18">
        <v>2</v>
      </c>
      <c r="I20" s="75">
        <f>SUM(H20:H25)</f>
        <v>15</v>
      </c>
      <c r="J20" s="58"/>
      <c r="L20" s="79"/>
      <c r="M20" s="125"/>
      <c r="N20" s="130"/>
      <c r="O20" s="86"/>
    </row>
    <row r="21" spans="1:15" ht="15" customHeight="1">
      <c r="A21" s="6" t="s">
        <v>16</v>
      </c>
      <c r="B21" s="3">
        <v>6</v>
      </c>
      <c r="C21" s="92"/>
      <c r="D21" s="94"/>
      <c r="E21" s="89"/>
      <c r="G21" s="6" t="s">
        <v>15</v>
      </c>
      <c r="H21" s="3">
        <v>2</v>
      </c>
      <c r="I21" s="76"/>
      <c r="J21" s="58"/>
      <c r="M21" s="64"/>
      <c r="N21" s="126"/>
      <c r="O21" s="64"/>
    </row>
    <row r="22" spans="1:15" ht="15" customHeight="1">
      <c r="A22" s="5" t="s">
        <v>19</v>
      </c>
      <c r="B22" s="4">
        <v>4</v>
      </c>
      <c r="C22" s="92"/>
      <c r="D22" s="94"/>
      <c r="E22" s="89"/>
      <c r="G22" s="5" t="s">
        <v>17</v>
      </c>
      <c r="H22" s="4">
        <v>3</v>
      </c>
      <c r="I22" s="76"/>
      <c r="J22" s="58"/>
      <c r="L22" s="131" t="s">
        <v>34</v>
      </c>
      <c r="M22" s="132"/>
      <c r="N22" s="133"/>
      <c r="O22" s="87">
        <f>SUM(O3:O20)</f>
        <v>284</v>
      </c>
    </row>
    <row r="23" spans="1:15" ht="15" customHeight="1">
      <c r="A23" s="6" t="s">
        <v>21</v>
      </c>
      <c r="B23" s="3">
        <v>7</v>
      </c>
      <c r="C23" s="92"/>
      <c r="D23" s="94"/>
      <c r="E23" s="89"/>
      <c r="G23" s="6" t="s">
        <v>27</v>
      </c>
      <c r="H23" s="3">
        <v>0</v>
      </c>
      <c r="I23" s="76"/>
      <c r="J23" s="58"/>
      <c r="L23" s="134"/>
      <c r="M23" s="135"/>
      <c r="N23" s="136"/>
      <c r="O23" s="88"/>
    </row>
    <row r="24" spans="1:15" ht="15.75" customHeight="1">
      <c r="A24" s="7" t="s">
        <v>23</v>
      </c>
      <c r="B24" s="8">
        <v>20</v>
      </c>
      <c r="C24" s="93"/>
      <c r="D24" s="95"/>
      <c r="E24" s="90"/>
      <c r="G24" s="5" t="s">
        <v>20</v>
      </c>
      <c r="H24" s="4">
        <v>2</v>
      </c>
      <c r="I24" s="76"/>
      <c r="J24" s="58"/>
      <c r="L24" s="12"/>
      <c r="M24" s="13"/>
      <c r="N24" s="13"/>
      <c r="O24" s="20"/>
    </row>
    <row r="25" spans="1:15" ht="15" customHeight="1">
      <c r="G25" s="14" t="s">
        <v>22</v>
      </c>
      <c r="H25" s="15">
        <v>6</v>
      </c>
      <c r="I25" s="77"/>
      <c r="J25" s="58"/>
      <c r="M25" s="13"/>
      <c r="N25" s="13"/>
      <c r="O25" s="20"/>
    </row>
    <row r="26" spans="1:15" ht="15" customHeight="1">
      <c r="J26" s="58"/>
      <c r="M26" s="13"/>
      <c r="N26" s="13"/>
      <c r="O26" s="20"/>
    </row>
    <row r="27" spans="1:15" ht="26.25" customHeight="1">
      <c r="A27" s="42" t="s">
        <v>35</v>
      </c>
      <c r="B27" s="43"/>
      <c r="G27" s="32" t="s">
        <v>36</v>
      </c>
      <c r="H27" s="33">
        <v>0</v>
      </c>
      <c r="I27" s="34">
        <v>2</v>
      </c>
      <c r="J27" s="59"/>
      <c r="L27" s="12"/>
      <c r="M27" s="13"/>
      <c r="N27" s="13"/>
      <c r="O27" s="20"/>
    </row>
    <row r="28" spans="1:15" ht="18" customHeight="1">
      <c r="A28" s="40" t="s">
        <v>14</v>
      </c>
      <c r="B28" s="41">
        <f>SUM(B6+B13+B20)</f>
        <v>40</v>
      </c>
      <c r="C28" s="80">
        <f>SUM(B28+B29)</f>
        <v>102</v>
      </c>
      <c r="D28" s="109"/>
      <c r="E28" s="39"/>
      <c r="G28" s="65"/>
      <c r="H28" s="65"/>
      <c r="I28" s="65"/>
      <c r="J28" s="49" t="s">
        <v>37</v>
      </c>
      <c r="L28" s="159" t="s">
        <v>38</v>
      </c>
      <c r="M28" s="160"/>
      <c r="N28" s="161"/>
    </row>
    <row r="29" spans="1:15" ht="18" customHeight="1">
      <c r="A29" s="45" t="s">
        <v>23</v>
      </c>
      <c r="B29" s="46">
        <f>SUM(B10+B17+B24)</f>
        <v>62</v>
      </c>
      <c r="C29" s="81"/>
      <c r="D29" s="109"/>
      <c r="G29" s="48"/>
      <c r="J29" s="20"/>
      <c r="L29" s="157" t="s">
        <v>39</v>
      </c>
      <c r="M29" s="35">
        <f>SUM(C3)</f>
        <v>25</v>
      </c>
      <c r="N29" s="158">
        <f>SUM(M29:M32)</f>
        <v>261</v>
      </c>
    </row>
    <row r="30" spans="1:15" ht="28.5">
      <c r="A30" s="40" t="s">
        <v>19</v>
      </c>
      <c r="B30" s="41">
        <f>SUM(B8+B15+B22)</f>
        <v>42</v>
      </c>
      <c r="C30" s="82">
        <f>SUM(B30+B31)</f>
        <v>71</v>
      </c>
      <c r="D30" s="110">
        <f>SUM(C28)</f>
        <v>102</v>
      </c>
      <c r="L30" s="117" t="s">
        <v>11</v>
      </c>
      <c r="M30" s="25">
        <f>SUM(C6+I3+I6)</f>
        <v>99</v>
      </c>
      <c r="N30" s="137"/>
    </row>
    <row r="31" spans="1:15" ht="28.5">
      <c r="A31" s="30" t="s">
        <v>16</v>
      </c>
      <c r="B31" s="44">
        <f>SUM(B7+B14+B21)</f>
        <v>29</v>
      </c>
      <c r="C31" s="98"/>
      <c r="D31" s="110"/>
      <c r="L31" s="116" t="s">
        <v>25</v>
      </c>
      <c r="M31" s="24">
        <f>SUM(C13+I13)</f>
        <v>73</v>
      </c>
      <c r="N31" s="137"/>
    </row>
    <row r="32" spans="1:15" ht="28.5">
      <c r="A32" s="47" t="s">
        <v>21</v>
      </c>
      <c r="B32" s="162">
        <f>SUM(B16+B23)</f>
        <v>11</v>
      </c>
      <c r="C32" s="96">
        <f>SUM(B32)</f>
        <v>11</v>
      </c>
      <c r="L32" s="117" t="s">
        <v>30</v>
      </c>
      <c r="M32" s="114">
        <f>SUM(C20+I20+I27)</f>
        <v>64</v>
      </c>
      <c r="N32" s="138"/>
    </row>
    <row r="33" spans="12:16" ht="31.5">
      <c r="L33" s="118" t="s">
        <v>40</v>
      </c>
      <c r="M33" s="115">
        <f>SUM(O22)</f>
        <v>284</v>
      </c>
      <c r="N33" s="139">
        <f>SUM(M33)</f>
        <v>284</v>
      </c>
      <c r="P33" s="38"/>
    </row>
    <row r="34" spans="12:16" ht="46.5">
      <c r="L34" s="141" t="s">
        <v>41</v>
      </c>
      <c r="M34" s="140">
        <v>545</v>
      </c>
      <c r="N34" s="52"/>
    </row>
    <row r="37" spans="12:16" ht="62.1" customHeight="1"/>
  </sheetData>
  <mergeCells count="56">
    <mergeCell ref="M34:N34"/>
    <mergeCell ref="L28:N28"/>
    <mergeCell ref="N12:N13"/>
    <mergeCell ref="N15:N16"/>
    <mergeCell ref="N17:N18"/>
    <mergeCell ref="N19:N20"/>
    <mergeCell ref="L22:N23"/>
    <mergeCell ref="A4:D4"/>
    <mergeCell ref="I6:I9"/>
    <mergeCell ref="N5:N6"/>
    <mergeCell ref="N7:N8"/>
    <mergeCell ref="N10:N11"/>
    <mergeCell ref="A5:D5"/>
    <mergeCell ref="A12:D12"/>
    <mergeCell ref="A19:D19"/>
    <mergeCell ref="A18:D18"/>
    <mergeCell ref="A11:D11"/>
    <mergeCell ref="N29:N32"/>
    <mergeCell ref="C28:C29"/>
    <mergeCell ref="C30:C31"/>
    <mergeCell ref="O3:O13"/>
    <mergeCell ref="O15:O20"/>
    <mergeCell ref="O22:O23"/>
    <mergeCell ref="E3:E24"/>
    <mergeCell ref="C6:C10"/>
    <mergeCell ref="C13:C17"/>
    <mergeCell ref="C20:C24"/>
    <mergeCell ref="L15:L16"/>
    <mergeCell ref="L4:M4"/>
    <mergeCell ref="G28:I28"/>
    <mergeCell ref="G5:I5"/>
    <mergeCell ref="G12:I12"/>
    <mergeCell ref="G4:I4"/>
    <mergeCell ref="L12:L13"/>
    <mergeCell ref="L7:L8"/>
    <mergeCell ref="I20:I25"/>
    <mergeCell ref="L19:L20"/>
    <mergeCell ref="M19:M20"/>
    <mergeCell ref="L5:L6"/>
    <mergeCell ref="D6:D10"/>
    <mergeCell ref="D13:D17"/>
    <mergeCell ref="D20:D24"/>
    <mergeCell ref="M7:M8"/>
    <mergeCell ref="L10:L11"/>
    <mergeCell ref="M10:M11"/>
    <mergeCell ref="I13:I17"/>
    <mergeCell ref="J3:J27"/>
    <mergeCell ref="G19:I19"/>
    <mergeCell ref="M12:M13"/>
    <mergeCell ref="L17:L18"/>
    <mergeCell ref="M17:M18"/>
    <mergeCell ref="M21:O21"/>
    <mergeCell ref="L14:M14"/>
    <mergeCell ref="L9:M9"/>
    <mergeCell ref="M15:M16"/>
    <mergeCell ref="M5:M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2022-10-16T10:54:06Z</dcterms:created>
  <dcterms:modified xsi:type="dcterms:W3CDTF">2023-05-24T14:43:28Z</dcterms:modified>
  <cp:category/>
  <cp:contentStatus/>
</cp:coreProperties>
</file>