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etup Height" sheetId="2" r:id="rId1"/>
    <sheet name="Camera" sheetId="3" r:id="rId2"/>
    <sheet name="Velodyne" sheetId="4" r:id="rId3"/>
    <sheet name="Hesai Height" sheetId="1" r:id="rId4"/>
    <sheet name="Hesai Position" sheetId="5" r:id="rId5"/>
  </sheets>
  <calcPr calcId="144525"/>
</workbook>
</file>

<file path=xl/comments1.xml><?xml version="1.0" encoding="utf-8"?>
<comments xmlns="http://schemas.openxmlformats.org/spreadsheetml/2006/main">
  <authors>
    <author>martinspedro</author>
  </authors>
  <commentList>
    <comment ref="N7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Retirado do datasheet da AVT</t>
        </r>
      </text>
    </comment>
    <comment ref="T9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Datasheet do Velodyne</t>
        </r>
      </text>
    </comment>
  </commentList>
</comments>
</file>

<file path=xl/comments2.xml><?xml version="1.0" encoding="utf-8"?>
<comments xmlns="http://schemas.openxmlformats.org/spreadsheetml/2006/main">
  <authors>
    <author>martinspedro</author>
  </authors>
  <commentList>
    <comment ref="F4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4 fps during camera intrinsic calibration</t>
        </r>
      </text>
    </comment>
  </commentList>
</comments>
</file>

<file path=xl/comments3.xml><?xml version="1.0" encoding="utf-8"?>
<comments xmlns="http://schemas.openxmlformats.org/spreadsheetml/2006/main">
  <authors>
    <author>martinspedro</author>
  </authors>
  <commentList>
    <comment ref="C1" authorId="0">
      <text>
        <r>
          <rPr>
            <b/>
            <sz val="9"/>
            <rFont val="Times New Roman"/>
            <charset val="0"/>
          </rPr>
          <t>martinspedro:</t>
        </r>
        <r>
          <rPr>
            <sz val="9"/>
            <rFont val="Times New Roman"/>
            <charset val="0"/>
          </rPr>
          <t xml:space="preserve">
(0, 0, 0) -&gt; room inferior left corner near the door when one enters the room
x is oriented to the wall below, y to the left wall and z upwards the floor</t>
        </r>
      </text>
    </comment>
  </commentList>
</comments>
</file>

<file path=xl/sharedStrings.xml><?xml version="1.0" encoding="utf-8"?>
<sst xmlns="http://schemas.openxmlformats.org/spreadsheetml/2006/main" count="185" uniqueCount="76">
  <si>
    <t>LiDAR and Camera Experimental Setup</t>
  </si>
  <si>
    <t>Floor</t>
  </si>
  <si>
    <t>Table</t>
  </si>
  <si>
    <t>Experimental Setup Basis</t>
  </si>
  <si>
    <t>Camera Support</t>
  </si>
  <si>
    <t>Camera Center</t>
  </si>
  <si>
    <t>LiDAR Floor</t>
  </si>
  <si>
    <t>LiDAR Optical Center</t>
  </si>
  <si>
    <t>min</t>
  </si>
  <si>
    <t>max</t>
  </si>
  <si>
    <t>mean</t>
  </si>
  <si>
    <t>-</t>
  </si>
  <si>
    <t>LiDAR Support</t>
  </si>
  <si>
    <t>Monocular Camera + Lense</t>
  </si>
  <si>
    <t>Focal Length</t>
  </si>
  <si>
    <t>mm</t>
  </si>
  <si>
    <t xml:space="preserve">Trigger Source </t>
  </si>
  <si>
    <t>FixedRate</t>
  </si>
  <si>
    <t>Exposure</t>
  </si>
  <si>
    <t>80000 us</t>
  </si>
  <si>
    <t>Aperture</t>
  </si>
  <si>
    <t>f/4.0</t>
  </si>
  <si>
    <t>Acquistion Mode</t>
  </si>
  <si>
    <t xml:space="preserve"> Continuous</t>
  </si>
  <si>
    <t>Exposure Auto</t>
  </si>
  <si>
    <t>Off</t>
  </si>
  <si>
    <t>Theoretical Obstacle distance</t>
  </si>
  <si>
    <t xml:space="preserve">Acquistion Rate </t>
  </si>
  <si>
    <t>8.0 fps</t>
  </si>
  <si>
    <t>Gain</t>
  </si>
  <si>
    <t xml:space="preserve"> 3 dB</t>
  </si>
  <si>
    <t>Pixel Format</t>
  </si>
  <si>
    <t>BayerRG8</t>
  </si>
  <si>
    <t>Gain Auto</t>
  </si>
  <si>
    <t>Hyperfocal Distance</t>
  </si>
  <si>
    <t>White balance</t>
  </si>
  <si>
    <t>Red</t>
  </si>
  <si>
    <t>Hyperfocal Near Limit</t>
  </si>
  <si>
    <t>X Binning</t>
  </si>
  <si>
    <t>Blue</t>
  </si>
  <si>
    <t>DoF near limit</t>
  </si>
  <si>
    <t>Y Binning</t>
  </si>
  <si>
    <t>White Balance Auto</t>
  </si>
  <si>
    <t>DoF far limit</t>
  </si>
  <si>
    <t>X Decimation</t>
  </si>
  <si>
    <t>Depth of Field</t>
  </si>
  <si>
    <t>Y Decimation</t>
  </si>
  <si>
    <t>Depth of field in front</t>
  </si>
  <si>
    <t>ROI</t>
  </si>
  <si>
    <t>Depth of field behind</t>
  </si>
  <si>
    <t>ROI X Offset</t>
  </si>
  <si>
    <t>ROI y Offset</t>
  </si>
  <si>
    <t>Distance at at the calibration padron fills the camera FOV (m)</t>
  </si>
  <si>
    <t>Image Height</t>
  </si>
  <si>
    <t>Experimental Focus Obstacle (m)</t>
  </si>
  <si>
    <t>Image Width</t>
  </si>
  <si>
    <t>Velodyne Position on the room</t>
  </si>
  <si>
    <t>x</t>
  </si>
  <si>
    <t>y</t>
  </si>
  <si>
    <t>z</t>
  </si>
  <si>
    <t>Moving Hesai</t>
  </si>
  <si>
    <t>Hesai Basis</t>
  </si>
  <si>
    <t>Hesai Optical Center</t>
  </si>
  <si>
    <t>Height variation of Hesai</t>
  </si>
  <si>
    <t>Distance between Hesai Basis to the Floor (z)</t>
  </si>
  <si>
    <t>Rounded</t>
  </si>
  <si>
    <t>Difference to setup height</t>
  </si>
  <si>
    <t>On room reference frame</t>
  </si>
  <si>
    <t>On Velodyne reference frame</t>
  </si>
  <si>
    <t>B1</t>
  </si>
  <si>
    <t>low</t>
  </si>
  <si>
    <t>zero</t>
  </si>
  <si>
    <t>up</t>
  </si>
  <si>
    <t>B2</t>
  </si>
  <si>
    <t>B3</t>
  </si>
  <si>
    <t>B4</t>
  </si>
</sst>
</file>

<file path=xl/styles.xml><?xml version="1.0" encoding="utf-8"?>
<styleSheet xmlns="http://schemas.openxmlformats.org/spreadsheetml/2006/main">
  <numFmts count="7">
    <numFmt numFmtId="176" formatCode="0.00_ "/>
    <numFmt numFmtId="43" formatCode="_-* #,##0.00_-;\-* #,##0.00_-;_-* &quot;-&quot;??_-;_-@_-"/>
    <numFmt numFmtId="177" formatCode="0.000_ 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8" formatCode="0.0000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Font="1" applyFill="1" applyBorder="1" applyAlignment="1" applyProtection="1">
      <alignment horizontal="center" vertical="center"/>
    </xf>
    <xf numFmtId="176" fontId="0" fillId="0" borderId="0" xfId="0" applyNumberFormat="1" applyFont="1" applyFill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4" xfId="0" applyBorder="1" applyAlignment="1">
      <alignment horizontal="distributed" vertical="center" wrapText="1"/>
    </xf>
    <xf numFmtId="0" fontId="2" fillId="0" borderId="1" xfId="0" applyFont="1" applyBorder="1" applyAlignment="1">
      <alignment horizontal="left" vertical="center" wrapText="1"/>
    </xf>
    <xf numFmtId="177" fontId="0" fillId="0" borderId="1" xfId="0" applyNumberFormat="1" applyBorder="1" applyAlignment="1">
      <alignment horizontal="distributed" vertical="center"/>
    </xf>
    <xf numFmtId="177" fontId="0" fillId="0" borderId="5" xfId="0" applyNumberFormat="1" applyBorder="1" applyAlignment="1">
      <alignment horizontal="distributed" vertical="center"/>
    </xf>
    <xf numFmtId="177" fontId="0" fillId="0" borderId="0" xfId="0" applyNumberFormat="1" applyAlignment="1">
      <alignment horizontal="distributed" vertical="center"/>
    </xf>
    <xf numFmtId="177" fontId="0" fillId="0" borderId="6" xfId="0" applyNumberFormat="1" applyBorder="1" applyAlignment="1">
      <alignment horizontal="distributed" vertical="center"/>
    </xf>
    <xf numFmtId="177" fontId="0" fillId="0" borderId="7" xfId="0" applyNumberFormat="1" applyBorder="1" applyAlignment="1">
      <alignment horizontal="distributed" vertical="center"/>
    </xf>
    <xf numFmtId="177" fontId="0" fillId="0" borderId="2" xfId="0" applyNumberFormat="1" applyBorder="1" applyAlignment="1">
      <alignment horizontal="distributed" vertical="center"/>
    </xf>
    <xf numFmtId="177" fontId="0" fillId="0" borderId="8" xfId="0" applyNumberFormat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1" xfId="0" applyBorder="1" applyAlignment="1">
      <alignment horizontal="distributed" vertical="center" wrapText="1"/>
    </xf>
    <xf numFmtId="178" fontId="0" fillId="0" borderId="1" xfId="0" applyNumberFormat="1" applyBorder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pane xSplit="1" topLeftCell="B1" activePane="topRight" state="frozen"/>
      <selection/>
      <selection pane="topRight" activeCell="I15" sqref="I15"/>
    </sheetView>
  </sheetViews>
  <sheetFormatPr defaultColWidth="9" defaultRowHeight="12.75"/>
  <cols>
    <col min="1" max="1" width="19.5" customWidth="1"/>
  </cols>
  <sheetData>
    <row r="1" ht="30" customHeight="1" spans="1:2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ht="30" customHeight="1" spans="1:22">
      <c r="A2" s="35"/>
      <c r="B2" s="11" t="s">
        <v>1</v>
      </c>
      <c r="C2" s="11"/>
      <c r="D2" s="11"/>
      <c r="E2" s="11" t="s">
        <v>2</v>
      </c>
      <c r="F2" s="11"/>
      <c r="G2" s="11"/>
      <c r="H2" s="11" t="s">
        <v>3</v>
      </c>
      <c r="I2" s="11"/>
      <c r="J2" s="11"/>
      <c r="K2" s="4" t="s">
        <v>4</v>
      </c>
      <c r="L2" s="4"/>
      <c r="M2" s="4"/>
      <c r="N2" s="4" t="s">
        <v>5</v>
      </c>
      <c r="O2" s="4"/>
      <c r="P2" s="4"/>
      <c r="Q2" s="11" t="s">
        <v>6</v>
      </c>
      <c r="R2" s="11"/>
      <c r="S2" s="11"/>
      <c r="T2" s="11" t="s">
        <v>7</v>
      </c>
      <c r="U2" s="11"/>
      <c r="V2" s="11"/>
    </row>
    <row r="3" ht="30" customHeight="1" spans="1:22">
      <c r="A3" s="35"/>
      <c r="B3" s="36" t="s">
        <v>8</v>
      </c>
      <c r="C3" s="36" t="s">
        <v>9</v>
      </c>
      <c r="D3" s="37" t="s">
        <v>10</v>
      </c>
      <c r="E3" s="46" t="s">
        <v>8</v>
      </c>
      <c r="F3" s="46" t="s">
        <v>9</v>
      </c>
      <c r="G3" s="47" t="s">
        <v>10</v>
      </c>
      <c r="H3" s="46" t="s">
        <v>8</v>
      </c>
      <c r="I3" s="46" t="s">
        <v>9</v>
      </c>
      <c r="J3" s="47" t="s">
        <v>10</v>
      </c>
      <c r="K3" s="46" t="s">
        <v>8</v>
      </c>
      <c r="L3" s="46" t="s">
        <v>9</v>
      </c>
      <c r="M3" s="47" t="s">
        <v>10</v>
      </c>
      <c r="N3" s="46" t="s">
        <v>8</v>
      </c>
      <c r="O3" s="46" t="s">
        <v>9</v>
      </c>
      <c r="P3" s="47" t="s">
        <v>10</v>
      </c>
      <c r="Q3" s="46" t="s">
        <v>8</v>
      </c>
      <c r="R3" s="46" t="s">
        <v>9</v>
      </c>
      <c r="S3" s="47" t="s">
        <v>10</v>
      </c>
      <c r="T3" s="46" t="s">
        <v>8</v>
      </c>
      <c r="U3" s="46" t="s">
        <v>9</v>
      </c>
      <c r="V3" s="47" t="s">
        <v>10</v>
      </c>
    </row>
    <row r="4" ht="30" customHeight="1" spans="1:22">
      <c r="A4" s="38" t="s">
        <v>1</v>
      </c>
      <c r="B4" s="39">
        <v>0</v>
      </c>
      <c r="C4" s="39">
        <v>0</v>
      </c>
      <c r="D4" s="39">
        <v>0</v>
      </c>
      <c r="E4" s="39">
        <v>0.829</v>
      </c>
      <c r="F4" s="39">
        <v>0.829</v>
      </c>
      <c r="G4" s="39">
        <v>0.829</v>
      </c>
      <c r="H4" s="39">
        <v>0.842</v>
      </c>
      <c r="I4" s="39">
        <v>0.842</v>
      </c>
      <c r="J4" s="39">
        <v>0.842</v>
      </c>
      <c r="K4" s="39">
        <f t="shared" ref="K4:M4" si="0">K$6+H4</f>
        <v>0.916</v>
      </c>
      <c r="L4" s="39">
        <f t="shared" si="0"/>
        <v>0.917</v>
      </c>
      <c r="M4" s="39">
        <f t="shared" si="0"/>
        <v>0.917</v>
      </c>
      <c r="N4" s="48">
        <f t="shared" ref="N4:P4" si="1">N$7+K4</f>
        <v>0.91745</v>
      </c>
      <c r="O4" s="48">
        <f t="shared" si="1"/>
        <v>0.91845</v>
      </c>
      <c r="P4" s="48">
        <f t="shared" si="1"/>
        <v>0.91845</v>
      </c>
      <c r="Q4" s="39">
        <f t="shared" ref="Q4:S4" si="2">Q$6+E4</f>
        <v>0.93</v>
      </c>
      <c r="R4" s="39">
        <f t="shared" si="2"/>
        <v>0.93</v>
      </c>
      <c r="S4" s="39">
        <f t="shared" si="2"/>
        <v>0.93</v>
      </c>
      <c r="T4" s="48">
        <f t="shared" ref="T4:V4" si="3">T$9+Q4</f>
        <v>0.9677</v>
      </c>
      <c r="U4" s="48">
        <f t="shared" si="3"/>
        <v>0.9677</v>
      </c>
      <c r="V4" s="48">
        <f t="shared" si="3"/>
        <v>0.9677</v>
      </c>
    </row>
    <row r="5" ht="30" customHeight="1" spans="1:22">
      <c r="A5" s="38" t="s">
        <v>2</v>
      </c>
      <c r="B5" s="40" t="s">
        <v>11</v>
      </c>
      <c r="C5" s="41" t="s">
        <v>11</v>
      </c>
      <c r="D5" s="42" t="s">
        <v>11</v>
      </c>
      <c r="E5" s="39">
        <v>0</v>
      </c>
      <c r="F5" s="39">
        <v>0</v>
      </c>
      <c r="G5" s="39">
        <v>0</v>
      </c>
      <c r="H5" s="39">
        <f t="shared" ref="H5:J5" si="4">H4-E4</f>
        <v>0.013</v>
      </c>
      <c r="I5" s="39">
        <f t="shared" si="4"/>
        <v>0.013</v>
      </c>
      <c r="J5" s="39">
        <f t="shared" si="4"/>
        <v>0.013</v>
      </c>
      <c r="K5" s="39">
        <f t="shared" ref="K5:M5" si="5">K$6+H5</f>
        <v>0.087</v>
      </c>
      <c r="L5" s="39">
        <f t="shared" si="5"/>
        <v>0.088</v>
      </c>
      <c r="M5" s="39">
        <f t="shared" si="5"/>
        <v>0.088</v>
      </c>
      <c r="N5" s="48">
        <f t="shared" ref="N5:P5" si="6">N$7+K5</f>
        <v>0.08845</v>
      </c>
      <c r="O5" s="48">
        <f t="shared" si="6"/>
        <v>0.08945</v>
      </c>
      <c r="P5" s="48">
        <f t="shared" si="6"/>
        <v>0.08945</v>
      </c>
      <c r="Q5" s="39">
        <f t="shared" ref="Q5:S5" si="7">Q$6+H5</f>
        <v>0.114</v>
      </c>
      <c r="R5" s="39">
        <f t="shared" si="7"/>
        <v>0.114</v>
      </c>
      <c r="S5" s="39">
        <f t="shared" si="7"/>
        <v>0.114</v>
      </c>
      <c r="T5" s="48">
        <f t="shared" ref="T5:V5" si="8">T$9+Q5</f>
        <v>0.1517</v>
      </c>
      <c r="U5" s="48">
        <f t="shared" si="8"/>
        <v>0.1517</v>
      </c>
      <c r="V5" s="48">
        <f t="shared" si="8"/>
        <v>0.1517</v>
      </c>
    </row>
    <row r="6" ht="30" customHeight="1" spans="1:22">
      <c r="A6" s="38" t="s">
        <v>3</v>
      </c>
      <c r="B6" s="40" t="s">
        <v>11</v>
      </c>
      <c r="C6" s="41" t="s">
        <v>11</v>
      </c>
      <c r="D6" s="42" t="s">
        <v>11</v>
      </c>
      <c r="E6" s="40" t="s">
        <v>11</v>
      </c>
      <c r="F6" s="41" t="s">
        <v>11</v>
      </c>
      <c r="G6" s="42" t="s">
        <v>11</v>
      </c>
      <c r="H6" s="39">
        <v>0</v>
      </c>
      <c r="I6" s="39">
        <v>0</v>
      </c>
      <c r="J6" s="39">
        <v>0</v>
      </c>
      <c r="K6" s="39">
        <v>0.074</v>
      </c>
      <c r="L6" s="39">
        <v>0.075</v>
      </c>
      <c r="M6" s="39">
        <v>0.075</v>
      </c>
      <c r="N6" s="48">
        <f t="shared" ref="N6:P6" si="9">N$7+K6</f>
        <v>0.07545</v>
      </c>
      <c r="O6" s="48">
        <f t="shared" si="9"/>
        <v>0.07645</v>
      </c>
      <c r="P6" s="48">
        <f t="shared" si="9"/>
        <v>0.07645</v>
      </c>
      <c r="Q6" s="39">
        <v>0.101</v>
      </c>
      <c r="R6" s="39">
        <v>0.101</v>
      </c>
      <c r="S6" s="39">
        <v>0.101</v>
      </c>
      <c r="T6" s="48">
        <f t="shared" ref="T6:V6" si="10">T$9+Q6</f>
        <v>0.1387</v>
      </c>
      <c r="U6" s="48">
        <f t="shared" si="10"/>
        <v>0.1387</v>
      </c>
      <c r="V6" s="48">
        <f t="shared" si="10"/>
        <v>0.1387</v>
      </c>
    </row>
    <row r="7" ht="30" customHeight="1" spans="1:22">
      <c r="A7" s="38" t="s">
        <v>4</v>
      </c>
      <c r="B7" s="40" t="s">
        <v>11</v>
      </c>
      <c r="C7" s="41" t="s">
        <v>11</v>
      </c>
      <c r="D7" s="42" t="s">
        <v>11</v>
      </c>
      <c r="E7" s="40" t="s">
        <v>11</v>
      </c>
      <c r="F7" s="41" t="s">
        <v>11</v>
      </c>
      <c r="G7" s="42" t="s">
        <v>11</v>
      </c>
      <c r="H7" s="40" t="s">
        <v>11</v>
      </c>
      <c r="I7" s="41" t="s">
        <v>11</v>
      </c>
      <c r="J7" s="42" t="s">
        <v>11</v>
      </c>
      <c r="K7" s="39">
        <v>0</v>
      </c>
      <c r="L7" s="39">
        <v>0</v>
      </c>
      <c r="M7" s="39">
        <v>0</v>
      </c>
      <c r="N7" s="48">
        <f t="shared" ref="N7:P7" si="11">0.0029/2</f>
        <v>0.00145</v>
      </c>
      <c r="O7" s="48">
        <f t="shared" si="11"/>
        <v>0.00145</v>
      </c>
      <c r="P7" s="48">
        <f t="shared" si="11"/>
        <v>0.00145</v>
      </c>
      <c r="Q7" s="39">
        <f t="shared" ref="Q7:S7" si="12">Q$6-K6</f>
        <v>0.027</v>
      </c>
      <c r="R7" s="39">
        <f t="shared" si="12"/>
        <v>0.026</v>
      </c>
      <c r="S7" s="39">
        <f t="shared" si="12"/>
        <v>0.026</v>
      </c>
      <c r="T7" s="48">
        <f t="shared" ref="T7:V7" si="13">T$9+Q7</f>
        <v>0.0647</v>
      </c>
      <c r="U7" s="48">
        <f t="shared" si="13"/>
        <v>0.0637</v>
      </c>
      <c r="V7" s="48">
        <f t="shared" si="13"/>
        <v>0.0637</v>
      </c>
    </row>
    <row r="8" ht="30" customHeight="1" spans="1:22">
      <c r="A8" s="38" t="s">
        <v>5</v>
      </c>
      <c r="B8" s="40" t="s">
        <v>11</v>
      </c>
      <c r="C8" s="41" t="s">
        <v>11</v>
      </c>
      <c r="D8" s="42" t="s">
        <v>11</v>
      </c>
      <c r="E8" s="40" t="s">
        <v>11</v>
      </c>
      <c r="F8" s="41" t="s">
        <v>11</v>
      </c>
      <c r="G8" s="42" t="s">
        <v>11</v>
      </c>
      <c r="H8" s="40" t="s">
        <v>11</v>
      </c>
      <c r="I8" s="41" t="s">
        <v>11</v>
      </c>
      <c r="J8" s="42" t="s">
        <v>11</v>
      </c>
      <c r="K8" s="40" t="s">
        <v>11</v>
      </c>
      <c r="L8" s="41" t="s">
        <v>11</v>
      </c>
      <c r="M8" s="42" t="s">
        <v>11</v>
      </c>
      <c r="N8" s="39">
        <v>0</v>
      </c>
      <c r="O8" s="39">
        <v>0</v>
      </c>
      <c r="P8" s="39">
        <v>0</v>
      </c>
      <c r="Q8" s="48">
        <f t="shared" ref="Q8:S8" si="14">Q$6-N6</f>
        <v>0.02555</v>
      </c>
      <c r="R8" s="48">
        <f t="shared" si="14"/>
        <v>0.02455</v>
      </c>
      <c r="S8" s="48">
        <f t="shared" si="14"/>
        <v>0.02455</v>
      </c>
      <c r="T8" s="48">
        <f t="shared" ref="T8:V8" si="15">T$9+Q8</f>
        <v>0.06325</v>
      </c>
      <c r="U8" s="48">
        <f t="shared" si="15"/>
        <v>0.06225</v>
      </c>
      <c r="V8" s="48">
        <f t="shared" si="15"/>
        <v>0.06225</v>
      </c>
    </row>
    <row r="9" ht="30" customHeight="1" spans="1:22">
      <c r="A9" s="38" t="s">
        <v>12</v>
      </c>
      <c r="B9" s="40" t="s">
        <v>11</v>
      </c>
      <c r="C9" s="41" t="s">
        <v>11</v>
      </c>
      <c r="D9" s="42" t="s">
        <v>11</v>
      </c>
      <c r="E9" s="40" t="s">
        <v>11</v>
      </c>
      <c r="F9" s="41" t="s">
        <v>11</v>
      </c>
      <c r="G9" s="42" t="s">
        <v>11</v>
      </c>
      <c r="H9" s="40" t="s">
        <v>11</v>
      </c>
      <c r="I9" s="41" t="s">
        <v>11</v>
      </c>
      <c r="J9" s="42" t="s">
        <v>11</v>
      </c>
      <c r="K9" s="40" t="s">
        <v>11</v>
      </c>
      <c r="L9" s="41" t="s">
        <v>11</v>
      </c>
      <c r="M9" s="42" t="s">
        <v>11</v>
      </c>
      <c r="N9" s="40" t="s">
        <v>11</v>
      </c>
      <c r="O9" s="41" t="s">
        <v>11</v>
      </c>
      <c r="P9" s="42" t="s">
        <v>11</v>
      </c>
      <c r="Q9" s="39">
        <v>0</v>
      </c>
      <c r="R9" s="39">
        <v>0</v>
      </c>
      <c r="S9" s="39">
        <v>0</v>
      </c>
      <c r="T9" s="48">
        <v>0.0377</v>
      </c>
      <c r="U9" s="48">
        <v>0.0377</v>
      </c>
      <c r="V9" s="48">
        <v>0.0377</v>
      </c>
    </row>
    <row r="10" ht="30" customHeight="1" spans="1:22">
      <c r="A10" s="38" t="s">
        <v>7</v>
      </c>
      <c r="B10" s="43" t="s">
        <v>11</v>
      </c>
      <c r="C10" s="44" t="s">
        <v>11</v>
      </c>
      <c r="D10" s="45" t="s">
        <v>11</v>
      </c>
      <c r="E10" s="43" t="s">
        <v>11</v>
      </c>
      <c r="F10" s="44" t="s">
        <v>11</v>
      </c>
      <c r="G10" s="45" t="s">
        <v>11</v>
      </c>
      <c r="H10" s="43" t="s">
        <v>11</v>
      </c>
      <c r="I10" s="44" t="s">
        <v>11</v>
      </c>
      <c r="J10" s="45" t="s">
        <v>11</v>
      </c>
      <c r="K10" s="43" t="s">
        <v>11</v>
      </c>
      <c r="L10" s="44" t="s">
        <v>11</v>
      </c>
      <c r="M10" s="45" t="s">
        <v>11</v>
      </c>
      <c r="N10" s="43" t="s">
        <v>11</v>
      </c>
      <c r="O10" s="44" t="s">
        <v>11</v>
      </c>
      <c r="P10" s="45" t="s">
        <v>11</v>
      </c>
      <c r="Q10" s="43" t="s">
        <v>11</v>
      </c>
      <c r="R10" s="44" t="s">
        <v>11</v>
      </c>
      <c r="S10" s="45" t="s">
        <v>11</v>
      </c>
      <c r="T10" s="39">
        <v>0</v>
      </c>
      <c r="U10" s="39">
        <v>0</v>
      </c>
      <c r="V10" s="39">
        <v>0</v>
      </c>
    </row>
  </sheetData>
  <mergeCells count="8">
    <mergeCell ref="A1:V1"/>
    <mergeCell ref="B2:D2"/>
    <mergeCell ref="E2:G2"/>
    <mergeCell ref="H2:J2"/>
    <mergeCell ref="K2:M2"/>
    <mergeCell ref="N2:P2"/>
    <mergeCell ref="Q2:S2"/>
    <mergeCell ref="T2:V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H10" sqref="H10"/>
    </sheetView>
  </sheetViews>
  <sheetFormatPr defaultColWidth="9" defaultRowHeight="12.75"/>
  <cols>
    <col min="1" max="1" width="25.375" customWidth="1"/>
    <col min="5" max="5" width="21.5" customWidth="1"/>
    <col min="6" max="6" width="15.5" customWidth="1"/>
    <col min="8" max="8" width="20.625" customWidth="1"/>
    <col min="9" max="9" width="15.375" customWidth="1"/>
  </cols>
  <sheetData>
    <row r="1" ht="30" customHeight="1" spans="1:10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ht="30" customHeight="1" spans="1:10">
      <c r="A2" s="25" t="s">
        <v>14</v>
      </c>
      <c r="B2" s="21">
        <v>16</v>
      </c>
      <c r="C2" s="21" t="s">
        <v>15</v>
      </c>
      <c r="E2" s="31" t="s">
        <v>16</v>
      </c>
      <c r="F2" s="32" t="s">
        <v>17</v>
      </c>
      <c r="G2" s="33"/>
      <c r="H2" s="34" t="s">
        <v>18</v>
      </c>
      <c r="I2" s="32" t="s">
        <v>19</v>
      </c>
      <c r="J2" s="22"/>
    </row>
    <row r="3" ht="30" customHeight="1" spans="1:10">
      <c r="A3" s="25" t="s">
        <v>20</v>
      </c>
      <c r="B3" s="26" t="s">
        <v>21</v>
      </c>
      <c r="C3" s="27"/>
      <c r="E3" s="34" t="s">
        <v>22</v>
      </c>
      <c r="F3" s="32" t="s">
        <v>23</v>
      </c>
      <c r="G3" s="22"/>
      <c r="H3" s="34" t="s">
        <v>24</v>
      </c>
      <c r="I3" s="32" t="s">
        <v>25</v>
      </c>
      <c r="J3" s="22"/>
    </row>
    <row r="4" ht="30" customHeight="1" spans="1:10">
      <c r="A4" s="25" t="s">
        <v>26</v>
      </c>
      <c r="B4" s="21">
        <v>2.33</v>
      </c>
      <c r="C4" s="27"/>
      <c r="E4" s="34" t="s">
        <v>27</v>
      </c>
      <c r="F4" s="32" t="s">
        <v>28</v>
      </c>
      <c r="G4" s="22"/>
      <c r="H4" s="34" t="s">
        <v>29</v>
      </c>
      <c r="I4" s="32" t="s">
        <v>30</v>
      </c>
      <c r="J4" s="22"/>
    </row>
    <row r="5" ht="30" customHeight="1" spans="1:10">
      <c r="A5" s="27"/>
      <c r="B5" s="27"/>
      <c r="C5" s="28"/>
      <c r="E5" s="34" t="s">
        <v>31</v>
      </c>
      <c r="F5" s="32" t="s">
        <v>32</v>
      </c>
      <c r="G5" s="22"/>
      <c r="H5" s="34" t="s">
        <v>33</v>
      </c>
      <c r="I5" s="32" t="s">
        <v>25</v>
      </c>
      <c r="J5" s="22"/>
    </row>
    <row r="6" ht="30" customHeight="1" spans="1:10">
      <c r="A6" s="25" t="s">
        <v>34</v>
      </c>
      <c r="B6" s="21">
        <v>3.216</v>
      </c>
      <c r="C6" s="27"/>
      <c r="H6" s="34" t="s">
        <v>35</v>
      </c>
      <c r="I6" s="32" t="s">
        <v>36</v>
      </c>
      <c r="J6" s="32">
        <v>1.49</v>
      </c>
    </row>
    <row r="7" ht="30" customHeight="1" spans="1:10">
      <c r="A7" s="25" t="s">
        <v>37</v>
      </c>
      <c r="B7" s="21">
        <v>1.608</v>
      </c>
      <c r="C7" s="27"/>
      <c r="E7" s="34" t="s">
        <v>38</v>
      </c>
      <c r="F7" s="32">
        <v>1</v>
      </c>
      <c r="H7" s="34"/>
      <c r="I7" s="32" t="s">
        <v>39</v>
      </c>
      <c r="J7" s="32">
        <v>2.36</v>
      </c>
    </row>
    <row r="8" ht="30" customHeight="1" spans="1:10">
      <c r="A8" s="25" t="s">
        <v>40</v>
      </c>
      <c r="B8" s="21">
        <v>1.3522</v>
      </c>
      <c r="C8" s="27"/>
      <c r="E8" s="34" t="s">
        <v>41</v>
      </c>
      <c r="F8" s="32">
        <v>1</v>
      </c>
      <c r="H8" s="34" t="s">
        <v>42</v>
      </c>
      <c r="I8" s="32" t="s">
        <v>25</v>
      </c>
      <c r="J8" s="22"/>
    </row>
    <row r="9" ht="30" customHeight="1" spans="1:6">
      <c r="A9" s="25" t="s">
        <v>43</v>
      </c>
      <c r="B9" s="21">
        <v>8.4153</v>
      </c>
      <c r="C9" s="27"/>
      <c r="E9" s="34" t="s">
        <v>44</v>
      </c>
      <c r="F9" s="32">
        <v>1</v>
      </c>
    </row>
    <row r="10" ht="30" customHeight="1" spans="1:6">
      <c r="A10" s="25" t="s">
        <v>45</v>
      </c>
      <c r="B10" s="21">
        <v>7.0632</v>
      </c>
      <c r="C10" s="27"/>
      <c r="D10" s="27"/>
      <c r="E10" s="34" t="s">
        <v>46</v>
      </c>
      <c r="F10" s="32">
        <v>1</v>
      </c>
    </row>
    <row r="11" ht="30" customHeight="1" spans="1:6">
      <c r="A11" s="25" t="s">
        <v>47</v>
      </c>
      <c r="B11" s="21">
        <v>0.9778</v>
      </c>
      <c r="C11" s="29">
        <v>0.1384</v>
      </c>
      <c r="D11" s="27"/>
      <c r="E11" s="34" t="s">
        <v>48</v>
      </c>
      <c r="F11" s="32" t="s">
        <v>25</v>
      </c>
    </row>
    <row r="12" ht="30" customHeight="1" spans="1:6">
      <c r="A12" s="25" t="s">
        <v>49</v>
      </c>
      <c r="B12" s="21">
        <v>6.0853</v>
      </c>
      <c r="C12" s="29">
        <v>0.8616</v>
      </c>
      <c r="D12" s="27"/>
      <c r="E12" s="34" t="s">
        <v>50</v>
      </c>
      <c r="F12" s="32">
        <v>0</v>
      </c>
    </row>
    <row r="13" ht="30" customHeight="1" spans="4:7">
      <c r="D13" s="27"/>
      <c r="E13" s="34" t="s">
        <v>51</v>
      </c>
      <c r="F13" s="32">
        <v>0</v>
      </c>
      <c r="G13" s="22"/>
    </row>
    <row r="14" ht="30" customHeight="1" spans="1:7">
      <c r="A14" s="25" t="s">
        <v>52</v>
      </c>
      <c r="B14" s="21">
        <v>1.379</v>
      </c>
      <c r="D14" s="27"/>
      <c r="E14" s="34" t="s">
        <v>53</v>
      </c>
      <c r="F14" s="32">
        <v>2056</v>
      </c>
      <c r="G14" s="22"/>
    </row>
    <row r="15" ht="30" customHeight="1" spans="1:7">
      <c r="A15" s="25" t="s">
        <v>54</v>
      </c>
      <c r="B15" s="30">
        <v>2.334</v>
      </c>
      <c r="D15" s="27"/>
      <c r="E15" s="34" t="s">
        <v>55</v>
      </c>
      <c r="F15" s="32">
        <v>2452</v>
      </c>
      <c r="G15" s="22"/>
    </row>
    <row r="16" ht="30" customHeight="1" spans="4:7">
      <c r="D16" s="27"/>
      <c r="G16" s="22"/>
    </row>
    <row r="17" ht="30" customHeight="1" spans="4:7">
      <c r="D17" s="27"/>
      <c r="G17" s="22"/>
    </row>
    <row r="18" ht="30" customHeight="1" spans="7:7">
      <c r="G18" s="22"/>
    </row>
    <row r="19" ht="30" customHeight="1" spans="7:7">
      <c r="G19" s="22"/>
    </row>
    <row r="20" ht="30" customHeight="1" spans="7:7">
      <c r="G20" s="22"/>
    </row>
    <row r="21" ht="30" customHeight="1" spans="7:7">
      <c r="G21" s="22"/>
    </row>
  </sheetData>
  <mergeCells count="2">
    <mergeCell ref="A1:J1"/>
    <mergeCell ref="H6:H7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5" sqref="H5"/>
    </sheetView>
  </sheetViews>
  <sheetFormatPr defaultColWidth="9" defaultRowHeight="12.75"/>
  <sheetData>
    <row r="1" ht="49" customHeight="1" spans="1:11">
      <c r="A1" s="24" t="s">
        <v>56</v>
      </c>
      <c r="B1" s="24"/>
      <c r="C1" s="24"/>
      <c r="D1" s="24"/>
      <c r="E1" s="24"/>
      <c r="F1" s="19"/>
      <c r="G1" s="19"/>
      <c r="H1" s="19"/>
      <c r="I1" s="19"/>
      <c r="J1" s="19"/>
      <c r="K1" s="19"/>
    </row>
    <row r="2" ht="30" customHeight="1" spans="1:3">
      <c r="A2" s="3" t="s">
        <v>57</v>
      </c>
      <c r="B2" s="3" t="s">
        <v>58</v>
      </c>
      <c r="C2" s="3" t="s">
        <v>59</v>
      </c>
    </row>
    <row r="3" ht="30" customHeight="1" spans="1:3">
      <c r="A3" s="3">
        <v>6.04</v>
      </c>
      <c r="B3" s="3">
        <v>1.799</v>
      </c>
      <c r="C3" s="3">
        <f>'Setup Height'!V4</f>
        <v>0.9677</v>
      </c>
    </row>
    <row r="9" ht="30" customHeight="1"/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workbookViewId="0">
      <selection activeCell="F2" sqref="F2"/>
    </sheetView>
  </sheetViews>
  <sheetFormatPr defaultColWidth="9" defaultRowHeight="12.75"/>
  <cols>
    <col min="1" max="1" width="26.375" customWidth="1"/>
    <col min="2" max="2" width="7.5" customWidth="1"/>
    <col min="3" max="3" width="9.125" customWidth="1"/>
    <col min="5" max="5" width="7.375" customWidth="1"/>
    <col min="6" max="6" width="12.375" customWidth="1"/>
    <col min="7" max="7" width="20.875" customWidth="1"/>
    <col min="8" max="8" width="15.875" customWidth="1"/>
    <col min="9" max="9" width="15.25" customWidth="1"/>
    <col min="10" max="10" width="10.25" customWidth="1"/>
    <col min="11" max="11" width="10.75" customWidth="1"/>
    <col min="12" max="12" width="9.375" customWidth="1"/>
    <col min="13" max="13" width="7.625" customWidth="1"/>
    <col min="14" max="14" width="8.25" customWidth="1"/>
    <col min="15" max="15" width="7.75" customWidth="1"/>
    <col min="19" max="19" width="10.25" customWidth="1"/>
    <col min="20" max="20" width="10.625" customWidth="1"/>
  </cols>
  <sheetData>
    <row r="1" ht="45" customHeight="1" spans="1:11">
      <c r="A1" s="10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9"/>
    </row>
    <row r="2" ht="51" customHeight="1" spans="2:22">
      <c r="B2" s="11" t="s">
        <v>1</v>
      </c>
      <c r="C2" s="11" t="s">
        <v>61</v>
      </c>
      <c r="D2" s="11" t="s">
        <v>62</v>
      </c>
      <c r="E2" s="15"/>
      <c r="F2" s="11" t="s">
        <v>63</v>
      </c>
      <c r="G2" s="11" t="s">
        <v>64</v>
      </c>
      <c r="H2" s="4" t="s">
        <v>65</v>
      </c>
      <c r="I2" s="20" t="s">
        <v>66</v>
      </c>
      <c r="V2" s="22"/>
    </row>
    <row r="3" ht="19" customHeight="1" spans="1:22">
      <c r="A3" s="12" t="s">
        <v>1</v>
      </c>
      <c r="B3" s="3">
        <v>0</v>
      </c>
      <c r="C3" s="3" t="s">
        <v>59</v>
      </c>
      <c r="D3" s="3">
        <f>'Setup Height'!V4-D4</f>
        <v>0.9122</v>
      </c>
      <c r="E3" s="16"/>
      <c r="F3" s="17">
        <v>0.85</v>
      </c>
      <c r="G3" s="3">
        <f>D$3*F3</f>
        <v>0.77537</v>
      </c>
      <c r="H3" s="3">
        <f>ROUND(G3,3)</f>
        <v>0.775</v>
      </c>
      <c r="I3" s="21">
        <f>'Setup Height'!V$4-(H3+D$4)</f>
        <v>0.1372</v>
      </c>
      <c r="V3" s="22"/>
    </row>
    <row r="4" ht="19" customHeight="1" spans="1:22">
      <c r="A4" s="12" t="s">
        <v>61</v>
      </c>
      <c r="B4" s="3" t="s">
        <v>11</v>
      </c>
      <c r="C4" s="3">
        <v>0</v>
      </c>
      <c r="D4" s="3">
        <v>0.0555</v>
      </c>
      <c r="E4" s="16"/>
      <c r="F4" s="17">
        <v>1</v>
      </c>
      <c r="G4" s="3">
        <f>D$3*F4</f>
        <v>0.9122</v>
      </c>
      <c r="H4" s="6">
        <f>ROUND(G4,3)</f>
        <v>0.912</v>
      </c>
      <c r="I4" s="21">
        <f>'Setup Height'!V$4-(H4+D$4)</f>
        <v>0.000199999999999867</v>
      </c>
      <c r="V4" s="23"/>
    </row>
    <row r="5" ht="19" customHeight="1" spans="1:22">
      <c r="A5" s="12" t="s">
        <v>62</v>
      </c>
      <c r="B5" s="3" t="s">
        <v>11</v>
      </c>
      <c r="C5" s="3" t="s">
        <v>11</v>
      </c>
      <c r="D5" s="3">
        <v>0</v>
      </c>
      <c r="E5" s="16"/>
      <c r="F5" s="17">
        <v>1.15</v>
      </c>
      <c r="G5" s="3">
        <f>D$3*F5</f>
        <v>1.04903</v>
      </c>
      <c r="H5" s="3">
        <f>ROUND(G5,3)</f>
        <v>1.049</v>
      </c>
      <c r="I5" s="21">
        <f>'Setup Height'!V$4-(H5+D$4)</f>
        <v>-0.1368</v>
      </c>
      <c r="V5" s="23"/>
    </row>
    <row r="6" ht="19" customHeight="1" spans="22:22">
      <c r="V6" s="23"/>
    </row>
    <row r="7" ht="19" customHeight="1" spans="22:22">
      <c r="V7" s="23"/>
    </row>
    <row r="8" ht="19" customHeight="1" spans="22:22">
      <c r="V8" s="23"/>
    </row>
    <row r="9" ht="19" customHeight="1" spans="22:22">
      <c r="V9" s="23"/>
    </row>
    <row r="10" ht="19" customHeight="1" spans="22:22">
      <c r="V10" s="23"/>
    </row>
    <row r="11" spans="16:21">
      <c r="P11" s="9"/>
      <c r="Q11" s="9"/>
      <c r="R11" s="9"/>
      <c r="S11" s="9"/>
      <c r="T11" s="9"/>
      <c r="U11" s="9"/>
    </row>
    <row r="12" spans="19:21">
      <c r="S12" s="9"/>
      <c r="T12" s="9"/>
      <c r="U12" s="9"/>
    </row>
    <row r="17" customFormat="1" ht="33" customHeight="1" spans="12:12">
      <c r="L17" s="19"/>
    </row>
    <row r="18" ht="57" customHeight="1"/>
    <row r="19" ht="29" customHeight="1"/>
    <row r="20" customFormat="1" ht="27" customHeight="1"/>
    <row r="21" customFormat="1" ht="31" customHeight="1"/>
    <row r="22" customFormat="1" ht="27" customHeight="1" spans="1:10">
      <c r="A22" s="13"/>
      <c r="B22" s="9"/>
      <c r="C22" s="9"/>
      <c r="D22" s="9"/>
      <c r="E22" s="9"/>
      <c r="F22" s="18"/>
      <c r="G22" s="9"/>
      <c r="H22" s="9"/>
      <c r="I22" s="9"/>
      <c r="J22" s="9"/>
    </row>
    <row r="23" customFormat="1" ht="29" customHeight="1" spans="1:10">
      <c r="A23" s="13"/>
      <c r="B23" s="9"/>
      <c r="C23" s="9"/>
      <c r="D23" s="9"/>
      <c r="E23" s="9"/>
      <c r="F23" s="18"/>
      <c r="G23" s="9"/>
      <c r="H23" s="9"/>
      <c r="I23" s="9"/>
      <c r="J23" s="9"/>
    </row>
    <row r="24" customFormat="1" ht="33" customHeight="1"/>
    <row r="25" customFormat="1" ht="32" customHeight="1"/>
    <row r="26" customFormat="1" ht="32" customHeight="1"/>
    <row r="27" customFormat="1" ht="30" customHeight="1"/>
    <row r="28" customFormat="1" ht="41" customHeight="1"/>
    <row r="29" customFormat="1" ht="30" customHeight="1"/>
    <row r="30" customFormat="1" ht="30" customHeight="1"/>
    <row r="31" customFormat="1" ht="30" customHeight="1"/>
    <row r="32" customFormat="1" ht="30" customHeight="1"/>
    <row r="33" customFormat="1" ht="30" customHeight="1"/>
    <row r="34" customFormat="1" ht="30" customHeight="1"/>
    <row r="35" ht="30" customHeight="1"/>
    <row r="36" ht="30" customHeight="1"/>
    <row r="37" ht="30" customHeight="1"/>
    <row r="38" ht="30" customHeight="1"/>
    <row r="39" ht="13.5" spans="1:1">
      <c r="A39" s="14"/>
    </row>
    <row r="40" ht="13.5" spans="1:1">
      <c r="A40" s="14"/>
    </row>
    <row r="46" ht="24" spans="7:12">
      <c r="G46" s="19"/>
      <c r="H46" s="19"/>
      <c r="I46" s="19"/>
      <c r="J46" s="19"/>
      <c r="K46" s="19"/>
      <c r="L46" s="1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H25" sqref="H25"/>
    </sheetView>
  </sheetViews>
  <sheetFormatPr defaultColWidth="9" defaultRowHeight="12.75"/>
  <sheetData>
    <row r="1" ht="53" customHeight="1" spans="3:9">
      <c r="C1" s="1" t="s">
        <v>67</v>
      </c>
      <c r="D1" s="2"/>
      <c r="E1" s="2"/>
      <c r="G1" s="7" t="s">
        <v>68</v>
      </c>
      <c r="H1" s="8"/>
      <c r="I1" s="8"/>
    </row>
    <row r="2" ht="30" customHeight="1" spans="3:9">
      <c r="C2" s="3" t="s">
        <v>57</v>
      </c>
      <c r="D2" s="3" t="s">
        <v>58</v>
      </c>
      <c r="E2" s="3" t="s">
        <v>59</v>
      </c>
      <c r="G2" s="3" t="s">
        <v>57</v>
      </c>
      <c r="H2" s="3" t="s">
        <v>58</v>
      </c>
      <c r="I2" s="3" t="s">
        <v>59</v>
      </c>
    </row>
    <row r="3" ht="30" customHeight="1" spans="1:9">
      <c r="A3" s="4" t="s">
        <v>69</v>
      </c>
      <c r="B3" s="5" t="s">
        <v>70</v>
      </c>
      <c r="C3" s="3">
        <v>4.497</v>
      </c>
      <c r="D3" s="3">
        <v>1.793</v>
      </c>
      <c r="E3" s="3">
        <v>0.765</v>
      </c>
      <c r="F3" s="9"/>
      <c r="G3" s="3">
        <f>Velodyne!A$3-C3</f>
        <v>1.543</v>
      </c>
      <c r="H3" s="3">
        <f>D3-Velodyne!B$3</f>
        <v>-0.00600000000000001</v>
      </c>
      <c r="I3" s="3">
        <f>(E3+'Hesai Height'!D$4)-'Setup Height'!V$4</f>
        <v>-0.1472</v>
      </c>
    </row>
    <row r="4" ht="30" customHeight="1" spans="1:9">
      <c r="A4" s="4"/>
      <c r="B4" s="5" t="s">
        <v>71</v>
      </c>
      <c r="C4" s="3">
        <v>4.497</v>
      </c>
      <c r="D4" s="3">
        <v>1.783</v>
      </c>
      <c r="E4" s="3">
        <v>0.902</v>
      </c>
      <c r="F4" s="9"/>
      <c r="G4" s="3">
        <f>Velodyne!A$3-C4</f>
        <v>1.543</v>
      </c>
      <c r="H4" s="3">
        <f>D4-Velodyne!B$3</f>
        <v>-0.016</v>
      </c>
      <c r="I4" s="3">
        <f>(E4+'Hesai Height'!D$4)-'Setup Height'!V$4</f>
        <v>-0.0101999999999999</v>
      </c>
    </row>
    <row r="5" ht="30" customHeight="1" spans="1:9">
      <c r="A5" s="4"/>
      <c r="B5" s="5" t="s">
        <v>72</v>
      </c>
      <c r="C5" s="3">
        <v>4.497</v>
      </c>
      <c r="D5" s="3">
        <v>1.788</v>
      </c>
      <c r="E5" s="3">
        <v>1.047</v>
      </c>
      <c r="F5" s="9"/>
      <c r="G5" s="3">
        <f>Velodyne!A$3-C5</f>
        <v>1.543</v>
      </c>
      <c r="H5" s="3">
        <f>D5-Velodyne!B$3</f>
        <v>-0.0109999999999999</v>
      </c>
      <c r="I5" s="3">
        <f>(E5+'Hesai Height'!D$4)-'Setup Height'!V$4</f>
        <v>0.1348</v>
      </c>
    </row>
    <row r="6" ht="30" customHeight="1" spans="1:9">
      <c r="A6" s="4" t="s">
        <v>73</v>
      </c>
      <c r="B6" s="5" t="s">
        <v>70</v>
      </c>
      <c r="C6" s="3">
        <v>3.016</v>
      </c>
      <c r="D6" s="3">
        <v>1.861</v>
      </c>
      <c r="E6" s="3">
        <v>0.765</v>
      </c>
      <c r="F6" s="9"/>
      <c r="G6" s="3">
        <f>Velodyne!A$3-C6</f>
        <v>3.024</v>
      </c>
      <c r="H6" s="3">
        <f>D6-Velodyne!B$3</f>
        <v>0.0620000000000001</v>
      </c>
      <c r="I6" s="3">
        <f>(E6+'Hesai Height'!D$4)-'Setup Height'!V$4</f>
        <v>-0.1472</v>
      </c>
    </row>
    <row r="7" ht="30" customHeight="1" spans="1:9">
      <c r="A7" s="4"/>
      <c r="B7" s="5" t="s">
        <v>71</v>
      </c>
      <c r="C7" s="3">
        <v>3.016</v>
      </c>
      <c r="D7" s="3">
        <v>1.868</v>
      </c>
      <c r="E7" s="3">
        <v>0.902</v>
      </c>
      <c r="F7" s="9"/>
      <c r="G7" s="3">
        <f>Velodyne!A$3-C7</f>
        <v>3.024</v>
      </c>
      <c r="H7" s="3">
        <f>D7-Velodyne!B$3</f>
        <v>0.0690000000000002</v>
      </c>
      <c r="I7" s="3">
        <f>(E7+'Hesai Height'!D$4)-'Setup Height'!V$4</f>
        <v>-0.0101999999999999</v>
      </c>
    </row>
    <row r="8" ht="30" customHeight="1" spans="1:9">
      <c r="A8" s="4"/>
      <c r="B8" s="5" t="s">
        <v>72</v>
      </c>
      <c r="C8" s="3">
        <v>3.016</v>
      </c>
      <c r="D8" s="3">
        <v>1.849</v>
      </c>
      <c r="E8" s="3">
        <v>1.047</v>
      </c>
      <c r="F8" s="9"/>
      <c r="G8" s="3">
        <f>Velodyne!A$3-C8</f>
        <v>3.024</v>
      </c>
      <c r="H8" s="3">
        <f>D8-Velodyne!B$3</f>
        <v>0.05</v>
      </c>
      <c r="I8" s="3">
        <f>(E8+'Hesai Height'!D$4)-'Setup Height'!V$4</f>
        <v>0.1348</v>
      </c>
    </row>
    <row r="9" ht="30" customHeight="1" spans="1:9">
      <c r="A9" s="4" t="s">
        <v>74</v>
      </c>
      <c r="B9" s="5" t="s">
        <v>70</v>
      </c>
      <c r="C9" s="6">
        <v>1.5</v>
      </c>
      <c r="D9" s="3">
        <v>1.821</v>
      </c>
      <c r="E9" s="3">
        <v>0.765</v>
      </c>
      <c r="F9" s="9"/>
      <c r="G9" s="3">
        <f>Velodyne!A$3-C9</f>
        <v>4.54</v>
      </c>
      <c r="H9" s="3">
        <f>D9-Velodyne!B$3</f>
        <v>0.022</v>
      </c>
      <c r="I9" s="3">
        <f>(E9+'Hesai Height'!D$4)-'Setup Height'!V$4</f>
        <v>-0.1472</v>
      </c>
    </row>
    <row r="10" ht="30" customHeight="1" spans="1:9">
      <c r="A10" s="4"/>
      <c r="B10" s="5" t="s">
        <v>71</v>
      </c>
      <c r="C10" s="6">
        <v>1.5</v>
      </c>
      <c r="D10" s="3">
        <v>1.827</v>
      </c>
      <c r="E10" s="3">
        <v>0.902</v>
      </c>
      <c r="F10" s="9"/>
      <c r="G10" s="3">
        <f>Velodyne!A$3-C10</f>
        <v>4.54</v>
      </c>
      <c r="H10" s="3">
        <f>D10-Velodyne!B$3</f>
        <v>0.028</v>
      </c>
      <c r="I10" s="3">
        <f>(E10+'Hesai Height'!D$4)-'Setup Height'!V$4</f>
        <v>-0.0101999999999999</v>
      </c>
    </row>
    <row r="11" ht="30" customHeight="1" spans="1:9">
      <c r="A11" s="4"/>
      <c r="B11" s="5" t="s">
        <v>72</v>
      </c>
      <c r="C11" s="6">
        <v>1.5</v>
      </c>
      <c r="D11" s="3">
        <v>1.821</v>
      </c>
      <c r="E11" s="3">
        <v>1.047</v>
      </c>
      <c r="F11" s="9"/>
      <c r="G11" s="3">
        <f>Velodyne!A$3-C11</f>
        <v>4.54</v>
      </c>
      <c r="H11" s="3">
        <f>D11-Velodyne!B$3</f>
        <v>0.022</v>
      </c>
      <c r="I11" s="3">
        <f>(E11+'Hesai Height'!D$4)-'Setup Height'!V$4</f>
        <v>0.1348</v>
      </c>
    </row>
    <row r="12" ht="30" customHeight="1" spans="1:9">
      <c r="A12" s="4" t="s">
        <v>75</v>
      </c>
      <c r="B12" s="3"/>
      <c r="C12" s="6">
        <v>1.5</v>
      </c>
      <c r="D12" s="3">
        <v>4.418</v>
      </c>
      <c r="E12" s="3">
        <v>1.26</v>
      </c>
      <c r="F12" s="9"/>
      <c r="G12" s="3">
        <f>Velodyne!A$3-C12</f>
        <v>4.54</v>
      </c>
      <c r="H12" s="3">
        <f>D12-Velodyne!B$3</f>
        <v>2.619</v>
      </c>
      <c r="I12" s="3">
        <f>(E12+'Hesai Height'!D$4)-'Setup Height'!V$4</f>
        <v>0.3478</v>
      </c>
    </row>
  </sheetData>
  <mergeCells count="5">
    <mergeCell ref="C1:E1"/>
    <mergeCell ref="G1:I1"/>
    <mergeCell ref="A3:A5"/>
    <mergeCell ref="A6:A8"/>
    <mergeCell ref="A9:A1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Setup Height</vt:lpstr>
      <vt:lpstr>Camera</vt:lpstr>
      <vt:lpstr>Velodyne</vt:lpstr>
      <vt:lpstr>Hesai Height</vt:lpstr>
      <vt:lpstr>Hesai 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martinspedro</dc:creator>
  <cp:lastModifiedBy>martinspedro</cp:lastModifiedBy>
  <dcterms:created xsi:type="dcterms:W3CDTF">2019-08-30T17:22:50Z</dcterms:created>
  <dcterms:modified xsi:type="dcterms:W3CDTF">2019-08-30T17:42:08Z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