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firstSheet="3" activeTab="3"/>
  </bookViews>
  <sheets>
    <sheet name="CAMBADA - Setup B (Direction)" sheetId="7" r:id="rId1"/>
    <sheet name="CAMBADA - Setup A (Height)" sheetId="6" r:id="rId2"/>
    <sheet name="CAMBADA - Setup A (Human)" sheetId="5" r:id="rId3"/>
    <sheet name="Setup Height" sheetId="8" r:id="rId4"/>
    <sheet name="Hesai Height" sheetId="9" r:id="rId5"/>
    <sheet name="Velodyne" sheetId="10" r:id="rId6"/>
    <sheet name="Building Characteristics" sheetId="12" r:id="rId7"/>
    <sheet name="Camera" sheetId="11" r:id="rId8"/>
    <sheet name="LiDAR LOS Obstacle" sheetId="3" r:id="rId9"/>
  </sheets>
  <calcPr calcId="144525"/>
</workbook>
</file>

<file path=xl/comments1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  <comment ref="U1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  <comment ref="G2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2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  <comment ref="Q1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  <comment ref="G2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3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  <comment ref="Q1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  <comment ref="G2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4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</commentList>
</comments>
</file>

<file path=xl/comments5.xml><?xml version="1.0" encoding="utf-8"?>
<comments xmlns="http://schemas.openxmlformats.org/spreadsheetml/2006/main">
  <authors>
    <author>martinspedro</author>
  </authors>
  <commentList>
    <comment ref="F4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6.xml><?xml version="1.0" encoding="utf-8"?>
<comments xmlns="http://schemas.openxmlformats.org/spreadsheetml/2006/main">
  <authors>
    <author>martinspedro</author>
  </authors>
  <commentList>
    <comment ref="H2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</commentList>
</comments>
</file>

<file path=xl/sharedStrings.xml><?xml version="1.0" encoding="utf-8"?>
<sst xmlns="http://schemas.openxmlformats.org/spreadsheetml/2006/main" count="743" uniqueCount="112">
  <si>
    <t>LiDAR and Camera Experimental Setup</t>
  </si>
  <si>
    <t>Floor</t>
  </si>
  <si>
    <t>Table</t>
  </si>
  <si>
    <t>Experimental Setup Basis</t>
  </si>
  <si>
    <t>Camera Support</t>
  </si>
  <si>
    <t>Camera Center</t>
  </si>
  <si>
    <t>LiDAR Floor</t>
  </si>
  <si>
    <t>LiDAR Optical Center</t>
  </si>
  <si>
    <t>min</t>
  </si>
  <si>
    <t>max</t>
  </si>
  <si>
    <t>mean</t>
  </si>
  <si>
    <t>-</t>
  </si>
  <si>
    <t>LiDAR Support</t>
  </si>
  <si>
    <t>Hesai</t>
  </si>
  <si>
    <t>Referentials</t>
  </si>
  <si>
    <t>DirectionTests</t>
  </si>
  <si>
    <t>Referentials (Room reference frame)</t>
  </si>
  <si>
    <t>Hesai Basis</t>
  </si>
  <si>
    <t>Hesai Optical Center</t>
  </si>
  <si>
    <t>Velodyne Position on the room</t>
  </si>
  <si>
    <t>angle (º)</t>
  </si>
  <si>
    <t>radius</t>
  </si>
  <si>
    <t>z</t>
  </si>
  <si>
    <t>x</t>
  </si>
  <si>
    <t>y</t>
  </si>
  <si>
    <t>Wall below</t>
  </si>
  <si>
    <t>Wall left</t>
  </si>
  <si>
    <t>Monocular Camera + Lense</t>
  </si>
  <si>
    <t>Distance at at the calibration padron fills the camera FOV (m)</t>
  </si>
  <si>
    <t xml:space="preserve">Trigger Source </t>
  </si>
  <si>
    <t>FixedRate</t>
  </si>
  <si>
    <t>Experimental Focus Obstacle (m)</t>
  </si>
  <si>
    <t>Acquistion Mode</t>
  </si>
  <si>
    <t xml:space="preserve"> Continuous</t>
  </si>
  <si>
    <t xml:space="preserve">Acquistion Rate </t>
  </si>
  <si>
    <t>8.0 fps</t>
  </si>
  <si>
    <t>Focal Length</t>
  </si>
  <si>
    <t>mm</t>
  </si>
  <si>
    <t>Pixel Format</t>
  </si>
  <si>
    <t>BayerRG8</t>
  </si>
  <si>
    <t>Aperture</t>
  </si>
  <si>
    <t>f/4.0</t>
  </si>
  <si>
    <t>Exposure</t>
  </si>
  <si>
    <t>100000 us</t>
  </si>
  <si>
    <t>Theoretical Obstacle distance</t>
  </si>
  <si>
    <t>Exposure Auto</t>
  </si>
  <si>
    <t>Off</t>
  </si>
  <si>
    <t>Gain</t>
  </si>
  <si>
    <t>6 dB</t>
  </si>
  <si>
    <t>Hyperfocal Distance</t>
  </si>
  <si>
    <t>Gain Auto</t>
  </si>
  <si>
    <t>Hyperfocal Near Limit</t>
  </si>
  <si>
    <t>White balance</t>
  </si>
  <si>
    <t>Red</t>
  </si>
  <si>
    <t>N.A</t>
  </si>
  <si>
    <t>DoF near limit</t>
  </si>
  <si>
    <t>Blue</t>
  </si>
  <si>
    <t>DoF far limit</t>
  </si>
  <si>
    <t>White Balance Auto</t>
  </si>
  <si>
    <t>Depth of Field</t>
  </si>
  <si>
    <t>X Binning</t>
  </si>
  <si>
    <t>Depth of field in front</t>
  </si>
  <si>
    <t>Y Binning</t>
  </si>
  <si>
    <t>Depth of field behind</t>
  </si>
  <si>
    <t>X Decimation</t>
  </si>
  <si>
    <t>Y Decimation</t>
  </si>
  <si>
    <t>ROI</t>
  </si>
  <si>
    <t>ROI X Offset</t>
  </si>
  <si>
    <t>ROI y Offset</t>
  </si>
  <si>
    <t>Image Height</t>
  </si>
  <si>
    <t>Image Width</t>
  </si>
  <si>
    <t>Height Tests</t>
  </si>
  <si>
    <t>90000 us</t>
  </si>
  <si>
    <t>7 dB</t>
  </si>
  <si>
    <t>Human Tests</t>
  </si>
  <si>
    <t>Human at</t>
  </si>
  <si>
    <t>Velodyne Position</t>
  </si>
  <si>
    <t>On the field reference</t>
  </si>
  <si>
    <t>On the building reference</t>
  </si>
  <si>
    <t>Field Measurements</t>
  </si>
  <si>
    <t>Field Position on the building</t>
  </si>
  <si>
    <t>Field Wall height</t>
  </si>
  <si>
    <t>Ceiling</t>
  </si>
  <si>
    <t>x to back wall</t>
  </si>
  <si>
    <t>x to parede dos armarios</t>
  </si>
  <si>
    <t>Outwards</t>
  </si>
  <si>
    <t>Inwards</t>
  </si>
  <si>
    <t>Field Height</t>
  </si>
  <si>
    <t>to girder</t>
  </si>
  <si>
    <t>to ceiling</t>
  </si>
  <si>
    <t>Division</t>
  </si>
  <si>
    <t>Main Division</t>
  </si>
  <si>
    <t>Sub-bathrooms division</t>
  </si>
  <si>
    <t>Entrance
Large Entrance</t>
  </si>
  <si>
    <t>Length</t>
  </si>
  <si>
    <t>Width</t>
  </si>
  <si>
    <t>length</t>
  </si>
  <si>
    <t>width</t>
  </si>
  <si>
    <t>Left path width</t>
  </si>
  <si>
    <t>Right path width</t>
  </si>
  <si>
    <t>Hall</t>
  </si>
  <si>
    <t>Door zone</t>
  </si>
  <si>
    <t>LumVum dimensions</t>
  </si>
  <si>
    <t>height</t>
  </si>
  <si>
    <t xml:space="preserve"> 6 dB</t>
  </si>
  <si>
    <t>Lidar Line Of Sight (LOS) Obstacle</t>
  </si>
  <si>
    <t>Field Position</t>
  </si>
  <si>
    <t>Position Relative to Velodyne</t>
  </si>
  <si>
    <t>Building Position</t>
  </si>
  <si>
    <t>Obstacle at ~ (x)</t>
  </si>
  <si>
    <t>Relative to Velodyne</t>
  </si>
  <si>
    <t>Relative to Building</t>
  </si>
</sst>
</file>

<file path=xl/styles.xml><?xml version="1.0" encoding="utf-8"?>
<styleSheet xmlns="http://schemas.openxmlformats.org/spreadsheetml/2006/main">
  <numFmts count="9">
    <numFmt numFmtId="176" formatCode="0.0000_ "/>
    <numFmt numFmtId="177" formatCode="0.000_ "/>
    <numFmt numFmtId="178" formatCode="0.000_);[Red]\(0.000\)"/>
    <numFmt numFmtId="44" formatCode="_-&quot;£&quot;* #,##0.00_-;\-&quot;£&quot;* #,##0.00_-;_-&quot;£&quot;* &quot;-&quot;??_-;_-@_-"/>
    <numFmt numFmtId="41" formatCode="_-* #,##0_-;\-* #,##0_-;_-* &quot;-&quot;_-;_-@_-"/>
    <numFmt numFmtId="179" formatCode="0.00_ "/>
    <numFmt numFmtId="43" formatCode="_-* #,##0.00_-;\-* #,##0.00_-;_-* &quot;-&quot;??_-;_-@_-"/>
    <numFmt numFmtId="180" formatCode="0_ 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3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9" borderId="16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177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7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0" xfId="0" applyAlignment="1">
      <alignment horizontal="distributed" vertical="center"/>
    </xf>
    <xf numFmtId="0" fontId="0" fillId="0" borderId="5" xfId="0" applyBorder="1" applyAlignment="1">
      <alignment horizontal="distributed" vertical="center"/>
    </xf>
    <xf numFmtId="0" fontId="0" fillId="0" borderId="5" xfId="0" applyBorder="1" applyAlignment="1">
      <alignment horizontal="distributed" vertical="center" wrapText="1"/>
    </xf>
    <xf numFmtId="0" fontId="3" fillId="0" borderId="1" xfId="0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distributed" vertical="center"/>
    </xf>
    <xf numFmtId="177" fontId="0" fillId="0" borderId="7" xfId="0" applyNumberFormat="1" applyBorder="1" applyAlignment="1">
      <alignment horizontal="distributed" vertical="center"/>
    </xf>
    <xf numFmtId="177" fontId="0" fillId="0" borderId="0" xfId="0" applyNumberFormat="1" applyAlignment="1">
      <alignment horizontal="distributed" vertical="center"/>
    </xf>
    <xf numFmtId="177" fontId="0" fillId="0" borderId="8" xfId="0" applyNumberFormat="1" applyBorder="1" applyAlignment="1">
      <alignment horizontal="distributed" vertical="center"/>
    </xf>
    <xf numFmtId="177" fontId="0" fillId="0" borderId="9" xfId="0" applyNumberFormat="1" applyBorder="1" applyAlignment="1">
      <alignment horizontal="distributed" vertical="center"/>
    </xf>
    <xf numFmtId="177" fontId="0" fillId="0" borderId="10" xfId="0" applyNumberFormat="1" applyBorder="1" applyAlignment="1">
      <alignment horizontal="distributed" vertical="center"/>
    </xf>
    <xf numFmtId="177" fontId="0" fillId="0" borderId="11" xfId="0" applyNumberForma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0" fillId="0" borderId="1" xfId="0" applyBorder="1" applyAlignment="1">
      <alignment horizontal="distributed" vertical="center" wrapText="1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distributed" vertical="center"/>
    </xf>
    <xf numFmtId="0" fontId="3" fillId="0" borderId="0" xfId="0" applyFont="1">
      <alignment vertical="center"/>
    </xf>
    <xf numFmtId="0" fontId="0" fillId="0" borderId="12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Font="1" applyFill="1" applyAlignment="1" applyProtection="1">
      <alignment horizontal="center" vertical="center"/>
    </xf>
    <xf numFmtId="177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180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C1" workbookViewId="0">
      <selection activeCell="R22" sqref="R22"/>
    </sheetView>
  </sheetViews>
  <sheetFormatPr defaultColWidth="9" defaultRowHeight="12.75"/>
  <cols>
    <col min="1" max="1" width="26.375" customWidth="1"/>
    <col min="2" max="2" width="7.5" customWidth="1"/>
    <col min="3" max="3" width="9.125" customWidth="1"/>
    <col min="5" max="5" width="7.375" customWidth="1"/>
    <col min="6" max="6" width="6.75" customWidth="1"/>
    <col min="7" max="7" width="6" customWidth="1"/>
    <col min="8" max="8" width="7" customWidth="1"/>
    <col min="9" max="9" width="7.25" customWidth="1"/>
    <col min="10" max="10" width="8.875" customWidth="1"/>
    <col min="11" max="11" width="10.25" customWidth="1"/>
    <col min="12" max="12" width="10.75" customWidth="1"/>
    <col min="13" max="13" width="9.375" customWidth="1"/>
    <col min="14" max="14" width="7.625" customWidth="1"/>
    <col min="15" max="15" width="8.25" customWidth="1"/>
    <col min="16" max="16" width="7.75" customWidth="1"/>
    <col min="17" max="18" width="13.75"/>
    <col min="20" max="20" width="10.25" customWidth="1"/>
    <col min="21" max="21" width="10.625" customWidth="1"/>
  </cols>
  <sheetData>
    <row r="1" ht="45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7" customHeight="1" spans="1:23">
      <c r="A2" s="35"/>
      <c r="B2" s="33" t="s">
        <v>1</v>
      </c>
      <c r="C2" s="33"/>
      <c r="D2" s="33"/>
      <c r="E2" s="33" t="s">
        <v>2</v>
      </c>
      <c r="F2" s="33"/>
      <c r="G2" s="33"/>
      <c r="H2" s="33" t="s">
        <v>3</v>
      </c>
      <c r="I2" s="33"/>
      <c r="J2" s="33"/>
      <c r="K2" s="48" t="s">
        <v>4</v>
      </c>
      <c r="L2" s="48"/>
      <c r="M2" s="48"/>
      <c r="N2" s="48" t="s">
        <v>5</v>
      </c>
      <c r="O2" s="48"/>
      <c r="P2" s="48"/>
      <c r="Q2" s="33" t="s">
        <v>6</v>
      </c>
      <c r="R2" s="33"/>
      <c r="S2" s="33"/>
      <c r="T2" s="33" t="s">
        <v>7</v>
      </c>
      <c r="U2" s="33"/>
      <c r="V2" s="33"/>
      <c r="W2" s="13"/>
    </row>
    <row r="3" ht="19" customHeight="1" spans="1:23">
      <c r="A3" s="35"/>
      <c r="B3" s="36" t="s">
        <v>8</v>
      </c>
      <c r="C3" s="36" t="s">
        <v>9</v>
      </c>
      <c r="D3" s="37" t="s">
        <v>10</v>
      </c>
      <c r="E3" s="46" t="s">
        <v>8</v>
      </c>
      <c r="F3" s="46" t="s">
        <v>9</v>
      </c>
      <c r="G3" s="47" t="s">
        <v>10</v>
      </c>
      <c r="H3" s="46" t="s">
        <v>8</v>
      </c>
      <c r="I3" s="46" t="s">
        <v>9</v>
      </c>
      <c r="J3" s="47" t="s">
        <v>10</v>
      </c>
      <c r="K3" s="46" t="s">
        <v>8</v>
      </c>
      <c r="L3" s="46" t="s">
        <v>9</v>
      </c>
      <c r="M3" s="47" t="s">
        <v>10</v>
      </c>
      <c r="N3" s="46" t="s">
        <v>8</v>
      </c>
      <c r="O3" s="46" t="s">
        <v>9</v>
      </c>
      <c r="P3" s="47" t="s">
        <v>10</v>
      </c>
      <c r="Q3" s="46" t="s">
        <v>8</v>
      </c>
      <c r="R3" s="46" t="s">
        <v>9</v>
      </c>
      <c r="S3" s="47" t="s">
        <v>10</v>
      </c>
      <c r="T3" s="46" t="s">
        <v>8</v>
      </c>
      <c r="U3" s="46" t="s">
        <v>9</v>
      </c>
      <c r="V3" s="47" t="s">
        <v>10</v>
      </c>
      <c r="W3" s="13"/>
    </row>
    <row r="4" ht="19" customHeight="1" spans="1:23">
      <c r="A4" s="38" t="s">
        <v>1</v>
      </c>
      <c r="B4" s="39">
        <v>0</v>
      </c>
      <c r="C4" s="39">
        <v>0</v>
      </c>
      <c r="D4" s="39">
        <v>0</v>
      </c>
      <c r="E4" s="39">
        <v>0.817</v>
      </c>
      <c r="F4" s="39">
        <v>0.817</v>
      </c>
      <c r="G4" s="39">
        <v>0.817</v>
      </c>
      <c r="H4" s="39">
        <f t="shared" ref="H4:J4" si="0">E4+H5</f>
        <v>0.83</v>
      </c>
      <c r="I4" s="39">
        <f t="shared" si="0"/>
        <v>0.83</v>
      </c>
      <c r="J4" s="39">
        <f t="shared" si="0"/>
        <v>0.83</v>
      </c>
      <c r="K4" s="39">
        <f t="shared" ref="K4:M4" si="1">K$6+H4</f>
        <v>0.904</v>
      </c>
      <c r="L4" s="39">
        <f t="shared" si="1"/>
        <v>0.905</v>
      </c>
      <c r="M4" s="39">
        <f t="shared" si="1"/>
        <v>0.905</v>
      </c>
      <c r="N4" s="49">
        <f t="shared" ref="N4:P4" si="2">N$7+K4</f>
        <v>0.90545</v>
      </c>
      <c r="O4" s="49">
        <f t="shared" si="2"/>
        <v>0.90645</v>
      </c>
      <c r="P4" s="49">
        <f t="shared" si="2"/>
        <v>0.90645</v>
      </c>
      <c r="Q4" s="39">
        <f t="shared" ref="Q4:S4" si="3">Q$6+E4</f>
        <v>0.918</v>
      </c>
      <c r="R4" s="39">
        <f t="shared" si="3"/>
        <v>0.918</v>
      </c>
      <c r="S4" s="39">
        <f t="shared" si="3"/>
        <v>0.918</v>
      </c>
      <c r="T4" s="49">
        <f t="shared" ref="T4:V4" si="4">T$9+Q4</f>
        <v>0.9557</v>
      </c>
      <c r="U4" s="49">
        <f t="shared" si="4"/>
        <v>0.9557</v>
      </c>
      <c r="V4" s="49">
        <f t="shared" si="4"/>
        <v>0.9557</v>
      </c>
      <c r="W4" s="14"/>
    </row>
    <row r="5" ht="19" customHeight="1" spans="1:23">
      <c r="A5" s="38" t="s">
        <v>2</v>
      </c>
      <c r="B5" s="40" t="s">
        <v>11</v>
      </c>
      <c r="C5" s="41" t="s">
        <v>11</v>
      </c>
      <c r="D5" s="42" t="s">
        <v>11</v>
      </c>
      <c r="E5" s="39">
        <v>0</v>
      </c>
      <c r="F5" s="39">
        <v>0</v>
      </c>
      <c r="G5" s="39">
        <v>0</v>
      </c>
      <c r="H5" s="39">
        <v>0.013</v>
      </c>
      <c r="I5" s="39">
        <v>0.013</v>
      </c>
      <c r="J5" s="39">
        <v>0.013</v>
      </c>
      <c r="K5" s="39">
        <f t="shared" ref="K5:M5" si="5">K$6+H5</f>
        <v>0.087</v>
      </c>
      <c r="L5" s="39">
        <f t="shared" si="5"/>
        <v>0.088</v>
      </c>
      <c r="M5" s="39">
        <f t="shared" si="5"/>
        <v>0.088</v>
      </c>
      <c r="N5" s="49">
        <f t="shared" ref="N5:P5" si="6">N$7+K5</f>
        <v>0.08845</v>
      </c>
      <c r="O5" s="49">
        <f t="shared" si="6"/>
        <v>0.08945</v>
      </c>
      <c r="P5" s="49">
        <f t="shared" si="6"/>
        <v>0.08945</v>
      </c>
      <c r="Q5" s="39">
        <f t="shared" ref="Q5:S5" si="7">Q$6+H5</f>
        <v>0.114</v>
      </c>
      <c r="R5" s="39">
        <f t="shared" si="7"/>
        <v>0.114</v>
      </c>
      <c r="S5" s="39">
        <f t="shared" si="7"/>
        <v>0.114</v>
      </c>
      <c r="T5" s="49">
        <f t="shared" ref="T5:V5" si="8">T$9+Q5</f>
        <v>0.1517</v>
      </c>
      <c r="U5" s="49">
        <f t="shared" si="8"/>
        <v>0.1517</v>
      </c>
      <c r="V5" s="49">
        <f t="shared" si="8"/>
        <v>0.1517</v>
      </c>
      <c r="W5" s="14"/>
    </row>
    <row r="6" ht="19" customHeight="1" spans="1:23">
      <c r="A6" s="38" t="s">
        <v>3</v>
      </c>
      <c r="B6" s="40" t="s">
        <v>11</v>
      </c>
      <c r="C6" s="41" t="s">
        <v>11</v>
      </c>
      <c r="D6" s="42" t="s">
        <v>11</v>
      </c>
      <c r="E6" s="40" t="s">
        <v>11</v>
      </c>
      <c r="F6" s="41" t="s">
        <v>11</v>
      </c>
      <c r="G6" s="42" t="s">
        <v>11</v>
      </c>
      <c r="H6" s="39">
        <v>0</v>
      </c>
      <c r="I6" s="39">
        <v>0</v>
      </c>
      <c r="J6" s="39">
        <v>0</v>
      </c>
      <c r="K6" s="39">
        <v>0.074</v>
      </c>
      <c r="L6" s="39">
        <v>0.075</v>
      </c>
      <c r="M6" s="39">
        <v>0.075</v>
      </c>
      <c r="N6" s="49">
        <f t="shared" ref="N6:P6" si="9">N$7+K6</f>
        <v>0.07545</v>
      </c>
      <c r="O6" s="49">
        <f t="shared" si="9"/>
        <v>0.07645</v>
      </c>
      <c r="P6" s="49">
        <f t="shared" si="9"/>
        <v>0.07645</v>
      </c>
      <c r="Q6" s="39">
        <v>0.101</v>
      </c>
      <c r="R6" s="39">
        <v>0.101</v>
      </c>
      <c r="S6" s="39">
        <v>0.101</v>
      </c>
      <c r="T6" s="49">
        <f t="shared" ref="T6:V6" si="10">T$9+Q6</f>
        <v>0.1387</v>
      </c>
      <c r="U6" s="49">
        <f t="shared" si="10"/>
        <v>0.1387</v>
      </c>
      <c r="V6" s="49">
        <f t="shared" si="10"/>
        <v>0.1387</v>
      </c>
      <c r="W6" s="14"/>
    </row>
    <row r="7" ht="19" customHeight="1" spans="1:23">
      <c r="A7" s="38" t="s">
        <v>4</v>
      </c>
      <c r="B7" s="40" t="s">
        <v>11</v>
      </c>
      <c r="C7" s="41" t="s">
        <v>11</v>
      </c>
      <c r="D7" s="42" t="s">
        <v>11</v>
      </c>
      <c r="E7" s="40" t="s">
        <v>11</v>
      </c>
      <c r="F7" s="41" t="s">
        <v>11</v>
      </c>
      <c r="G7" s="42" t="s">
        <v>11</v>
      </c>
      <c r="H7" s="40" t="s">
        <v>11</v>
      </c>
      <c r="I7" s="41" t="s">
        <v>11</v>
      </c>
      <c r="J7" s="42" t="s">
        <v>11</v>
      </c>
      <c r="K7" s="39">
        <v>0</v>
      </c>
      <c r="L7" s="39">
        <v>0</v>
      </c>
      <c r="M7" s="39">
        <v>0</v>
      </c>
      <c r="N7" s="49">
        <f t="shared" ref="N7:P7" si="11">0.0029/2</f>
        <v>0.00145</v>
      </c>
      <c r="O7" s="49">
        <f t="shared" si="11"/>
        <v>0.00145</v>
      </c>
      <c r="P7" s="49">
        <f t="shared" si="11"/>
        <v>0.00145</v>
      </c>
      <c r="Q7" s="39">
        <f t="shared" ref="Q7:S7" si="12">Q$6-K6</f>
        <v>0.027</v>
      </c>
      <c r="R7" s="39">
        <f t="shared" si="12"/>
        <v>0.026</v>
      </c>
      <c r="S7" s="39">
        <f t="shared" si="12"/>
        <v>0.026</v>
      </c>
      <c r="T7" s="49">
        <f t="shared" ref="T7:V7" si="13">T$9+Q7</f>
        <v>0.0647</v>
      </c>
      <c r="U7" s="49">
        <f t="shared" si="13"/>
        <v>0.0637</v>
      </c>
      <c r="V7" s="49">
        <f t="shared" si="13"/>
        <v>0.0637</v>
      </c>
      <c r="W7" s="14"/>
    </row>
    <row r="8" ht="19" customHeight="1" spans="1:23">
      <c r="A8" s="38" t="s">
        <v>5</v>
      </c>
      <c r="B8" s="40" t="s">
        <v>11</v>
      </c>
      <c r="C8" s="41" t="s">
        <v>11</v>
      </c>
      <c r="D8" s="42" t="s">
        <v>11</v>
      </c>
      <c r="E8" s="40" t="s">
        <v>11</v>
      </c>
      <c r="F8" s="41" t="s">
        <v>11</v>
      </c>
      <c r="G8" s="42" t="s">
        <v>11</v>
      </c>
      <c r="H8" s="40" t="s">
        <v>11</v>
      </c>
      <c r="I8" s="41" t="s">
        <v>11</v>
      </c>
      <c r="J8" s="42" t="s">
        <v>11</v>
      </c>
      <c r="K8" s="40" t="s">
        <v>11</v>
      </c>
      <c r="L8" s="41" t="s">
        <v>11</v>
      </c>
      <c r="M8" s="42" t="s">
        <v>11</v>
      </c>
      <c r="N8" s="39">
        <v>0</v>
      </c>
      <c r="O8" s="39">
        <v>0</v>
      </c>
      <c r="P8" s="39">
        <v>0</v>
      </c>
      <c r="Q8" s="49">
        <f t="shared" ref="Q8:S8" si="14">Q$6-N6</f>
        <v>0.02555</v>
      </c>
      <c r="R8" s="49">
        <f t="shared" si="14"/>
        <v>0.02455</v>
      </c>
      <c r="S8" s="49">
        <f t="shared" si="14"/>
        <v>0.02455</v>
      </c>
      <c r="T8" s="49">
        <f t="shared" ref="T8:V8" si="15">T$9+Q8</f>
        <v>0.06325</v>
      </c>
      <c r="U8" s="49">
        <f t="shared" si="15"/>
        <v>0.06225</v>
      </c>
      <c r="V8" s="49">
        <f t="shared" si="15"/>
        <v>0.06225</v>
      </c>
      <c r="W8" s="14"/>
    </row>
    <row r="9" ht="19" customHeight="1" spans="1:23">
      <c r="A9" s="38" t="s">
        <v>12</v>
      </c>
      <c r="B9" s="40" t="s">
        <v>11</v>
      </c>
      <c r="C9" s="41" t="s">
        <v>11</v>
      </c>
      <c r="D9" s="42" t="s">
        <v>11</v>
      </c>
      <c r="E9" s="40" t="s">
        <v>11</v>
      </c>
      <c r="F9" s="41" t="s">
        <v>11</v>
      </c>
      <c r="G9" s="42" t="s">
        <v>11</v>
      </c>
      <c r="H9" s="40" t="s">
        <v>11</v>
      </c>
      <c r="I9" s="41" t="s">
        <v>11</v>
      </c>
      <c r="J9" s="42" t="s">
        <v>11</v>
      </c>
      <c r="K9" s="40" t="s">
        <v>11</v>
      </c>
      <c r="L9" s="41" t="s">
        <v>11</v>
      </c>
      <c r="M9" s="42" t="s">
        <v>11</v>
      </c>
      <c r="N9" s="40" t="s">
        <v>11</v>
      </c>
      <c r="O9" s="41" t="s">
        <v>11</v>
      </c>
      <c r="P9" s="42" t="s">
        <v>11</v>
      </c>
      <c r="Q9" s="39">
        <v>0</v>
      </c>
      <c r="R9" s="39">
        <v>0</v>
      </c>
      <c r="S9" s="39">
        <v>0</v>
      </c>
      <c r="T9" s="49">
        <v>0.0377</v>
      </c>
      <c r="U9" s="49">
        <v>0.0377</v>
      </c>
      <c r="V9" s="49">
        <v>0.0377</v>
      </c>
      <c r="W9" s="14"/>
    </row>
    <row r="10" ht="19" customHeight="1" spans="1:23">
      <c r="A10" s="38" t="s">
        <v>7</v>
      </c>
      <c r="B10" s="43" t="s">
        <v>11</v>
      </c>
      <c r="C10" s="44" t="s">
        <v>11</v>
      </c>
      <c r="D10" s="45" t="s">
        <v>11</v>
      </c>
      <c r="E10" s="43" t="s">
        <v>11</v>
      </c>
      <c r="F10" s="44" t="s">
        <v>11</v>
      </c>
      <c r="G10" s="45" t="s">
        <v>11</v>
      </c>
      <c r="H10" s="43" t="s">
        <v>11</v>
      </c>
      <c r="I10" s="44" t="s">
        <v>11</v>
      </c>
      <c r="J10" s="45" t="s">
        <v>11</v>
      </c>
      <c r="K10" s="43" t="s">
        <v>11</v>
      </c>
      <c r="L10" s="44" t="s">
        <v>11</v>
      </c>
      <c r="M10" s="45" t="s">
        <v>11</v>
      </c>
      <c r="N10" s="43" t="s">
        <v>11</v>
      </c>
      <c r="O10" s="44" t="s">
        <v>11</v>
      </c>
      <c r="P10" s="45" t="s">
        <v>11</v>
      </c>
      <c r="Q10" s="43" t="s">
        <v>11</v>
      </c>
      <c r="R10" s="44" t="s">
        <v>11</v>
      </c>
      <c r="S10" s="45" t="s">
        <v>11</v>
      </c>
      <c r="T10" s="39">
        <v>0</v>
      </c>
      <c r="U10" s="39">
        <v>0</v>
      </c>
      <c r="V10" s="39">
        <v>0</v>
      </c>
      <c r="W10" s="14"/>
    </row>
    <row r="11" spans="17:22">
      <c r="Q11" s="4"/>
      <c r="R11" s="4"/>
      <c r="S11" s="4"/>
      <c r="T11" s="4"/>
      <c r="U11" s="4"/>
      <c r="V11" s="4"/>
    </row>
    <row r="12" spans="20:22">
      <c r="T12" s="4"/>
      <c r="U12" s="4"/>
      <c r="V12" s="4"/>
    </row>
    <row r="17" customFormat="1" ht="33" customHeight="1" spans="1:23">
      <c r="A17" s="1" t="s">
        <v>13</v>
      </c>
      <c r="B17" s="1"/>
      <c r="C17" s="1"/>
      <c r="D17" s="1"/>
      <c r="E17" s="32"/>
      <c r="F17" s="32"/>
      <c r="G17" s="32" t="s">
        <v>14</v>
      </c>
      <c r="H17" s="32"/>
      <c r="I17" s="32"/>
      <c r="J17" s="32"/>
      <c r="M17" s="1" t="s">
        <v>15</v>
      </c>
      <c r="N17" s="1"/>
      <c r="O17" s="1"/>
      <c r="P17" s="32"/>
      <c r="U17" s="8" t="s">
        <v>16</v>
      </c>
      <c r="V17" s="8"/>
      <c r="W17" s="8"/>
    </row>
    <row r="18" ht="57" customHeight="1" spans="2:23">
      <c r="B18" s="33" t="s">
        <v>1</v>
      </c>
      <c r="C18" s="33" t="s">
        <v>17</v>
      </c>
      <c r="D18" s="33" t="s">
        <v>18</v>
      </c>
      <c r="E18" s="52"/>
      <c r="F18" s="32"/>
      <c r="G18" s="8" t="s">
        <v>19</v>
      </c>
      <c r="H18" s="8"/>
      <c r="I18" s="8"/>
      <c r="M18" s="2" t="s">
        <v>20</v>
      </c>
      <c r="N18" s="2" t="s">
        <v>21</v>
      </c>
      <c r="O18" s="2" t="s">
        <v>22</v>
      </c>
      <c r="Q18" s="2" t="s">
        <v>23</v>
      </c>
      <c r="R18" s="2" t="s">
        <v>24</v>
      </c>
      <c r="S18" s="2"/>
      <c r="U18" s="8" t="s">
        <v>25</v>
      </c>
      <c r="V18" s="8" t="s">
        <v>26</v>
      </c>
      <c r="W18" s="8" t="s">
        <v>1</v>
      </c>
    </row>
    <row r="19" ht="29" customHeight="1" spans="1:23">
      <c r="A19" s="34" t="s">
        <v>1</v>
      </c>
      <c r="B19" s="2">
        <v>0</v>
      </c>
      <c r="C19" s="2" t="s">
        <v>22</v>
      </c>
      <c r="D19" s="2">
        <f>V4-D20</f>
        <v>0.9002</v>
      </c>
      <c r="E19" s="53"/>
      <c r="G19" s="2" t="s">
        <v>23</v>
      </c>
      <c r="H19" s="2" t="s">
        <v>24</v>
      </c>
      <c r="I19" s="2" t="s">
        <v>22</v>
      </c>
      <c r="M19" s="57">
        <v>0</v>
      </c>
      <c r="N19" s="16">
        <v>2.051</v>
      </c>
      <c r="O19" s="19">
        <v>0.9</v>
      </c>
      <c r="Q19" s="16">
        <f>ROUND(N19*COS(M19),3)</f>
        <v>2.051</v>
      </c>
      <c r="R19" s="16">
        <f>ROUND(-N19*SIN(M19),3)</f>
        <v>0</v>
      </c>
      <c r="S19" s="16"/>
      <c r="U19" s="2" t="s">
        <v>23</v>
      </c>
      <c r="V19" s="2" t="s">
        <v>24</v>
      </c>
      <c r="W19" s="2" t="s">
        <v>22</v>
      </c>
    </row>
    <row r="20" customFormat="1" ht="27" customHeight="1" spans="1:23">
      <c r="A20" s="34" t="s">
        <v>17</v>
      </c>
      <c r="B20" s="2" t="s">
        <v>11</v>
      </c>
      <c r="C20" s="2">
        <v>0</v>
      </c>
      <c r="D20" s="2">
        <v>0.0555</v>
      </c>
      <c r="E20" s="53"/>
      <c r="G20" s="2"/>
      <c r="H20" s="2"/>
      <c r="I20" s="2"/>
      <c r="M20" s="57">
        <v>30</v>
      </c>
      <c r="N20" s="16">
        <v>2.051</v>
      </c>
      <c r="O20" s="19">
        <v>0.9</v>
      </c>
      <c r="Q20" s="16">
        <f t="shared" ref="Q20:Q30" si="16">ROUND(N20*COS(M20),3)</f>
        <v>0.316</v>
      </c>
      <c r="R20" s="16">
        <f t="shared" ref="R20:R30" si="17">ROUND(-N20*SIN(M20),3)</f>
        <v>2.026</v>
      </c>
      <c r="S20" s="16"/>
      <c r="U20" s="16"/>
      <c r="V20" s="16"/>
      <c r="W20" s="16"/>
    </row>
    <row r="21" customFormat="1" ht="31" customHeight="1" spans="1:23">
      <c r="A21" s="34" t="s">
        <v>18</v>
      </c>
      <c r="B21" s="2" t="s">
        <v>11</v>
      </c>
      <c r="C21" s="2" t="s">
        <v>11</v>
      </c>
      <c r="D21" s="2">
        <v>0</v>
      </c>
      <c r="E21" s="53"/>
      <c r="M21" s="57">
        <v>60</v>
      </c>
      <c r="N21" s="16">
        <v>2.051</v>
      </c>
      <c r="O21" s="19">
        <v>0.9</v>
      </c>
      <c r="Q21" s="16">
        <f t="shared" si="16"/>
        <v>-1.953</v>
      </c>
      <c r="R21" s="16">
        <f t="shared" si="17"/>
        <v>0.625</v>
      </c>
      <c r="S21" s="16"/>
      <c r="U21" s="16"/>
      <c r="V21" s="16"/>
      <c r="W21" s="16"/>
    </row>
    <row r="22" customFormat="1" ht="27" customHeight="1" spans="1:23">
      <c r="A22" s="50"/>
      <c r="B22" s="4"/>
      <c r="C22" s="4"/>
      <c r="D22" s="4"/>
      <c r="E22" s="4"/>
      <c r="M22" s="57">
        <v>90</v>
      </c>
      <c r="N22" s="16">
        <v>2.051</v>
      </c>
      <c r="O22" s="19">
        <v>0.9</v>
      </c>
      <c r="Q22" s="16">
        <f t="shared" si="16"/>
        <v>-0.919</v>
      </c>
      <c r="R22" s="16">
        <f t="shared" si="17"/>
        <v>-1.834</v>
      </c>
      <c r="S22" s="16"/>
      <c r="U22" s="16"/>
      <c r="V22" s="16"/>
      <c r="W22" s="16"/>
    </row>
    <row r="23" customFormat="1" ht="29" customHeight="1" spans="1:23">
      <c r="A23" s="50"/>
      <c r="B23" s="4"/>
      <c r="C23" s="4"/>
      <c r="D23" s="4"/>
      <c r="E23" s="4"/>
      <c r="F23" s="54"/>
      <c r="G23" s="54"/>
      <c r="H23" s="4"/>
      <c r="I23" s="4"/>
      <c r="J23" s="4"/>
      <c r="K23" s="4"/>
      <c r="M23" s="57">
        <v>120</v>
      </c>
      <c r="N23" s="16">
        <v>2.051</v>
      </c>
      <c r="O23" s="19">
        <v>0.9</v>
      </c>
      <c r="P23" s="18"/>
      <c r="Q23" s="16">
        <f t="shared" si="16"/>
        <v>1.67</v>
      </c>
      <c r="R23" s="16">
        <f t="shared" si="17"/>
        <v>-1.191</v>
      </c>
      <c r="S23" s="16"/>
      <c r="U23" s="16"/>
      <c r="V23" s="16"/>
      <c r="W23" s="16"/>
    </row>
    <row r="24" customFormat="1" ht="33" customHeight="1" spans="1:23">
      <c r="A24" s="1" t="s">
        <v>27</v>
      </c>
      <c r="B24" s="1"/>
      <c r="C24" s="1"/>
      <c r="D24" s="1"/>
      <c r="E24" s="1"/>
      <c r="F24" s="1"/>
      <c r="G24" s="1"/>
      <c r="H24" s="1"/>
      <c r="K24" s="32"/>
      <c r="M24" s="57">
        <v>150</v>
      </c>
      <c r="N24" s="16">
        <v>2.051</v>
      </c>
      <c r="O24" s="19">
        <v>0.9</v>
      </c>
      <c r="Q24" s="16">
        <f t="shared" si="16"/>
        <v>1.434</v>
      </c>
      <c r="R24" s="16">
        <f t="shared" si="17"/>
        <v>1.466</v>
      </c>
      <c r="S24" s="16"/>
      <c r="U24" s="16"/>
      <c r="V24" s="16"/>
      <c r="W24" s="16"/>
    </row>
    <row r="25" customFormat="1" ht="45" customHeight="1" spans="1:23">
      <c r="A25" s="21" t="s">
        <v>28</v>
      </c>
      <c r="B25" s="17">
        <v>1.405</v>
      </c>
      <c r="C25" s="26"/>
      <c r="E25" s="8" t="s">
        <v>29</v>
      </c>
      <c r="F25" s="22"/>
      <c r="G25" s="8" t="s">
        <v>30</v>
      </c>
      <c r="H25" s="8"/>
      <c r="M25" s="57">
        <v>180</v>
      </c>
      <c r="N25" s="16">
        <v>2.051</v>
      </c>
      <c r="O25" s="19">
        <v>0.9</v>
      </c>
      <c r="P25" s="18"/>
      <c r="Q25" s="16">
        <f t="shared" si="16"/>
        <v>-1.227</v>
      </c>
      <c r="R25" s="16">
        <f t="shared" si="17"/>
        <v>1.643</v>
      </c>
      <c r="S25" s="16"/>
      <c r="U25" s="16"/>
      <c r="V25" s="16"/>
      <c r="W25" s="16"/>
    </row>
    <row r="26" customFormat="1" ht="51" customHeight="1" spans="1:23">
      <c r="A26" s="15" t="s">
        <v>31</v>
      </c>
      <c r="B26" s="17">
        <v>2.509</v>
      </c>
      <c r="C26" s="26"/>
      <c r="E26" s="8" t="s">
        <v>32</v>
      </c>
      <c r="F26" s="22"/>
      <c r="G26" s="8" t="s">
        <v>33</v>
      </c>
      <c r="H26" s="8"/>
      <c r="M26" s="57">
        <v>210</v>
      </c>
      <c r="N26" s="16">
        <v>2.051</v>
      </c>
      <c r="O26" s="19">
        <v>0.9</v>
      </c>
      <c r="P26" s="18"/>
      <c r="Q26" s="16">
        <f t="shared" si="16"/>
        <v>-1.813</v>
      </c>
      <c r="R26" s="16">
        <f t="shared" si="17"/>
        <v>-0.959</v>
      </c>
      <c r="S26" s="16"/>
      <c r="U26" s="16"/>
      <c r="V26" s="16"/>
      <c r="W26" s="16"/>
    </row>
    <row r="27" customFormat="1" ht="30" customHeight="1" spans="1:23">
      <c r="A27" s="51"/>
      <c r="B27" s="51"/>
      <c r="C27" s="18"/>
      <c r="D27" s="18"/>
      <c r="E27" s="8" t="s">
        <v>34</v>
      </c>
      <c r="F27" s="22"/>
      <c r="G27" s="8" t="s">
        <v>35</v>
      </c>
      <c r="H27" s="8"/>
      <c r="M27" s="57">
        <v>240</v>
      </c>
      <c r="N27" s="16">
        <v>2.051</v>
      </c>
      <c r="O27" s="19">
        <v>0.9</v>
      </c>
      <c r="P27" s="18"/>
      <c r="Q27" s="16">
        <f t="shared" si="16"/>
        <v>0.668</v>
      </c>
      <c r="R27" s="16">
        <f t="shared" si="17"/>
        <v>-1.939</v>
      </c>
      <c r="S27" s="16"/>
      <c r="T27" s="18"/>
      <c r="U27" s="16"/>
      <c r="V27" s="16"/>
      <c r="W27" s="16"/>
    </row>
    <row r="28" customFormat="1" ht="41" customHeight="1" spans="1:23">
      <c r="A28" s="15" t="s">
        <v>36</v>
      </c>
      <c r="B28" s="16">
        <v>16</v>
      </c>
      <c r="C28" s="16" t="s">
        <v>37</v>
      </c>
      <c r="E28" s="8" t="s">
        <v>38</v>
      </c>
      <c r="F28" s="22"/>
      <c r="G28" s="8" t="s">
        <v>39</v>
      </c>
      <c r="H28" s="8"/>
      <c r="M28" s="57">
        <v>270</v>
      </c>
      <c r="N28" s="16">
        <v>2.051</v>
      </c>
      <c r="O28" s="19">
        <v>0.9</v>
      </c>
      <c r="Q28" s="16">
        <f t="shared" si="16"/>
        <v>2.019</v>
      </c>
      <c r="R28" s="16">
        <f t="shared" si="17"/>
        <v>0.361</v>
      </c>
      <c r="S28" s="16"/>
      <c r="U28" s="16"/>
      <c r="V28" s="16"/>
      <c r="W28" s="16"/>
    </row>
    <row r="29" customFormat="1" ht="30" customHeight="1" spans="1:23">
      <c r="A29" s="15" t="s">
        <v>40</v>
      </c>
      <c r="B29" s="17" t="s">
        <v>41</v>
      </c>
      <c r="C29" s="18"/>
      <c r="E29" s="8" t="s">
        <v>42</v>
      </c>
      <c r="F29" s="22"/>
      <c r="G29" s="8" t="s">
        <v>43</v>
      </c>
      <c r="H29" s="8"/>
      <c r="I29" s="53"/>
      <c r="J29" s="53"/>
      <c r="M29" s="57">
        <v>300</v>
      </c>
      <c r="N29" s="16">
        <v>2.051</v>
      </c>
      <c r="O29" s="19">
        <v>0.9</v>
      </c>
      <c r="Q29" s="16">
        <f t="shared" si="16"/>
        <v>-0.045</v>
      </c>
      <c r="R29" s="16">
        <f t="shared" si="17"/>
        <v>2.05</v>
      </c>
      <c r="S29" s="16"/>
      <c r="U29" s="16"/>
      <c r="V29" s="16"/>
      <c r="W29" s="16"/>
    </row>
    <row r="30" customFormat="1" ht="30" customHeight="1" spans="1:23">
      <c r="A30" s="15" t="s">
        <v>44</v>
      </c>
      <c r="B30" s="19">
        <v>2.5</v>
      </c>
      <c r="C30" s="18"/>
      <c r="E30" s="8" t="s">
        <v>45</v>
      </c>
      <c r="F30" s="22"/>
      <c r="G30" s="8" t="s">
        <v>46</v>
      </c>
      <c r="H30" s="13"/>
      <c r="I30" s="53"/>
      <c r="J30" s="53"/>
      <c r="M30" s="57">
        <v>330</v>
      </c>
      <c r="N30" s="16">
        <v>2.051</v>
      </c>
      <c r="O30" s="19">
        <v>0.9</v>
      </c>
      <c r="Q30" s="16">
        <f t="shared" si="16"/>
        <v>-2.033</v>
      </c>
      <c r="R30" s="16">
        <f t="shared" si="17"/>
        <v>0.272</v>
      </c>
      <c r="S30" s="16"/>
      <c r="U30" s="16"/>
      <c r="V30" s="16"/>
      <c r="W30" s="16"/>
    </row>
    <row r="31" customFormat="1" ht="30" customHeight="1" spans="1:10">
      <c r="A31" s="18"/>
      <c r="B31" s="18"/>
      <c r="C31" s="18"/>
      <c r="E31" s="8" t="s">
        <v>47</v>
      </c>
      <c r="F31" s="22"/>
      <c r="G31" s="8" t="s">
        <v>48</v>
      </c>
      <c r="H31" s="13"/>
      <c r="I31" s="53"/>
      <c r="J31" s="53"/>
    </row>
    <row r="32" customFormat="1" ht="30" customHeight="1" spans="1:10">
      <c r="A32" s="15" t="s">
        <v>49</v>
      </c>
      <c r="B32" s="16">
        <v>3.216</v>
      </c>
      <c r="C32" s="18"/>
      <c r="E32" s="8" t="s">
        <v>50</v>
      </c>
      <c r="F32" s="22"/>
      <c r="G32" s="8" t="s">
        <v>46</v>
      </c>
      <c r="H32" s="13"/>
      <c r="I32" s="53"/>
      <c r="J32" s="53"/>
    </row>
    <row r="33" customFormat="1" ht="30" customHeight="1" spans="1:10">
      <c r="A33" s="15" t="s">
        <v>51</v>
      </c>
      <c r="B33" s="16">
        <v>1.608</v>
      </c>
      <c r="C33" s="18"/>
      <c r="E33" s="8" t="s">
        <v>52</v>
      </c>
      <c r="F33" s="8"/>
      <c r="G33" s="8" t="s">
        <v>53</v>
      </c>
      <c r="H33" s="8" t="s">
        <v>54</v>
      </c>
      <c r="I33" s="53"/>
      <c r="J33" s="53"/>
    </row>
    <row r="34" customFormat="1" ht="30" customHeight="1" spans="1:10">
      <c r="A34" s="15" t="s">
        <v>55</v>
      </c>
      <c r="B34" s="16">
        <v>1.4075</v>
      </c>
      <c r="C34" s="18"/>
      <c r="E34" s="8"/>
      <c r="F34" s="8"/>
      <c r="G34" s="8" t="s">
        <v>56</v>
      </c>
      <c r="H34" s="8" t="s">
        <v>54</v>
      </c>
      <c r="I34" s="53"/>
      <c r="J34" s="53"/>
    </row>
    <row r="35" ht="30" customHeight="1" spans="1:10">
      <c r="A35" s="15" t="s">
        <v>57</v>
      </c>
      <c r="B35" s="16">
        <v>11.1732</v>
      </c>
      <c r="C35" s="18"/>
      <c r="E35" s="8" t="s">
        <v>58</v>
      </c>
      <c r="F35" s="22"/>
      <c r="G35" s="8" t="s">
        <v>46</v>
      </c>
      <c r="H35" s="13"/>
      <c r="I35" s="53"/>
      <c r="J35" s="53"/>
    </row>
    <row r="36" ht="30" customHeight="1" spans="1:10">
      <c r="A36" s="15" t="s">
        <v>59</v>
      </c>
      <c r="B36" s="16">
        <v>9.7657</v>
      </c>
      <c r="C36" s="18"/>
      <c r="E36" s="8" t="s">
        <v>60</v>
      </c>
      <c r="F36" s="22"/>
      <c r="G36" s="8">
        <v>1</v>
      </c>
      <c r="H36" s="13"/>
      <c r="I36" s="53"/>
      <c r="J36" s="53"/>
    </row>
    <row r="37" ht="30" customHeight="1" spans="1:10">
      <c r="A37" s="15" t="s">
        <v>61</v>
      </c>
      <c r="B37" s="16">
        <v>1.0925</v>
      </c>
      <c r="C37" s="20">
        <v>0.1119</v>
      </c>
      <c r="E37" s="8" t="s">
        <v>62</v>
      </c>
      <c r="F37" s="22"/>
      <c r="G37" s="8">
        <v>1</v>
      </c>
      <c r="H37" s="13"/>
      <c r="I37" s="53"/>
      <c r="J37" s="53"/>
    </row>
    <row r="38" ht="30" customHeight="1" spans="1:10">
      <c r="A38" s="15" t="s">
        <v>63</v>
      </c>
      <c r="B38" s="16">
        <v>8.6732</v>
      </c>
      <c r="C38" s="20">
        <v>0.8891</v>
      </c>
      <c r="E38" s="8" t="s">
        <v>64</v>
      </c>
      <c r="F38" s="22"/>
      <c r="G38" s="8">
        <v>1</v>
      </c>
      <c r="H38" s="13"/>
      <c r="I38" s="53"/>
      <c r="J38" s="53"/>
    </row>
    <row r="39" ht="18" customHeight="1" spans="5:8">
      <c r="E39" s="8" t="s">
        <v>65</v>
      </c>
      <c r="F39" s="22"/>
      <c r="G39" s="8">
        <v>1</v>
      </c>
      <c r="H39" s="13"/>
    </row>
    <row r="40" ht="25" customHeight="1" spans="5:8">
      <c r="E40" s="8" t="s">
        <v>66</v>
      </c>
      <c r="F40" s="22"/>
      <c r="G40" s="8" t="s">
        <v>46</v>
      </c>
      <c r="H40" s="13"/>
    </row>
    <row r="41" ht="20" customHeight="1" spans="5:8">
      <c r="E41" s="8" t="s">
        <v>67</v>
      </c>
      <c r="F41" s="22"/>
      <c r="G41" s="8">
        <v>0</v>
      </c>
      <c r="H41" s="13"/>
    </row>
    <row r="42" ht="17" customHeight="1" spans="5:8">
      <c r="E42" s="8" t="s">
        <v>68</v>
      </c>
      <c r="F42" s="22"/>
      <c r="G42" s="8">
        <v>0</v>
      </c>
      <c r="H42" s="13"/>
    </row>
    <row r="43" ht="22" customHeight="1" spans="5:8">
      <c r="E43" s="8" t="s">
        <v>69</v>
      </c>
      <c r="F43" s="22"/>
      <c r="G43" s="8">
        <v>2056</v>
      </c>
      <c r="H43" s="13"/>
    </row>
    <row r="44" ht="19" customHeight="1" spans="5:8">
      <c r="E44" s="8" t="s">
        <v>70</v>
      </c>
      <c r="F44" s="22"/>
      <c r="G44" s="8">
        <v>2452</v>
      </c>
      <c r="H44" s="13"/>
    </row>
    <row r="46" ht="24" spans="7:13">
      <c r="G46" s="32"/>
      <c r="H46" s="32"/>
      <c r="I46" s="32"/>
      <c r="J46" s="32"/>
      <c r="K46" s="32"/>
      <c r="L46" s="32"/>
      <c r="M46" s="32"/>
    </row>
  </sheetData>
  <mergeCells count="37">
    <mergeCell ref="A1:V1"/>
    <mergeCell ref="B2:D2"/>
    <mergeCell ref="E2:G2"/>
    <mergeCell ref="H2:J2"/>
    <mergeCell ref="K2:M2"/>
    <mergeCell ref="N2:P2"/>
    <mergeCell ref="Q2:S2"/>
    <mergeCell ref="T2:V2"/>
    <mergeCell ref="A17:D17"/>
    <mergeCell ref="M17:O17"/>
    <mergeCell ref="U17:W17"/>
    <mergeCell ref="G18:I18"/>
    <mergeCell ref="A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E31:F31"/>
    <mergeCell ref="E32:F32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33:F3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A13" workbookViewId="0">
      <selection activeCell="G32" sqref="G32"/>
    </sheetView>
  </sheetViews>
  <sheetFormatPr defaultColWidth="9" defaultRowHeight="12.75"/>
  <cols>
    <col min="1" max="1" width="26.375" customWidth="1"/>
    <col min="2" max="2" width="7.5" customWidth="1"/>
    <col min="3" max="3" width="9.125" customWidth="1"/>
    <col min="5" max="5" width="7.375" customWidth="1"/>
    <col min="6" max="6" width="6.75" customWidth="1"/>
    <col min="7" max="7" width="6" customWidth="1"/>
    <col min="8" max="8" width="7" customWidth="1"/>
    <col min="9" max="9" width="7.25" customWidth="1"/>
    <col min="10" max="10" width="8.875" customWidth="1"/>
    <col min="11" max="11" width="10.25" customWidth="1"/>
    <col min="12" max="12" width="10.75" customWidth="1"/>
    <col min="13" max="13" width="9.375" customWidth="1"/>
    <col min="14" max="14" width="7.625" customWidth="1"/>
    <col min="15" max="15" width="8.25" customWidth="1"/>
    <col min="16" max="16" width="7.75" customWidth="1"/>
    <col min="20" max="20" width="10.25" customWidth="1"/>
    <col min="21" max="21" width="10.625" customWidth="1"/>
  </cols>
  <sheetData>
    <row r="1" ht="45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7" customHeight="1" spans="1:23">
      <c r="A2" s="35"/>
      <c r="B2" s="33" t="s">
        <v>1</v>
      </c>
      <c r="C2" s="33"/>
      <c r="D2" s="33"/>
      <c r="E2" s="33" t="s">
        <v>2</v>
      </c>
      <c r="F2" s="33"/>
      <c r="G2" s="33"/>
      <c r="H2" s="33" t="s">
        <v>3</v>
      </c>
      <c r="I2" s="33"/>
      <c r="J2" s="33"/>
      <c r="K2" s="48" t="s">
        <v>4</v>
      </c>
      <c r="L2" s="48"/>
      <c r="M2" s="48"/>
      <c r="N2" s="48" t="s">
        <v>5</v>
      </c>
      <c r="O2" s="48"/>
      <c r="P2" s="48"/>
      <c r="Q2" s="33" t="s">
        <v>6</v>
      </c>
      <c r="R2" s="33"/>
      <c r="S2" s="33"/>
      <c r="T2" s="33" t="s">
        <v>7</v>
      </c>
      <c r="U2" s="33"/>
      <c r="V2" s="33"/>
      <c r="W2" s="13"/>
    </row>
    <row r="3" ht="19" customHeight="1" spans="1:23">
      <c r="A3" s="35"/>
      <c r="B3" s="36" t="s">
        <v>8</v>
      </c>
      <c r="C3" s="36" t="s">
        <v>9</v>
      </c>
      <c r="D3" s="37" t="s">
        <v>10</v>
      </c>
      <c r="E3" s="46" t="s">
        <v>8</v>
      </c>
      <c r="F3" s="46" t="s">
        <v>9</v>
      </c>
      <c r="G3" s="47" t="s">
        <v>10</v>
      </c>
      <c r="H3" s="46" t="s">
        <v>8</v>
      </c>
      <c r="I3" s="46" t="s">
        <v>9</v>
      </c>
      <c r="J3" s="47" t="s">
        <v>10</v>
      </c>
      <c r="K3" s="46" t="s">
        <v>8</v>
      </c>
      <c r="L3" s="46" t="s">
        <v>9</v>
      </c>
      <c r="M3" s="47" t="s">
        <v>10</v>
      </c>
      <c r="N3" s="46" t="s">
        <v>8</v>
      </c>
      <c r="O3" s="46" t="s">
        <v>9</v>
      </c>
      <c r="P3" s="47" t="s">
        <v>10</v>
      </c>
      <c r="Q3" s="46" t="s">
        <v>8</v>
      </c>
      <c r="R3" s="46" t="s">
        <v>9</v>
      </c>
      <c r="S3" s="47" t="s">
        <v>10</v>
      </c>
      <c r="T3" s="46" t="s">
        <v>8</v>
      </c>
      <c r="U3" s="46" t="s">
        <v>9</v>
      </c>
      <c r="V3" s="47" t="s">
        <v>10</v>
      </c>
      <c r="W3" s="13"/>
    </row>
    <row r="4" ht="19" customHeight="1" spans="1:23">
      <c r="A4" s="38" t="s">
        <v>1</v>
      </c>
      <c r="B4" s="39">
        <v>0</v>
      </c>
      <c r="C4" s="39">
        <v>0</v>
      </c>
      <c r="D4" s="39">
        <v>0</v>
      </c>
      <c r="E4" s="39">
        <v>0.817</v>
      </c>
      <c r="F4" s="39">
        <v>0.817</v>
      </c>
      <c r="G4" s="39">
        <v>0.817</v>
      </c>
      <c r="H4" s="39">
        <f t="shared" ref="H4:J4" si="0">E4+H5</f>
        <v>0.83</v>
      </c>
      <c r="I4" s="39">
        <f t="shared" si="0"/>
        <v>0.83</v>
      </c>
      <c r="J4" s="39">
        <f t="shared" si="0"/>
        <v>0.83</v>
      </c>
      <c r="K4" s="39">
        <f t="shared" ref="K4:M4" si="1">K$6+H4</f>
        <v>0.904</v>
      </c>
      <c r="L4" s="39">
        <f t="shared" si="1"/>
        <v>0.905</v>
      </c>
      <c r="M4" s="39">
        <f t="shared" si="1"/>
        <v>0.905</v>
      </c>
      <c r="N4" s="49">
        <f t="shared" ref="N4:P4" si="2">N$7+K4</f>
        <v>0.90545</v>
      </c>
      <c r="O4" s="49">
        <f t="shared" si="2"/>
        <v>0.90645</v>
      </c>
      <c r="P4" s="49">
        <f t="shared" si="2"/>
        <v>0.90645</v>
      </c>
      <c r="Q4" s="39">
        <f t="shared" ref="Q4:S4" si="3">Q$6+E4</f>
        <v>0.918</v>
      </c>
      <c r="R4" s="39">
        <f t="shared" si="3"/>
        <v>0.918</v>
      </c>
      <c r="S4" s="39">
        <f t="shared" si="3"/>
        <v>0.918</v>
      </c>
      <c r="T4" s="49">
        <f t="shared" ref="T4:V4" si="4">T$9+Q4</f>
        <v>0.9557</v>
      </c>
      <c r="U4" s="49">
        <f t="shared" si="4"/>
        <v>0.9557</v>
      </c>
      <c r="V4" s="49">
        <f t="shared" si="4"/>
        <v>0.9557</v>
      </c>
      <c r="W4" s="14"/>
    </row>
    <row r="5" ht="19" customHeight="1" spans="1:23">
      <c r="A5" s="38" t="s">
        <v>2</v>
      </c>
      <c r="B5" s="40" t="s">
        <v>11</v>
      </c>
      <c r="C5" s="41" t="s">
        <v>11</v>
      </c>
      <c r="D5" s="42" t="s">
        <v>11</v>
      </c>
      <c r="E5" s="39">
        <v>0</v>
      </c>
      <c r="F5" s="39">
        <v>0</v>
      </c>
      <c r="G5" s="39">
        <v>0</v>
      </c>
      <c r="H5" s="39">
        <v>0.013</v>
      </c>
      <c r="I5" s="39">
        <v>0.013</v>
      </c>
      <c r="J5" s="39">
        <v>0.013</v>
      </c>
      <c r="K5" s="39">
        <f t="shared" ref="K5:M5" si="5">K$6+H5</f>
        <v>0.087</v>
      </c>
      <c r="L5" s="39">
        <f t="shared" si="5"/>
        <v>0.088</v>
      </c>
      <c r="M5" s="39">
        <f t="shared" si="5"/>
        <v>0.088</v>
      </c>
      <c r="N5" s="49">
        <f t="shared" ref="N5:P5" si="6">N$7+K5</f>
        <v>0.08845</v>
      </c>
      <c r="O5" s="49">
        <f t="shared" si="6"/>
        <v>0.08945</v>
      </c>
      <c r="P5" s="49">
        <f t="shared" si="6"/>
        <v>0.08945</v>
      </c>
      <c r="Q5" s="39">
        <f t="shared" ref="Q5:S5" si="7">Q$6+H5</f>
        <v>0.114</v>
      </c>
      <c r="R5" s="39">
        <f t="shared" si="7"/>
        <v>0.114</v>
      </c>
      <c r="S5" s="39">
        <f t="shared" si="7"/>
        <v>0.114</v>
      </c>
      <c r="T5" s="49">
        <f t="shared" ref="T5:V5" si="8">T$9+Q5</f>
        <v>0.1517</v>
      </c>
      <c r="U5" s="49">
        <f t="shared" si="8"/>
        <v>0.1517</v>
      </c>
      <c r="V5" s="49">
        <f t="shared" si="8"/>
        <v>0.1517</v>
      </c>
      <c r="W5" s="14"/>
    </row>
    <row r="6" ht="19" customHeight="1" spans="1:23">
      <c r="A6" s="38" t="s">
        <v>3</v>
      </c>
      <c r="B6" s="40" t="s">
        <v>11</v>
      </c>
      <c r="C6" s="41" t="s">
        <v>11</v>
      </c>
      <c r="D6" s="42" t="s">
        <v>11</v>
      </c>
      <c r="E6" s="40" t="s">
        <v>11</v>
      </c>
      <c r="F6" s="41" t="s">
        <v>11</v>
      </c>
      <c r="G6" s="42" t="s">
        <v>11</v>
      </c>
      <c r="H6" s="39">
        <v>0</v>
      </c>
      <c r="I6" s="39">
        <v>0</v>
      </c>
      <c r="J6" s="39">
        <v>0</v>
      </c>
      <c r="K6" s="39">
        <v>0.074</v>
      </c>
      <c r="L6" s="39">
        <v>0.075</v>
      </c>
      <c r="M6" s="39">
        <v>0.075</v>
      </c>
      <c r="N6" s="49">
        <f t="shared" ref="N6:P6" si="9">N$7+K6</f>
        <v>0.07545</v>
      </c>
      <c r="O6" s="49">
        <f t="shared" si="9"/>
        <v>0.07645</v>
      </c>
      <c r="P6" s="49">
        <f t="shared" si="9"/>
        <v>0.07645</v>
      </c>
      <c r="Q6" s="39">
        <v>0.101</v>
      </c>
      <c r="R6" s="39">
        <v>0.101</v>
      </c>
      <c r="S6" s="39">
        <v>0.101</v>
      </c>
      <c r="T6" s="49">
        <f t="shared" ref="T6:V6" si="10">T$9+Q6</f>
        <v>0.1387</v>
      </c>
      <c r="U6" s="49">
        <f t="shared" si="10"/>
        <v>0.1387</v>
      </c>
      <c r="V6" s="49">
        <f t="shared" si="10"/>
        <v>0.1387</v>
      </c>
      <c r="W6" s="14"/>
    </row>
    <row r="7" ht="19" customHeight="1" spans="1:23">
      <c r="A7" s="38" t="s">
        <v>4</v>
      </c>
      <c r="B7" s="40" t="s">
        <v>11</v>
      </c>
      <c r="C7" s="41" t="s">
        <v>11</v>
      </c>
      <c r="D7" s="42" t="s">
        <v>11</v>
      </c>
      <c r="E7" s="40" t="s">
        <v>11</v>
      </c>
      <c r="F7" s="41" t="s">
        <v>11</v>
      </c>
      <c r="G7" s="42" t="s">
        <v>11</v>
      </c>
      <c r="H7" s="40" t="s">
        <v>11</v>
      </c>
      <c r="I7" s="41" t="s">
        <v>11</v>
      </c>
      <c r="J7" s="42" t="s">
        <v>11</v>
      </c>
      <c r="K7" s="39">
        <v>0</v>
      </c>
      <c r="L7" s="39">
        <v>0</v>
      </c>
      <c r="M7" s="39">
        <v>0</v>
      </c>
      <c r="N7" s="49">
        <f t="shared" ref="N7:P7" si="11">0.0029/2</f>
        <v>0.00145</v>
      </c>
      <c r="O7" s="49">
        <f t="shared" si="11"/>
        <v>0.00145</v>
      </c>
      <c r="P7" s="49">
        <f t="shared" si="11"/>
        <v>0.00145</v>
      </c>
      <c r="Q7" s="39">
        <f t="shared" ref="Q7:S7" si="12">Q$6-K6</f>
        <v>0.027</v>
      </c>
      <c r="R7" s="39">
        <f t="shared" si="12"/>
        <v>0.026</v>
      </c>
      <c r="S7" s="39">
        <f t="shared" si="12"/>
        <v>0.026</v>
      </c>
      <c r="T7" s="49">
        <f t="shared" ref="T7:V7" si="13">T$9+Q7</f>
        <v>0.0647</v>
      </c>
      <c r="U7" s="49">
        <f t="shared" si="13"/>
        <v>0.0637</v>
      </c>
      <c r="V7" s="49">
        <f t="shared" si="13"/>
        <v>0.0637</v>
      </c>
      <c r="W7" s="14"/>
    </row>
    <row r="8" ht="19" customHeight="1" spans="1:23">
      <c r="A8" s="38" t="s">
        <v>5</v>
      </c>
      <c r="B8" s="40" t="s">
        <v>11</v>
      </c>
      <c r="C8" s="41" t="s">
        <v>11</v>
      </c>
      <c r="D8" s="42" t="s">
        <v>11</v>
      </c>
      <c r="E8" s="40" t="s">
        <v>11</v>
      </c>
      <c r="F8" s="41" t="s">
        <v>11</v>
      </c>
      <c r="G8" s="42" t="s">
        <v>11</v>
      </c>
      <c r="H8" s="40" t="s">
        <v>11</v>
      </c>
      <c r="I8" s="41" t="s">
        <v>11</v>
      </c>
      <c r="J8" s="42" t="s">
        <v>11</v>
      </c>
      <c r="K8" s="40" t="s">
        <v>11</v>
      </c>
      <c r="L8" s="41" t="s">
        <v>11</v>
      </c>
      <c r="M8" s="42" t="s">
        <v>11</v>
      </c>
      <c r="N8" s="39">
        <v>0</v>
      </c>
      <c r="O8" s="39">
        <v>0</v>
      </c>
      <c r="P8" s="39">
        <v>0</v>
      </c>
      <c r="Q8" s="49">
        <f t="shared" ref="Q8:S8" si="14">Q$6-N6</f>
        <v>0.02555</v>
      </c>
      <c r="R8" s="49">
        <f t="shared" si="14"/>
        <v>0.02455</v>
      </c>
      <c r="S8" s="49">
        <f t="shared" si="14"/>
        <v>0.02455</v>
      </c>
      <c r="T8" s="49">
        <f t="shared" ref="T8:V8" si="15">T$9+Q8</f>
        <v>0.06325</v>
      </c>
      <c r="U8" s="49">
        <f t="shared" si="15"/>
        <v>0.06225</v>
      </c>
      <c r="V8" s="49">
        <f t="shared" si="15"/>
        <v>0.06225</v>
      </c>
      <c r="W8" s="14"/>
    </row>
    <row r="9" ht="19" customHeight="1" spans="1:23">
      <c r="A9" s="38" t="s">
        <v>12</v>
      </c>
      <c r="B9" s="40" t="s">
        <v>11</v>
      </c>
      <c r="C9" s="41" t="s">
        <v>11</v>
      </c>
      <c r="D9" s="42" t="s">
        <v>11</v>
      </c>
      <c r="E9" s="40" t="s">
        <v>11</v>
      </c>
      <c r="F9" s="41" t="s">
        <v>11</v>
      </c>
      <c r="G9" s="42" t="s">
        <v>11</v>
      </c>
      <c r="H9" s="40" t="s">
        <v>11</v>
      </c>
      <c r="I9" s="41" t="s">
        <v>11</v>
      </c>
      <c r="J9" s="42" t="s">
        <v>11</v>
      </c>
      <c r="K9" s="40" t="s">
        <v>11</v>
      </c>
      <c r="L9" s="41" t="s">
        <v>11</v>
      </c>
      <c r="M9" s="42" t="s">
        <v>11</v>
      </c>
      <c r="N9" s="40" t="s">
        <v>11</v>
      </c>
      <c r="O9" s="41" t="s">
        <v>11</v>
      </c>
      <c r="P9" s="42" t="s">
        <v>11</v>
      </c>
      <c r="Q9" s="39">
        <v>0</v>
      </c>
      <c r="R9" s="39">
        <v>0</v>
      </c>
      <c r="S9" s="39">
        <v>0</v>
      </c>
      <c r="T9" s="49">
        <v>0.0377</v>
      </c>
      <c r="U9" s="49">
        <v>0.0377</v>
      </c>
      <c r="V9" s="49">
        <v>0.0377</v>
      </c>
      <c r="W9" s="14"/>
    </row>
    <row r="10" ht="19" customHeight="1" spans="1:23">
      <c r="A10" s="38" t="s">
        <v>7</v>
      </c>
      <c r="B10" s="43" t="s">
        <v>11</v>
      </c>
      <c r="C10" s="44" t="s">
        <v>11</v>
      </c>
      <c r="D10" s="45" t="s">
        <v>11</v>
      </c>
      <c r="E10" s="43" t="s">
        <v>11</v>
      </c>
      <c r="F10" s="44" t="s">
        <v>11</v>
      </c>
      <c r="G10" s="45" t="s">
        <v>11</v>
      </c>
      <c r="H10" s="43" t="s">
        <v>11</v>
      </c>
      <c r="I10" s="44" t="s">
        <v>11</v>
      </c>
      <c r="J10" s="45" t="s">
        <v>11</v>
      </c>
      <c r="K10" s="43" t="s">
        <v>11</v>
      </c>
      <c r="L10" s="44" t="s">
        <v>11</v>
      </c>
      <c r="M10" s="45" t="s">
        <v>11</v>
      </c>
      <c r="N10" s="43" t="s">
        <v>11</v>
      </c>
      <c r="O10" s="44" t="s">
        <v>11</v>
      </c>
      <c r="P10" s="45" t="s">
        <v>11</v>
      </c>
      <c r="Q10" s="43" t="s">
        <v>11</v>
      </c>
      <c r="R10" s="44" t="s">
        <v>11</v>
      </c>
      <c r="S10" s="45" t="s">
        <v>11</v>
      </c>
      <c r="T10" s="39">
        <v>0</v>
      </c>
      <c r="U10" s="39">
        <v>0</v>
      </c>
      <c r="V10" s="39">
        <v>0</v>
      </c>
      <c r="W10" s="14"/>
    </row>
    <row r="11" spans="17:22">
      <c r="Q11" s="4"/>
      <c r="R11" s="4"/>
      <c r="S11" s="4"/>
      <c r="T11" s="4"/>
      <c r="U11" s="4"/>
      <c r="V11" s="4"/>
    </row>
    <row r="12" spans="20:22">
      <c r="T12" s="4"/>
      <c r="U12" s="4"/>
      <c r="V12" s="4"/>
    </row>
    <row r="17" customFormat="1" ht="33" customHeight="1" spans="1:19">
      <c r="A17" s="1" t="s">
        <v>13</v>
      </c>
      <c r="B17" s="1"/>
      <c r="C17" s="1"/>
      <c r="D17" s="1"/>
      <c r="E17" s="32"/>
      <c r="F17" s="32"/>
      <c r="G17" s="32" t="s">
        <v>14</v>
      </c>
      <c r="H17" s="32"/>
      <c r="I17" s="32"/>
      <c r="J17" s="32"/>
      <c r="M17" s="1" t="s">
        <v>71</v>
      </c>
      <c r="N17" s="1"/>
      <c r="O17" s="1"/>
      <c r="P17" s="32"/>
      <c r="Q17" s="8" t="s">
        <v>16</v>
      </c>
      <c r="R17" s="8"/>
      <c r="S17" s="8"/>
    </row>
    <row r="18" ht="57" customHeight="1" spans="2:19">
      <c r="B18" s="33" t="s">
        <v>1</v>
      </c>
      <c r="C18" s="33" t="s">
        <v>17</v>
      </c>
      <c r="D18" s="33" t="s">
        <v>18</v>
      </c>
      <c r="E18" s="52"/>
      <c r="F18" s="32"/>
      <c r="G18" s="8" t="s">
        <v>19</v>
      </c>
      <c r="H18" s="8"/>
      <c r="I18" s="8"/>
      <c r="M18" s="2" t="s">
        <v>23</v>
      </c>
      <c r="N18" s="2" t="s">
        <v>24</v>
      </c>
      <c r="O18" s="2" t="s">
        <v>22</v>
      </c>
      <c r="Q18" s="8" t="s">
        <v>25</v>
      </c>
      <c r="R18" s="8" t="s">
        <v>26</v>
      </c>
      <c r="S18" s="8" t="s">
        <v>1</v>
      </c>
    </row>
    <row r="19" ht="29" customHeight="1" spans="1:19">
      <c r="A19" s="34" t="s">
        <v>1</v>
      </c>
      <c r="B19" s="2">
        <v>0</v>
      </c>
      <c r="C19" s="2" t="s">
        <v>22</v>
      </c>
      <c r="D19" s="2">
        <f>V4-D20</f>
        <v>0.9002</v>
      </c>
      <c r="E19" s="53"/>
      <c r="G19" s="2" t="s">
        <v>23</v>
      </c>
      <c r="H19" s="2" t="s">
        <v>24</v>
      </c>
      <c r="I19" s="2" t="s">
        <v>22</v>
      </c>
      <c r="M19" s="19">
        <v>4</v>
      </c>
      <c r="N19" s="16"/>
      <c r="O19" s="19">
        <v>0.623</v>
      </c>
      <c r="Q19" s="2" t="s">
        <v>23</v>
      </c>
      <c r="R19" s="2" t="s">
        <v>24</v>
      </c>
      <c r="S19" s="2" t="s">
        <v>22</v>
      </c>
    </row>
    <row r="20" customFormat="1" ht="27" customHeight="1" spans="1:19">
      <c r="A20" s="34" t="s">
        <v>17</v>
      </c>
      <c r="B20" s="2" t="s">
        <v>11</v>
      </c>
      <c r="C20" s="2">
        <v>0</v>
      </c>
      <c r="D20" s="2">
        <v>0.0555</v>
      </c>
      <c r="E20" s="53"/>
      <c r="G20" s="2"/>
      <c r="H20" s="2"/>
      <c r="I20" s="2"/>
      <c r="M20" s="19">
        <v>4</v>
      </c>
      <c r="N20" s="16"/>
      <c r="O20" s="19">
        <v>0.715</v>
      </c>
      <c r="Q20" s="16"/>
      <c r="R20" s="16"/>
      <c r="S20" s="16"/>
    </row>
    <row r="21" customFormat="1" ht="31" customHeight="1" spans="1:19">
      <c r="A21" s="34" t="s">
        <v>18</v>
      </c>
      <c r="B21" s="2" t="s">
        <v>11</v>
      </c>
      <c r="C21" s="2" t="s">
        <v>11</v>
      </c>
      <c r="D21" s="2">
        <v>0</v>
      </c>
      <c r="E21" s="53"/>
      <c r="M21" s="19">
        <v>4</v>
      </c>
      <c r="N21" s="16"/>
      <c r="O21" s="19">
        <v>0.818</v>
      </c>
      <c r="Q21" s="16"/>
      <c r="R21" s="16"/>
      <c r="S21" s="16"/>
    </row>
    <row r="22" customFormat="1" ht="27" customHeight="1" spans="1:19">
      <c r="A22" s="50"/>
      <c r="B22" s="4"/>
      <c r="C22" s="4"/>
      <c r="D22" s="4"/>
      <c r="E22" s="4"/>
      <c r="M22" s="19">
        <v>4</v>
      </c>
      <c r="N22" s="16"/>
      <c r="O22" s="19">
        <v>0.931</v>
      </c>
      <c r="Q22" s="16"/>
      <c r="R22" s="16"/>
      <c r="S22" s="16"/>
    </row>
    <row r="23" customFormat="1" ht="29" customHeight="1" spans="1:19">
      <c r="A23" s="50"/>
      <c r="B23" s="4"/>
      <c r="C23" s="4"/>
      <c r="D23" s="4"/>
      <c r="E23" s="4"/>
      <c r="F23" s="54"/>
      <c r="G23" s="54"/>
      <c r="H23" s="4"/>
      <c r="I23" s="4"/>
      <c r="J23" s="4"/>
      <c r="K23" s="4"/>
      <c r="M23" s="19">
        <v>4</v>
      </c>
      <c r="N23" s="19"/>
      <c r="O23" s="19">
        <v>1.032</v>
      </c>
      <c r="P23" s="18"/>
      <c r="Q23" s="16"/>
      <c r="R23" s="16"/>
      <c r="S23" s="16"/>
    </row>
    <row r="24" customFormat="1" ht="33" customHeight="1" spans="1:19">
      <c r="A24" s="1" t="s">
        <v>27</v>
      </c>
      <c r="B24" s="1"/>
      <c r="C24" s="1"/>
      <c r="D24" s="1"/>
      <c r="E24" s="1"/>
      <c r="F24" s="1"/>
      <c r="G24" s="1"/>
      <c r="H24" s="1"/>
      <c r="K24" s="32"/>
      <c r="M24" s="19">
        <v>4</v>
      </c>
      <c r="N24" s="16"/>
      <c r="O24" s="16">
        <v>1.144</v>
      </c>
      <c r="Q24" s="16"/>
      <c r="R24" s="16"/>
      <c r="S24" s="16"/>
    </row>
    <row r="25" customFormat="1" ht="45" customHeight="1" spans="1:19">
      <c r="A25" s="21" t="s">
        <v>28</v>
      </c>
      <c r="B25" s="17">
        <v>1.405</v>
      </c>
      <c r="C25" s="26"/>
      <c r="E25" s="8" t="s">
        <v>29</v>
      </c>
      <c r="F25" s="22"/>
      <c r="G25" s="8" t="s">
        <v>30</v>
      </c>
      <c r="H25" s="8"/>
      <c r="M25" s="19">
        <v>4</v>
      </c>
      <c r="N25" s="56"/>
      <c r="O25" s="56">
        <v>1.277</v>
      </c>
      <c r="P25" s="18"/>
      <c r="Q25" s="16"/>
      <c r="R25" s="16"/>
      <c r="S25" s="16"/>
    </row>
    <row r="26" customFormat="1" ht="51" customHeight="1" spans="1:19">
      <c r="A26" s="15" t="s">
        <v>31</v>
      </c>
      <c r="B26" s="17">
        <v>2.69</v>
      </c>
      <c r="C26" s="26"/>
      <c r="E26" s="8" t="s">
        <v>32</v>
      </c>
      <c r="F26" s="22"/>
      <c r="G26" s="8" t="s">
        <v>33</v>
      </c>
      <c r="H26" s="8"/>
      <c r="M26" s="18"/>
      <c r="N26" s="18"/>
      <c r="O26" s="55"/>
      <c r="P26" s="18"/>
      <c r="Q26" s="18"/>
      <c r="R26" s="18"/>
      <c r="S26" s="18"/>
    </row>
    <row r="27" customFormat="1" ht="30" customHeight="1" spans="1:22">
      <c r="A27" s="51"/>
      <c r="B27" s="51"/>
      <c r="C27" s="18"/>
      <c r="D27" s="18"/>
      <c r="E27" s="8" t="s">
        <v>34</v>
      </c>
      <c r="F27" s="22"/>
      <c r="G27" s="8" t="s">
        <v>35</v>
      </c>
      <c r="H27" s="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customFormat="1" ht="41" customHeight="1" spans="1:15">
      <c r="A28" s="15" t="s">
        <v>36</v>
      </c>
      <c r="B28" s="16">
        <v>16</v>
      </c>
      <c r="C28" s="16" t="s">
        <v>37</v>
      </c>
      <c r="E28" s="8" t="s">
        <v>38</v>
      </c>
      <c r="F28" s="22"/>
      <c r="G28" s="8" t="s">
        <v>39</v>
      </c>
      <c r="H28" s="8"/>
      <c r="M28" s="18"/>
      <c r="N28" s="18"/>
      <c r="O28" s="18"/>
    </row>
    <row r="29" customFormat="1" ht="30" customHeight="1" spans="1:15">
      <c r="A29" s="15" t="s">
        <v>40</v>
      </c>
      <c r="B29" s="17" t="s">
        <v>41</v>
      </c>
      <c r="C29" s="18"/>
      <c r="E29" s="8" t="s">
        <v>42</v>
      </c>
      <c r="F29" s="22"/>
      <c r="G29" s="8" t="s">
        <v>72</v>
      </c>
      <c r="H29" s="8"/>
      <c r="I29" s="53"/>
      <c r="J29" s="53"/>
      <c r="M29" s="18"/>
      <c r="N29" s="18"/>
      <c r="O29" s="55"/>
    </row>
    <row r="30" customFormat="1" ht="30" customHeight="1" spans="1:10">
      <c r="A30" s="15" t="s">
        <v>44</v>
      </c>
      <c r="B30" s="19">
        <v>2.7</v>
      </c>
      <c r="C30" s="18"/>
      <c r="E30" s="8" t="s">
        <v>45</v>
      </c>
      <c r="F30" s="22"/>
      <c r="G30" s="8" t="s">
        <v>46</v>
      </c>
      <c r="H30" s="13"/>
      <c r="I30" s="53"/>
      <c r="J30" s="53"/>
    </row>
    <row r="31" customFormat="1" ht="30" customHeight="1" spans="1:10">
      <c r="A31" s="18"/>
      <c r="B31" s="18"/>
      <c r="C31" s="18"/>
      <c r="E31" s="8" t="s">
        <v>47</v>
      </c>
      <c r="F31" s="22"/>
      <c r="G31" s="8" t="s">
        <v>73</v>
      </c>
      <c r="H31" s="13"/>
      <c r="I31" s="53"/>
      <c r="J31" s="53"/>
    </row>
    <row r="32" customFormat="1" ht="30" customHeight="1" spans="1:10">
      <c r="A32" s="15" t="s">
        <v>49</v>
      </c>
      <c r="B32" s="16">
        <v>3.216</v>
      </c>
      <c r="C32" s="18"/>
      <c r="E32" s="8" t="s">
        <v>50</v>
      </c>
      <c r="F32" s="22"/>
      <c r="G32" s="8" t="s">
        <v>46</v>
      </c>
      <c r="H32" s="13"/>
      <c r="I32" s="53"/>
      <c r="J32" s="53"/>
    </row>
    <row r="33" customFormat="1" ht="30" customHeight="1" spans="1:10">
      <c r="A33" s="15" t="s">
        <v>51</v>
      </c>
      <c r="B33" s="16">
        <v>1.608</v>
      </c>
      <c r="C33" s="18"/>
      <c r="E33" s="8" t="s">
        <v>52</v>
      </c>
      <c r="F33" s="8"/>
      <c r="G33" s="8" t="s">
        <v>53</v>
      </c>
      <c r="H33" s="8" t="s">
        <v>54</v>
      </c>
      <c r="I33" s="53"/>
      <c r="J33" s="53"/>
    </row>
    <row r="34" customFormat="1" ht="30" customHeight="1" spans="1:10">
      <c r="A34" s="15" t="s">
        <v>55</v>
      </c>
      <c r="B34" s="16">
        <v>1.4684</v>
      </c>
      <c r="C34" s="18"/>
      <c r="E34" s="8"/>
      <c r="F34" s="8"/>
      <c r="G34" s="8" t="s">
        <v>56</v>
      </c>
      <c r="H34" s="8" t="s">
        <v>54</v>
      </c>
      <c r="I34" s="53"/>
      <c r="J34" s="53"/>
    </row>
    <row r="35" ht="30" customHeight="1" spans="1:10">
      <c r="A35" s="15" t="s">
        <v>57</v>
      </c>
      <c r="B35" s="16">
        <v>16.7442</v>
      </c>
      <c r="C35" s="18"/>
      <c r="E35" s="8" t="s">
        <v>58</v>
      </c>
      <c r="F35" s="22"/>
      <c r="G35" s="8" t="s">
        <v>46</v>
      </c>
      <c r="H35" s="13"/>
      <c r="I35" s="53"/>
      <c r="J35" s="53"/>
    </row>
    <row r="36" ht="30" customHeight="1" spans="1:10">
      <c r="A36" s="15" t="s">
        <v>59</v>
      </c>
      <c r="B36" s="16">
        <v>15.2758</v>
      </c>
      <c r="C36" s="18"/>
      <c r="E36" s="8" t="s">
        <v>60</v>
      </c>
      <c r="F36" s="22"/>
      <c r="G36" s="8">
        <v>1</v>
      </c>
      <c r="H36" s="13"/>
      <c r="I36" s="53"/>
      <c r="J36" s="53"/>
    </row>
    <row r="37" ht="30" customHeight="1" spans="1:10">
      <c r="A37" s="15" t="s">
        <v>61</v>
      </c>
      <c r="B37" s="16">
        <v>1.2316</v>
      </c>
      <c r="C37" s="20">
        <v>0.0806</v>
      </c>
      <c r="E37" s="8" t="s">
        <v>62</v>
      </c>
      <c r="F37" s="22"/>
      <c r="G37" s="8">
        <v>1</v>
      </c>
      <c r="H37" s="13"/>
      <c r="I37" s="53"/>
      <c r="J37" s="53"/>
    </row>
    <row r="38" ht="30" customHeight="1" spans="1:10">
      <c r="A38" s="15" t="s">
        <v>63</v>
      </c>
      <c r="B38" s="16">
        <v>14.0442</v>
      </c>
      <c r="C38" s="20">
        <v>0.9194</v>
      </c>
      <c r="E38" s="8" t="s">
        <v>64</v>
      </c>
      <c r="F38" s="22"/>
      <c r="G38" s="8">
        <v>1</v>
      </c>
      <c r="H38" s="13"/>
      <c r="I38" s="53"/>
      <c r="J38" s="53"/>
    </row>
    <row r="39" ht="18" customHeight="1" spans="5:8">
      <c r="E39" s="8" t="s">
        <v>65</v>
      </c>
      <c r="F39" s="22"/>
      <c r="G39" s="8">
        <v>1</v>
      </c>
      <c r="H39" s="13"/>
    </row>
    <row r="40" ht="25" customHeight="1" spans="5:8">
      <c r="E40" s="8" t="s">
        <v>66</v>
      </c>
      <c r="F40" s="22"/>
      <c r="G40" s="8" t="s">
        <v>46</v>
      </c>
      <c r="H40" s="13"/>
    </row>
    <row r="41" ht="20" customHeight="1" spans="5:8">
      <c r="E41" s="8" t="s">
        <v>67</v>
      </c>
      <c r="F41" s="22"/>
      <c r="G41" s="8">
        <v>0</v>
      </c>
      <c r="H41" s="13"/>
    </row>
    <row r="42" ht="17" customHeight="1" spans="5:8">
      <c r="E42" s="8" t="s">
        <v>68</v>
      </c>
      <c r="F42" s="22"/>
      <c r="G42" s="8">
        <v>0</v>
      </c>
      <c r="H42" s="13"/>
    </row>
    <row r="43" ht="22" customHeight="1" spans="5:8">
      <c r="E43" s="8" t="s">
        <v>69</v>
      </c>
      <c r="F43" s="22"/>
      <c r="G43" s="8">
        <v>2056</v>
      </c>
      <c r="H43" s="13"/>
    </row>
    <row r="44" ht="19" customHeight="1" spans="5:8">
      <c r="E44" s="8" t="s">
        <v>70</v>
      </c>
      <c r="F44" s="22"/>
      <c r="G44" s="8">
        <v>2452</v>
      </c>
      <c r="H44" s="13"/>
    </row>
    <row r="46" ht="24" spans="7:13">
      <c r="G46" s="32"/>
      <c r="H46" s="32"/>
      <c r="I46" s="32"/>
      <c r="J46" s="32"/>
      <c r="K46" s="32"/>
      <c r="L46" s="32"/>
      <c r="M46" s="32"/>
    </row>
  </sheetData>
  <mergeCells count="37">
    <mergeCell ref="A1:V1"/>
    <mergeCell ref="B2:D2"/>
    <mergeCell ref="E2:G2"/>
    <mergeCell ref="H2:J2"/>
    <mergeCell ref="K2:M2"/>
    <mergeCell ref="N2:P2"/>
    <mergeCell ref="Q2:S2"/>
    <mergeCell ref="T2:V2"/>
    <mergeCell ref="A17:D17"/>
    <mergeCell ref="M17:O17"/>
    <mergeCell ref="Q17:S17"/>
    <mergeCell ref="G18:I18"/>
    <mergeCell ref="A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E31:F31"/>
    <mergeCell ref="E32:F32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33:F34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A29" workbookViewId="0">
      <selection activeCell="G31" sqref="G31"/>
    </sheetView>
  </sheetViews>
  <sheetFormatPr defaultColWidth="9" defaultRowHeight="12.75"/>
  <cols>
    <col min="1" max="1" width="26.375" customWidth="1"/>
    <col min="2" max="2" width="7.5" customWidth="1"/>
    <col min="3" max="3" width="9.125" customWidth="1"/>
    <col min="5" max="5" width="7.375" customWidth="1"/>
    <col min="6" max="6" width="6.75" customWidth="1"/>
    <col min="7" max="7" width="6" customWidth="1"/>
    <col min="8" max="8" width="7" customWidth="1"/>
    <col min="9" max="9" width="7.25" customWidth="1"/>
    <col min="10" max="10" width="8.875" customWidth="1"/>
    <col min="11" max="11" width="10.25" customWidth="1"/>
    <col min="12" max="12" width="10.75" customWidth="1"/>
    <col min="13" max="13" width="9.375" customWidth="1"/>
    <col min="14" max="14" width="7.625" customWidth="1"/>
    <col min="15" max="15" width="8.25" customWidth="1"/>
    <col min="16" max="16" width="7.75" customWidth="1"/>
    <col min="20" max="20" width="10.25" customWidth="1"/>
    <col min="21" max="21" width="10.625" customWidth="1"/>
  </cols>
  <sheetData>
    <row r="1" ht="45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7" customHeight="1" spans="1:23">
      <c r="A2" s="35"/>
      <c r="B2" s="33" t="s">
        <v>1</v>
      </c>
      <c r="C2" s="33"/>
      <c r="D2" s="33"/>
      <c r="E2" s="33" t="s">
        <v>2</v>
      </c>
      <c r="F2" s="33"/>
      <c r="G2" s="33"/>
      <c r="H2" s="33" t="s">
        <v>3</v>
      </c>
      <c r="I2" s="33"/>
      <c r="J2" s="33"/>
      <c r="K2" s="48" t="s">
        <v>4</v>
      </c>
      <c r="L2" s="48"/>
      <c r="M2" s="48"/>
      <c r="N2" s="48" t="s">
        <v>5</v>
      </c>
      <c r="O2" s="48"/>
      <c r="P2" s="48"/>
      <c r="Q2" s="33" t="s">
        <v>6</v>
      </c>
      <c r="R2" s="33"/>
      <c r="S2" s="33"/>
      <c r="T2" s="33" t="s">
        <v>7</v>
      </c>
      <c r="U2" s="33"/>
      <c r="V2" s="33"/>
      <c r="W2" s="13"/>
    </row>
    <row r="3" ht="19" customHeight="1" spans="1:23">
      <c r="A3" s="35"/>
      <c r="B3" s="36" t="s">
        <v>8</v>
      </c>
      <c r="C3" s="36" t="s">
        <v>9</v>
      </c>
      <c r="D3" s="37" t="s">
        <v>10</v>
      </c>
      <c r="E3" s="46" t="s">
        <v>8</v>
      </c>
      <c r="F3" s="46" t="s">
        <v>9</v>
      </c>
      <c r="G3" s="47" t="s">
        <v>10</v>
      </c>
      <c r="H3" s="46" t="s">
        <v>8</v>
      </c>
      <c r="I3" s="46" t="s">
        <v>9</v>
      </c>
      <c r="J3" s="47" t="s">
        <v>10</v>
      </c>
      <c r="K3" s="46" t="s">
        <v>8</v>
      </c>
      <c r="L3" s="46" t="s">
        <v>9</v>
      </c>
      <c r="M3" s="47" t="s">
        <v>10</v>
      </c>
      <c r="N3" s="46" t="s">
        <v>8</v>
      </c>
      <c r="O3" s="46" t="s">
        <v>9</v>
      </c>
      <c r="P3" s="47" t="s">
        <v>10</v>
      </c>
      <c r="Q3" s="46" t="s">
        <v>8</v>
      </c>
      <c r="R3" s="46" t="s">
        <v>9</v>
      </c>
      <c r="S3" s="47" t="s">
        <v>10</v>
      </c>
      <c r="T3" s="46" t="s">
        <v>8</v>
      </c>
      <c r="U3" s="46" t="s">
        <v>9</v>
      </c>
      <c r="V3" s="47" t="s">
        <v>10</v>
      </c>
      <c r="W3" s="13"/>
    </row>
    <row r="4" ht="19" customHeight="1" spans="1:23">
      <c r="A4" s="38" t="s">
        <v>1</v>
      </c>
      <c r="B4" s="39">
        <v>0</v>
      </c>
      <c r="C4" s="39">
        <v>0</v>
      </c>
      <c r="D4" s="39">
        <v>0</v>
      </c>
      <c r="E4" s="39">
        <v>0.817</v>
      </c>
      <c r="F4" s="39">
        <v>0.817</v>
      </c>
      <c r="G4" s="39">
        <v>0.817</v>
      </c>
      <c r="H4" s="39">
        <f t="shared" ref="H4:J4" si="0">E4+H5</f>
        <v>0.83</v>
      </c>
      <c r="I4" s="39">
        <f t="shared" si="0"/>
        <v>0.83</v>
      </c>
      <c r="J4" s="39">
        <f t="shared" si="0"/>
        <v>0.83</v>
      </c>
      <c r="K4" s="39">
        <f t="shared" ref="K4:M4" si="1">K$6+H4</f>
        <v>0.904</v>
      </c>
      <c r="L4" s="39">
        <f t="shared" si="1"/>
        <v>0.905</v>
      </c>
      <c r="M4" s="39">
        <f t="shared" si="1"/>
        <v>0.905</v>
      </c>
      <c r="N4" s="49">
        <f t="shared" ref="N4:P4" si="2">N$7+K4</f>
        <v>0.90545</v>
      </c>
      <c r="O4" s="49">
        <f t="shared" si="2"/>
        <v>0.90645</v>
      </c>
      <c r="P4" s="49">
        <f t="shared" si="2"/>
        <v>0.90645</v>
      </c>
      <c r="Q4" s="39">
        <f t="shared" ref="Q4:S4" si="3">Q$6+E4</f>
        <v>0.918</v>
      </c>
      <c r="R4" s="39">
        <f t="shared" si="3"/>
        <v>0.918</v>
      </c>
      <c r="S4" s="39">
        <f t="shared" si="3"/>
        <v>0.918</v>
      </c>
      <c r="T4" s="49">
        <f t="shared" ref="T4:V4" si="4">T$9+Q4</f>
        <v>0.9557</v>
      </c>
      <c r="U4" s="49">
        <f t="shared" si="4"/>
        <v>0.9557</v>
      </c>
      <c r="V4" s="49">
        <f t="shared" si="4"/>
        <v>0.9557</v>
      </c>
      <c r="W4" s="14"/>
    </row>
    <row r="5" ht="19" customHeight="1" spans="1:23">
      <c r="A5" s="38" t="s">
        <v>2</v>
      </c>
      <c r="B5" s="40" t="s">
        <v>11</v>
      </c>
      <c r="C5" s="41" t="s">
        <v>11</v>
      </c>
      <c r="D5" s="42" t="s">
        <v>11</v>
      </c>
      <c r="E5" s="39">
        <v>0</v>
      </c>
      <c r="F5" s="39">
        <v>0</v>
      </c>
      <c r="G5" s="39">
        <v>0</v>
      </c>
      <c r="H5" s="39">
        <v>0.013</v>
      </c>
      <c r="I5" s="39">
        <v>0.013</v>
      </c>
      <c r="J5" s="39">
        <v>0.013</v>
      </c>
      <c r="K5" s="39">
        <f t="shared" ref="K5:M5" si="5">K$6+H5</f>
        <v>0.087</v>
      </c>
      <c r="L5" s="39">
        <f t="shared" si="5"/>
        <v>0.088</v>
      </c>
      <c r="M5" s="39">
        <f t="shared" si="5"/>
        <v>0.088</v>
      </c>
      <c r="N5" s="49">
        <f t="shared" ref="N5:P5" si="6">N$7+K5</f>
        <v>0.08845</v>
      </c>
      <c r="O5" s="49">
        <f t="shared" si="6"/>
        <v>0.08945</v>
      </c>
      <c r="P5" s="49">
        <f t="shared" si="6"/>
        <v>0.08945</v>
      </c>
      <c r="Q5" s="39">
        <f t="shared" ref="Q5:S5" si="7">Q$6+H5</f>
        <v>0.114</v>
      </c>
      <c r="R5" s="39">
        <f t="shared" si="7"/>
        <v>0.114</v>
      </c>
      <c r="S5" s="39">
        <f t="shared" si="7"/>
        <v>0.114</v>
      </c>
      <c r="T5" s="49">
        <f t="shared" ref="T5:V5" si="8">T$9+Q5</f>
        <v>0.1517</v>
      </c>
      <c r="U5" s="49">
        <f t="shared" si="8"/>
        <v>0.1517</v>
      </c>
      <c r="V5" s="49">
        <f t="shared" si="8"/>
        <v>0.1517</v>
      </c>
      <c r="W5" s="14"/>
    </row>
    <row r="6" ht="19" customHeight="1" spans="1:23">
      <c r="A6" s="38" t="s">
        <v>3</v>
      </c>
      <c r="B6" s="40" t="s">
        <v>11</v>
      </c>
      <c r="C6" s="41" t="s">
        <v>11</v>
      </c>
      <c r="D6" s="42" t="s">
        <v>11</v>
      </c>
      <c r="E6" s="40" t="s">
        <v>11</v>
      </c>
      <c r="F6" s="41" t="s">
        <v>11</v>
      </c>
      <c r="G6" s="42" t="s">
        <v>11</v>
      </c>
      <c r="H6" s="39">
        <v>0</v>
      </c>
      <c r="I6" s="39">
        <v>0</v>
      </c>
      <c r="J6" s="39">
        <v>0</v>
      </c>
      <c r="K6" s="39">
        <v>0.074</v>
      </c>
      <c r="L6" s="39">
        <v>0.075</v>
      </c>
      <c r="M6" s="39">
        <v>0.075</v>
      </c>
      <c r="N6" s="49">
        <f t="shared" ref="N6:P6" si="9">N$7+K6</f>
        <v>0.07545</v>
      </c>
      <c r="O6" s="49">
        <f t="shared" si="9"/>
        <v>0.07645</v>
      </c>
      <c r="P6" s="49">
        <f t="shared" si="9"/>
        <v>0.07645</v>
      </c>
      <c r="Q6" s="39">
        <v>0.101</v>
      </c>
      <c r="R6" s="39">
        <v>0.101</v>
      </c>
      <c r="S6" s="39">
        <v>0.101</v>
      </c>
      <c r="T6" s="49">
        <f t="shared" ref="T6:V6" si="10">T$9+Q6</f>
        <v>0.1387</v>
      </c>
      <c r="U6" s="49">
        <f t="shared" si="10"/>
        <v>0.1387</v>
      </c>
      <c r="V6" s="49">
        <f t="shared" si="10"/>
        <v>0.1387</v>
      </c>
      <c r="W6" s="14"/>
    </row>
    <row r="7" ht="19" customHeight="1" spans="1:23">
      <c r="A7" s="38" t="s">
        <v>4</v>
      </c>
      <c r="B7" s="40" t="s">
        <v>11</v>
      </c>
      <c r="C7" s="41" t="s">
        <v>11</v>
      </c>
      <c r="D7" s="42" t="s">
        <v>11</v>
      </c>
      <c r="E7" s="40" t="s">
        <v>11</v>
      </c>
      <c r="F7" s="41" t="s">
        <v>11</v>
      </c>
      <c r="G7" s="42" t="s">
        <v>11</v>
      </c>
      <c r="H7" s="40" t="s">
        <v>11</v>
      </c>
      <c r="I7" s="41" t="s">
        <v>11</v>
      </c>
      <c r="J7" s="42" t="s">
        <v>11</v>
      </c>
      <c r="K7" s="39">
        <v>0</v>
      </c>
      <c r="L7" s="39">
        <v>0</v>
      </c>
      <c r="M7" s="39">
        <v>0</v>
      </c>
      <c r="N7" s="49">
        <f t="shared" ref="N7:P7" si="11">0.0029/2</f>
        <v>0.00145</v>
      </c>
      <c r="O7" s="49">
        <f t="shared" si="11"/>
        <v>0.00145</v>
      </c>
      <c r="P7" s="49">
        <f t="shared" si="11"/>
        <v>0.00145</v>
      </c>
      <c r="Q7" s="39">
        <f t="shared" ref="Q7:S7" si="12">Q$6-K6</f>
        <v>0.027</v>
      </c>
      <c r="R7" s="39">
        <f t="shared" si="12"/>
        <v>0.026</v>
      </c>
      <c r="S7" s="39">
        <f t="shared" si="12"/>
        <v>0.026</v>
      </c>
      <c r="T7" s="49">
        <f t="shared" ref="T7:V7" si="13">T$9+Q7</f>
        <v>0.0647</v>
      </c>
      <c r="U7" s="49">
        <f t="shared" si="13"/>
        <v>0.0637</v>
      </c>
      <c r="V7" s="49">
        <f t="shared" si="13"/>
        <v>0.0637</v>
      </c>
      <c r="W7" s="14"/>
    </row>
    <row r="8" ht="19" customHeight="1" spans="1:23">
      <c r="A8" s="38" t="s">
        <v>5</v>
      </c>
      <c r="B8" s="40" t="s">
        <v>11</v>
      </c>
      <c r="C8" s="41" t="s">
        <v>11</v>
      </c>
      <c r="D8" s="42" t="s">
        <v>11</v>
      </c>
      <c r="E8" s="40" t="s">
        <v>11</v>
      </c>
      <c r="F8" s="41" t="s">
        <v>11</v>
      </c>
      <c r="G8" s="42" t="s">
        <v>11</v>
      </c>
      <c r="H8" s="40" t="s">
        <v>11</v>
      </c>
      <c r="I8" s="41" t="s">
        <v>11</v>
      </c>
      <c r="J8" s="42" t="s">
        <v>11</v>
      </c>
      <c r="K8" s="40" t="s">
        <v>11</v>
      </c>
      <c r="L8" s="41" t="s">
        <v>11</v>
      </c>
      <c r="M8" s="42" t="s">
        <v>11</v>
      </c>
      <c r="N8" s="39">
        <v>0</v>
      </c>
      <c r="O8" s="39">
        <v>0</v>
      </c>
      <c r="P8" s="39">
        <v>0</v>
      </c>
      <c r="Q8" s="49">
        <f t="shared" ref="Q8:S8" si="14">Q$6-N6</f>
        <v>0.02555</v>
      </c>
      <c r="R8" s="49">
        <f t="shared" si="14"/>
        <v>0.02455</v>
      </c>
      <c r="S8" s="49">
        <f t="shared" si="14"/>
        <v>0.02455</v>
      </c>
      <c r="T8" s="49">
        <f t="shared" ref="T8:V8" si="15">T$9+Q8</f>
        <v>0.06325</v>
      </c>
      <c r="U8" s="49">
        <f t="shared" si="15"/>
        <v>0.06225</v>
      </c>
      <c r="V8" s="49">
        <f t="shared" si="15"/>
        <v>0.06225</v>
      </c>
      <c r="W8" s="14"/>
    </row>
    <row r="9" ht="19" customHeight="1" spans="1:23">
      <c r="A9" s="38" t="s">
        <v>12</v>
      </c>
      <c r="B9" s="40" t="s">
        <v>11</v>
      </c>
      <c r="C9" s="41" t="s">
        <v>11</v>
      </c>
      <c r="D9" s="42" t="s">
        <v>11</v>
      </c>
      <c r="E9" s="40" t="s">
        <v>11</v>
      </c>
      <c r="F9" s="41" t="s">
        <v>11</v>
      </c>
      <c r="G9" s="42" t="s">
        <v>11</v>
      </c>
      <c r="H9" s="40" t="s">
        <v>11</v>
      </c>
      <c r="I9" s="41" t="s">
        <v>11</v>
      </c>
      <c r="J9" s="42" t="s">
        <v>11</v>
      </c>
      <c r="K9" s="40" t="s">
        <v>11</v>
      </c>
      <c r="L9" s="41" t="s">
        <v>11</v>
      </c>
      <c r="M9" s="42" t="s">
        <v>11</v>
      </c>
      <c r="N9" s="40" t="s">
        <v>11</v>
      </c>
      <c r="O9" s="41" t="s">
        <v>11</v>
      </c>
      <c r="P9" s="42" t="s">
        <v>11</v>
      </c>
      <c r="Q9" s="39">
        <v>0</v>
      </c>
      <c r="R9" s="39">
        <v>0</v>
      </c>
      <c r="S9" s="39">
        <v>0</v>
      </c>
      <c r="T9" s="49">
        <v>0.0377</v>
      </c>
      <c r="U9" s="49">
        <v>0.0377</v>
      </c>
      <c r="V9" s="49">
        <v>0.0377</v>
      </c>
      <c r="W9" s="14"/>
    </row>
    <row r="10" ht="19" customHeight="1" spans="1:23">
      <c r="A10" s="38" t="s">
        <v>7</v>
      </c>
      <c r="B10" s="43" t="s">
        <v>11</v>
      </c>
      <c r="C10" s="44" t="s">
        <v>11</v>
      </c>
      <c r="D10" s="45" t="s">
        <v>11</v>
      </c>
      <c r="E10" s="43" t="s">
        <v>11</v>
      </c>
      <c r="F10" s="44" t="s">
        <v>11</v>
      </c>
      <c r="G10" s="45" t="s">
        <v>11</v>
      </c>
      <c r="H10" s="43" t="s">
        <v>11</v>
      </c>
      <c r="I10" s="44" t="s">
        <v>11</v>
      </c>
      <c r="J10" s="45" t="s">
        <v>11</v>
      </c>
      <c r="K10" s="43" t="s">
        <v>11</v>
      </c>
      <c r="L10" s="44" t="s">
        <v>11</v>
      </c>
      <c r="M10" s="45" t="s">
        <v>11</v>
      </c>
      <c r="N10" s="43" t="s">
        <v>11</v>
      </c>
      <c r="O10" s="44" t="s">
        <v>11</v>
      </c>
      <c r="P10" s="45" t="s">
        <v>11</v>
      </c>
      <c r="Q10" s="43" t="s">
        <v>11</v>
      </c>
      <c r="R10" s="44" t="s">
        <v>11</v>
      </c>
      <c r="S10" s="45" t="s">
        <v>11</v>
      </c>
      <c r="T10" s="39">
        <v>0</v>
      </c>
      <c r="U10" s="39">
        <v>0</v>
      </c>
      <c r="V10" s="39">
        <v>0</v>
      </c>
      <c r="W10" s="14"/>
    </row>
    <row r="11" spans="17:22">
      <c r="Q11" s="4"/>
      <c r="R11" s="4"/>
      <c r="S11" s="4"/>
      <c r="T11" s="4"/>
      <c r="U11" s="4"/>
      <c r="V11" s="4"/>
    </row>
    <row r="12" spans="20:22">
      <c r="T12" s="4"/>
      <c r="U12" s="4"/>
      <c r="V12" s="4"/>
    </row>
    <row r="17" customFormat="1" ht="33" customHeight="1" spans="1:19">
      <c r="A17" s="1" t="s">
        <v>13</v>
      </c>
      <c r="B17" s="1"/>
      <c r="C17" s="1"/>
      <c r="D17" s="1"/>
      <c r="E17" s="32"/>
      <c r="F17" s="32"/>
      <c r="G17" s="32" t="s">
        <v>14</v>
      </c>
      <c r="H17" s="32"/>
      <c r="I17" s="32"/>
      <c r="J17" s="32"/>
      <c r="M17" s="1" t="s">
        <v>74</v>
      </c>
      <c r="N17" s="1"/>
      <c r="O17" s="1"/>
      <c r="P17" s="32"/>
      <c r="Q17" s="8" t="s">
        <v>16</v>
      </c>
      <c r="R17" s="8"/>
      <c r="S17" s="8"/>
    </row>
    <row r="18" ht="57" customHeight="1" spans="2:19">
      <c r="B18" s="33" t="s">
        <v>1</v>
      </c>
      <c r="C18" s="33" t="s">
        <v>17</v>
      </c>
      <c r="D18" s="33" t="s">
        <v>18</v>
      </c>
      <c r="E18" s="52"/>
      <c r="F18" s="32"/>
      <c r="G18" s="8" t="s">
        <v>19</v>
      </c>
      <c r="H18" s="8"/>
      <c r="I18" s="8"/>
      <c r="M18" s="2" t="s">
        <v>23</v>
      </c>
      <c r="N18" s="2" t="s">
        <v>24</v>
      </c>
      <c r="O18" s="2" t="s">
        <v>22</v>
      </c>
      <c r="Q18" s="8" t="s">
        <v>25</v>
      </c>
      <c r="R18" s="8" t="s">
        <v>26</v>
      </c>
      <c r="S18" s="8" t="s">
        <v>1</v>
      </c>
    </row>
    <row r="19" ht="29" customHeight="1" spans="1:19">
      <c r="A19" s="34" t="s">
        <v>1</v>
      </c>
      <c r="B19" s="2">
        <v>0</v>
      </c>
      <c r="C19" s="2" t="s">
        <v>22</v>
      </c>
      <c r="D19" s="2">
        <f>V4-D20</f>
        <v>0.9002</v>
      </c>
      <c r="E19" s="53"/>
      <c r="G19" s="2" t="s">
        <v>23</v>
      </c>
      <c r="H19" s="2" t="s">
        <v>24</v>
      </c>
      <c r="I19" s="2" t="s">
        <v>22</v>
      </c>
      <c r="M19" s="16">
        <v>3.001</v>
      </c>
      <c r="N19" s="16"/>
      <c r="O19" s="19">
        <v>0.9</v>
      </c>
      <c r="Q19" s="2" t="s">
        <v>23</v>
      </c>
      <c r="R19" s="2" t="s">
        <v>24</v>
      </c>
      <c r="S19" s="2" t="s">
        <v>22</v>
      </c>
    </row>
    <row r="20" customFormat="1" ht="27" customHeight="1" spans="1:19">
      <c r="A20" s="34" t="s">
        <v>17</v>
      </c>
      <c r="B20" s="2" t="s">
        <v>11</v>
      </c>
      <c r="C20" s="2">
        <v>0</v>
      </c>
      <c r="D20" s="2">
        <v>0.0555</v>
      </c>
      <c r="E20" s="53"/>
      <c r="G20" s="2"/>
      <c r="H20" s="2"/>
      <c r="I20" s="2"/>
      <c r="M20" s="19">
        <v>4</v>
      </c>
      <c r="N20" s="16"/>
      <c r="O20" s="19">
        <v>0.9</v>
      </c>
      <c r="Q20" s="16"/>
      <c r="R20" s="16"/>
      <c r="S20" s="16"/>
    </row>
    <row r="21" customFormat="1" ht="31" customHeight="1" spans="1:19">
      <c r="A21" s="34" t="s">
        <v>18</v>
      </c>
      <c r="B21" s="2" t="s">
        <v>11</v>
      </c>
      <c r="C21" s="2" t="s">
        <v>11</v>
      </c>
      <c r="D21" s="2">
        <v>0</v>
      </c>
      <c r="E21" s="53"/>
      <c r="M21" s="16">
        <v>5.006</v>
      </c>
      <c r="N21" s="16"/>
      <c r="O21" s="19">
        <v>0.9</v>
      </c>
      <c r="Q21" s="16"/>
      <c r="R21" s="16"/>
      <c r="S21" s="16"/>
    </row>
    <row r="22" customFormat="1" ht="27" customHeight="1" spans="1:19">
      <c r="A22" s="50"/>
      <c r="B22" s="4"/>
      <c r="C22" s="4"/>
      <c r="D22" s="4"/>
      <c r="E22" s="4"/>
      <c r="M22" s="16">
        <v>6.008</v>
      </c>
      <c r="N22" s="16"/>
      <c r="O22" s="19">
        <v>0.9</v>
      </c>
      <c r="Q22" s="16"/>
      <c r="R22" s="16"/>
      <c r="S22" s="16"/>
    </row>
    <row r="23" customFormat="1" ht="29" customHeight="1" spans="1:19">
      <c r="A23" s="50"/>
      <c r="B23" s="4"/>
      <c r="C23" s="4"/>
      <c r="D23" s="4"/>
      <c r="E23" s="4"/>
      <c r="F23" s="54"/>
      <c r="G23" s="54"/>
      <c r="H23" s="4"/>
      <c r="I23" s="4"/>
      <c r="J23" s="4"/>
      <c r="K23" s="4"/>
      <c r="M23" s="16">
        <v>3.001</v>
      </c>
      <c r="N23" s="19">
        <v>-2.01</v>
      </c>
      <c r="O23" s="19">
        <v>0.9</v>
      </c>
      <c r="P23" s="18"/>
      <c r="Q23" s="16"/>
      <c r="R23" s="16"/>
      <c r="S23" s="16"/>
    </row>
    <row r="24" customFormat="1" ht="33" customHeight="1" spans="1:11">
      <c r="A24" s="1" t="s">
        <v>27</v>
      </c>
      <c r="B24" s="1"/>
      <c r="C24" s="1"/>
      <c r="D24" s="1"/>
      <c r="E24" s="1"/>
      <c r="F24" s="1"/>
      <c r="G24" s="1"/>
      <c r="H24" s="1"/>
      <c r="K24" s="32"/>
    </row>
    <row r="25" customFormat="1" ht="45" customHeight="1" spans="1:19">
      <c r="A25" s="21" t="s">
        <v>28</v>
      </c>
      <c r="B25" s="17">
        <v>1.405</v>
      </c>
      <c r="C25" s="26"/>
      <c r="E25" s="8" t="s">
        <v>29</v>
      </c>
      <c r="F25" s="22"/>
      <c r="G25" s="8" t="s">
        <v>30</v>
      </c>
      <c r="H25" s="8"/>
      <c r="M25" s="3" t="s">
        <v>75</v>
      </c>
      <c r="N25" s="6"/>
      <c r="O25" s="7"/>
      <c r="P25" s="18"/>
      <c r="Q25" s="18"/>
      <c r="R25" s="18"/>
      <c r="S25" s="18"/>
    </row>
    <row r="26" customFormat="1" ht="51" customHeight="1" spans="1:15">
      <c r="A26" s="15" t="s">
        <v>31</v>
      </c>
      <c r="B26" s="17">
        <v>2.69</v>
      </c>
      <c r="C26" s="26"/>
      <c r="E26" s="8" t="s">
        <v>32</v>
      </c>
      <c r="F26" s="22"/>
      <c r="G26" s="8" t="s">
        <v>33</v>
      </c>
      <c r="H26" s="8"/>
      <c r="M26" s="16" t="s">
        <v>23</v>
      </c>
      <c r="N26" s="16" t="s">
        <v>24</v>
      </c>
      <c r="O26" s="19" t="s">
        <v>22</v>
      </c>
    </row>
    <row r="27" customFormat="1" ht="30" customHeight="1" spans="1:22">
      <c r="A27" s="51"/>
      <c r="B27" s="51"/>
      <c r="C27" s="18"/>
      <c r="D27" s="18"/>
      <c r="E27" s="8" t="s">
        <v>34</v>
      </c>
      <c r="F27" s="22"/>
      <c r="G27" s="8" t="s">
        <v>35</v>
      </c>
      <c r="H27" s="8"/>
      <c r="M27" s="16">
        <v>5.006</v>
      </c>
      <c r="N27" s="16">
        <v>-1.017</v>
      </c>
      <c r="O27" s="16">
        <v>0</v>
      </c>
      <c r="Q27" s="16"/>
      <c r="R27" s="16"/>
      <c r="S27" s="16"/>
      <c r="T27" s="18"/>
      <c r="U27" s="18"/>
      <c r="V27" s="18"/>
    </row>
    <row r="28" customFormat="1" ht="41" customHeight="1" spans="1:15">
      <c r="A28" s="15" t="s">
        <v>36</v>
      </c>
      <c r="B28" s="16">
        <v>16</v>
      </c>
      <c r="C28" s="16" t="s">
        <v>37</v>
      </c>
      <c r="E28" s="8" t="s">
        <v>38</v>
      </c>
      <c r="F28" s="22"/>
      <c r="G28" s="8" t="s">
        <v>39</v>
      </c>
      <c r="H28" s="8"/>
      <c r="M28" s="18"/>
      <c r="N28" s="18"/>
      <c r="O28" s="18"/>
    </row>
    <row r="29" customFormat="1" ht="30" customHeight="1" spans="1:15">
      <c r="A29" s="15" t="s">
        <v>40</v>
      </c>
      <c r="B29" s="17" t="s">
        <v>41</v>
      </c>
      <c r="C29" s="18"/>
      <c r="E29" s="8" t="s">
        <v>42</v>
      </c>
      <c r="F29" s="22"/>
      <c r="G29" s="8" t="s">
        <v>72</v>
      </c>
      <c r="H29" s="8"/>
      <c r="I29" s="53"/>
      <c r="J29" s="53"/>
      <c r="M29" s="18"/>
      <c r="N29" s="18"/>
      <c r="O29" s="55"/>
    </row>
    <row r="30" customFormat="1" ht="30" customHeight="1" spans="1:10">
      <c r="A30" s="15" t="s">
        <v>44</v>
      </c>
      <c r="B30" s="19">
        <v>2.7</v>
      </c>
      <c r="C30" s="18"/>
      <c r="E30" s="8" t="s">
        <v>45</v>
      </c>
      <c r="F30" s="22"/>
      <c r="G30" s="8" t="s">
        <v>46</v>
      </c>
      <c r="H30" s="13"/>
      <c r="I30" s="53"/>
      <c r="J30" s="53"/>
    </row>
    <row r="31" customFormat="1" ht="30" customHeight="1" spans="1:10">
      <c r="A31" s="18"/>
      <c r="B31" s="18"/>
      <c r="C31" s="18"/>
      <c r="E31" s="8" t="s">
        <v>47</v>
      </c>
      <c r="F31" s="22"/>
      <c r="G31" s="8" t="s">
        <v>48</v>
      </c>
      <c r="H31" s="13"/>
      <c r="I31" s="53"/>
      <c r="J31" s="53"/>
    </row>
    <row r="32" customFormat="1" ht="30" customHeight="1" spans="1:10">
      <c r="A32" s="15" t="s">
        <v>49</v>
      </c>
      <c r="B32" s="16">
        <v>3.216</v>
      </c>
      <c r="C32" s="18"/>
      <c r="E32" s="8" t="s">
        <v>50</v>
      </c>
      <c r="F32" s="22"/>
      <c r="G32" s="8" t="s">
        <v>46</v>
      </c>
      <c r="H32" s="13"/>
      <c r="I32" s="53"/>
      <c r="J32" s="53"/>
    </row>
    <row r="33" customFormat="1" ht="30" customHeight="1" spans="1:10">
      <c r="A33" s="15" t="s">
        <v>51</v>
      </c>
      <c r="B33" s="16">
        <v>1.608</v>
      </c>
      <c r="C33" s="18"/>
      <c r="E33" s="8" t="s">
        <v>52</v>
      </c>
      <c r="F33" s="8"/>
      <c r="G33" s="8" t="s">
        <v>53</v>
      </c>
      <c r="H33" s="8" t="s">
        <v>54</v>
      </c>
      <c r="I33" s="53"/>
      <c r="J33" s="53"/>
    </row>
    <row r="34" customFormat="1" ht="30" customHeight="1" spans="1:10">
      <c r="A34" s="15" t="s">
        <v>55</v>
      </c>
      <c r="B34" s="16">
        <v>1.4684</v>
      </c>
      <c r="C34" s="18"/>
      <c r="E34" s="8"/>
      <c r="F34" s="8"/>
      <c r="G34" s="8" t="s">
        <v>56</v>
      </c>
      <c r="H34" s="8" t="s">
        <v>54</v>
      </c>
      <c r="I34" s="53"/>
      <c r="J34" s="53"/>
    </row>
    <row r="35" ht="30" customHeight="1" spans="1:10">
      <c r="A35" s="15" t="s">
        <v>57</v>
      </c>
      <c r="B35" s="16">
        <v>16.7442</v>
      </c>
      <c r="C35" s="18"/>
      <c r="E35" s="8" t="s">
        <v>58</v>
      </c>
      <c r="F35" s="22"/>
      <c r="G35" s="8" t="s">
        <v>46</v>
      </c>
      <c r="H35" s="13"/>
      <c r="I35" s="53"/>
      <c r="J35" s="53"/>
    </row>
    <row r="36" ht="30" customHeight="1" spans="1:10">
      <c r="A36" s="15" t="s">
        <v>59</v>
      </c>
      <c r="B36" s="16">
        <v>15.2758</v>
      </c>
      <c r="C36" s="18"/>
      <c r="E36" s="8" t="s">
        <v>60</v>
      </c>
      <c r="F36" s="22"/>
      <c r="G36" s="8">
        <v>1</v>
      </c>
      <c r="H36" s="13"/>
      <c r="I36" s="53"/>
      <c r="J36" s="53"/>
    </row>
    <row r="37" ht="30" customHeight="1" spans="1:10">
      <c r="A37" s="15" t="s">
        <v>61</v>
      </c>
      <c r="B37" s="16">
        <v>1.2316</v>
      </c>
      <c r="C37" s="20">
        <v>0.0806</v>
      </c>
      <c r="E37" s="8" t="s">
        <v>62</v>
      </c>
      <c r="F37" s="22"/>
      <c r="G37" s="8">
        <v>1</v>
      </c>
      <c r="H37" s="13"/>
      <c r="I37" s="53"/>
      <c r="J37" s="53"/>
    </row>
    <row r="38" ht="30" customHeight="1" spans="1:10">
      <c r="A38" s="15" t="s">
        <v>63</v>
      </c>
      <c r="B38" s="16">
        <v>14.0442</v>
      </c>
      <c r="C38" s="20">
        <v>0.9194</v>
      </c>
      <c r="E38" s="8" t="s">
        <v>64</v>
      </c>
      <c r="F38" s="22"/>
      <c r="G38" s="8">
        <v>1</v>
      </c>
      <c r="H38" s="13"/>
      <c r="I38" s="53"/>
      <c r="J38" s="53"/>
    </row>
    <row r="39" ht="18" customHeight="1" spans="5:8">
      <c r="E39" s="8" t="s">
        <v>65</v>
      </c>
      <c r="F39" s="22"/>
      <c r="G39" s="8">
        <v>1</v>
      </c>
      <c r="H39" s="13"/>
    </row>
    <row r="40" ht="25" customHeight="1" spans="5:8">
      <c r="E40" s="8" t="s">
        <v>66</v>
      </c>
      <c r="F40" s="22"/>
      <c r="G40" s="8" t="s">
        <v>46</v>
      </c>
      <c r="H40" s="13"/>
    </row>
    <row r="41" ht="20" customHeight="1" spans="5:8">
      <c r="E41" s="8" t="s">
        <v>67</v>
      </c>
      <c r="F41" s="22"/>
      <c r="G41" s="8">
        <v>0</v>
      </c>
      <c r="H41" s="13"/>
    </row>
    <row r="42" ht="17" customHeight="1" spans="5:8">
      <c r="E42" s="8" t="s">
        <v>68</v>
      </c>
      <c r="F42" s="22"/>
      <c r="G42" s="8">
        <v>0</v>
      </c>
      <c r="H42" s="13"/>
    </row>
    <row r="43" ht="22" customHeight="1" spans="5:8">
      <c r="E43" s="8" t="s">
        <v>69</v>
      </c>
      <c r="F43" s="22"/>
      <c r="G43" s="8">
        <v>2056</v>
      </c>
      <c r="H43" s="13"/>
    </row>
    <row r="44" ht="19" customHeight="1" spans="5:8">
      <c r="E44" s="8" t="s">
        <v>70</v>
      </c>
      <c r="F44" s="22"/>
      <c r="G44" s="8">
        <v>2452</v>
      </c>
      <c r="H44" s="13"/>
    </row>
    <row r="46" ht="24" spans="7:13">
      <c r="G46" s="32"/>
      <c r="H46" s="32"/>
      <c r="I46" s="32"/>
      <c r="J46" s="32"/>
      <c r="K46" s="32"/>
      <c r="L46" s="32"/>
      <c r="M46" s="32"/>
    </row>
  </sheetData>
  <mergeCells count="38">
    <mergeCell ref="A1:V1"/>
    <mergeCell ref="B2:D2"/>
    <mergeCell ref="E2:G2"/>
    <mergeCell ref="H2:J2"/>
    <mergeCell ref="K2:M2"/>
    <mergeCell ref="N2:P2"/>
    <mergeCell ref="Q2:S2"/>
    <mergeCell ref="T2:V2"/>
    <mergeCell ref="A17:D17"/>
    <mergeCell ref="M17:O17"/>
    <mergeCell ref="Q17:S17"/>
    <mergeCell ref="G18:I18"/>
    <mergeCell ref="A24:H24"/>
    <mergeCell ref="E25:F25"/>
    <mergeCell ref="G25:H25"/>
    <mergeCell ref="M25:O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E31:F31"/>
    <mergeCell ref="E32:F32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33:F34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abSelected="1" workbookViewId="0">
      <pane xSplit="1" topLeftCell="B1" activePane="topRight" state="frozen"/>
      <selection/>
      <selection pane="topRight" activeCell="H19" sqref="H19"/>
    </sheetView>
  </sheetViews>
  <sheetFormatPr defaultColWidth="9" defaultRowHeight="12.75"/>
  <cols>
    <col min="1" max="1" width="23.25" customWidth="1"/>
  </cols>
  <sheetData>
    <row r="1" ht="30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30" customHeight="1" spans="1:22">
      <c r="A2" s="35"/>
      <c r="B2" s="33" t="s">
        <v>1</v>
      </c>
      <c r="C2" s="33"/>
      <c r="D2" s="33"/>
      <c r="E2" s="33" t="s">
        <v>2</v>
      </c>
      <c r="F2" s="33"/>
      <c r="G2" s="33"/>
      <c r="H2" s="33" t="s">
        <v>3</v>
      </c>
      <c r="I2" s="33"/>
      <c r="J2" s="33"/>
      <c r="K2" s="48" t="s">
        <v>4</v>
      </c>
      <c r="L2" s="48"/>
      <c r="M2" s="48"/>
      <c r="N2" s="48" t="s">
        <v>5</v>
      </c>
      <c r="O2" s="48"/>
      <c r="P2" s="48"/>
      <c r="Q2" s="33" t="s">
        <v>6</v>
      </c>
      <c r="R2" s="33"/>
      <c r="S2" s="33"/>
      <c r="T2" s="33" t="s">
        <v>7</v>
      </c>
      <c r="U2" s="33"/>
      <c r="V2" s="33"/>
    </row>
    <row r="3" ht="30" customHeight="1" spans="1:22">
      <c r="A3" s="35"/>
      <c r="B3" s="36" t="s">
        <v>8</v>
      </c>
      <c r="C3" s="36" t="s">
        <v>9</v>
      </c>
      <c r="D3" s="37" t="s">
        <v>10</v>
      </c>
      <c r="E3" s="46" t="s">
        <v>8</v>
      </c>
      <c r="F3" s="46" t="s">
        <v>9</v>
      </c>
      <c r="G3" s="47" t="s">
        <v>10</v>
      </c>
      <c r="H3" s="46" t="s">
        <v>8</v>
      </c>
      <c r="I3" s="46" t="s">
        <v>9</v>
      </c>
      <c r="J3" s="47" t="s">
        <v>10</v>
      </c>
      <c r="K3" s="46" t="s">
        <v>8</v>
      </c>
      <c r="L3" s="46" t="s">
        <v>9</v>
      </c>
      <c r="M3" s="47" t="s">
        <v>10</v>
      </c>
      <c r="N3" s="46" t="s">
        <v>8</v>
      </c>
      <c r="O3" s="46" t="s">
        <v>9</v>
      </c>
      <c r="P3" s="47" t="s">
        <v>10</v>
      </c>
      <c r="Q3" s="46" t="s">
        <v>8</v>
      </c>
      <c r="R3" s="46" t="s">
        <v>9</v>
      </c>
      <c r="S3" s="47" t="s">
        <v>10</v>
      </c>
      <c r="T3" s="46" t="s">
        <v>8</v>
      </c>
      <c r="U3" s="46" t="s">
        <v>9</v>
      </c>
      <c r="V3" s="47" t="s">
        <v>10</v>
      </c>
    </row>
    <row r="4" ht="30" customHeight="1" spans="1:22">
      <c r="A4" s="38" t="s">
        <v>1</v>
      </c>
      <c r="B4" s="39">
        <v>0</v>
      </c>
      <c r="C4" s="39">
        <v>0</v>
      </c>
      <c r="D4" s="39">
        <v>0</v>
      </c>
      <c r="E4" s="39">
        <v>0.817</v>
      </c>
      <c r="F4" s="39">
        <v>0.817</v>
      </c>
      <c r="G4" s="39">
        <v>0.817</v>
      </c>
      <c r="H4" s="39">
        <f t="shared" ref="H4:J4" si="0">E4+H5</f>
        <v>0.83</v>
      </c>
      <c r="I4" s="39">
        <f t="shared" si="0"/>
        <v>0.83</v>
      </c>
      <c r="J4" s="39">
        <f t="shared" si="0"/>
        <v>0.83</v>
      </c>
      <c r="K4" s="39">
        <f t="shared" ref="K4:M4" si="1">K$6+H4</f>
        <v>0.904</v>
      </c>
      <c r="L4" s="39">
        <f t="shared" si="1"/>
        <v>0.905</v>
      </c>
      <c r="M4" s="39">
        <f t="shared" si="1"/>
        <v>0.905</v>
      </c>
      <c r="N4" s="49">
        <f t="shared" ref="N4:P4" si="2">N$7+K4</f>
        <v>0.90545</v>
      </c>
      <c r="O4" s="49">
        <f t="shared" si="2"/>
        <v>0.90645</v>
      </c>
      <c r="P4" s="49">
        <f t="shared" si="2"/>
        <v>0.90645</v>
      </c>
      <c r="Q4" s="39">
        <f t="shared" ref="Q4:S4" si="3">Q$6+E4</f>
        <v>0.918</v>
      </c>
      <c r="R4" s="39">
        <f t="shared" si="3"/>
        <v>0.918</v>
      </c>
      <c r="S4" s="39">
        <f t="shared" si="3"/>
        <v>0.918</v>
      </c>
      <c r="T4" s="49">
        <f t="shared" ref="T4:V4" si="4">T$9+Q4</f>
        <v>0.9557</v>
      </c>
      <c r="U4" s="49">
        <f t="shared" si="4"/>
        <v>0.9557</v>
      </c>
      <c r="V4" s="49">
        <f t="shared" si="4"/>
        <v>0.9557</v>
      </c>
    </row>
    <row r="5" ht="30" customHeight="1" spans="1:22">
      <c r="A5" s="38" t="s">
        <v>2</v>
      </c>
      <c r="B5" s="40" t="s">
        <v>11</v>
      </c>
      <c r="C5" s="41" t="s">
        <v>11</v>
      </c>
      <c r="D5" s="42" t="s">
        <v>11</v>
      </c>
      <c r="E5" s="39">
        <v>0</v>
      </c>
      <c r="F5" s="39">
        <v>0</v>
      </c>
      <c r="G5" s="39">
        <v>0</v>
      </c>
      <c r="H5" s="39">
        <v>0.013</v>
      </c>
      <c r="I5" s="39">
        <v>0.013</v>
      </c>
      <c r="J5" s="39">
        <v>0.013</v>
      </c>
      <c r="K5" s="39">
        <f t="shared" ref="K5:M5" si="5">K$6+H5</f>
        <v>0.087</v>
      </c>
      <c r="L5" s="39">
        <f t="shared" si="5"/>
        <v>0.088</v>
      </c>
      <c r="M5" s="39">
        <f t="shared" si="5"/>
        <v>0.088</v>
      </c>
      <c r="N5" s="49">
        <f t="shared" ref="N5:P5" si="6">N$7+K5</f>
        <v>0.08845</v>
      </c>
      <c r="O5" s="49">
        <f t="shared" si="6"/>
        <v>0.08945</v>
      </c>
      <c r="P5" s="49">
        <f t="shared" si="6"/>
        <v>0.08945</v>
      </c>
      <c r="Q5" s="39">
        <f t="shared" ref="Q5:S5" si="7">Q$6+H5</f>
        <v>0.114</v>
      </c>
      <c r="R5" s="39">
        <f t="shared" si="7"/>
        <v>0.114</v>
      </c>
      <c r="S5" s="39">
        <f t="shared" si="7"/>
        <v>0.114</v>
      </c>
      <c r="T5" s="49">
        <f t="shared" ref="T5:V5" si="8">T$9+Q5</f>
        <v>0.1517</v>
      </c>
      <c r="U5" s="49">
        <f t="shared" si="8"/>
        <v>0.1517</v>
      </c>
      <c r="V5" s="49">
        <f t="shared" si="8"/>
        <v>0.1517</v>
      </c>
    </row>
    <row r="6" ht="30" customHeight="1" spans="1:22">
      <c r="A6" s="38" t="s">
        <v>3</v>
      </c>
      <c r="B6" s="40" t="s">
        <v>11</v>
      </c>
      <c r="C6" s="41" t="s">
        <v>11</v>
      </c>
      <c r="D6" s="42" t="s">
        <v>11</v>
      </c>
      <c r="E6" s="40" t="s">
        <v>11</v>
      </c>
      <c r="F6" s="41" t="s">
        <v>11</v>
      </c>
      <c r="G6" s="42" t="s">
        <v>11</v>
      </c>
      <c r="H6" s="39">
        <v>0</v>
      </c>
      <c r="I6" s="39">
        <v>0</v>
      </c>
      <c r="J6" s="39">
        <v>0</v>
      </c>
      <c r="K6" s="39">
        <v>0.074</v>
      </c>
      <c r="L6" s="39">
        <v>0.075</v>
      </c>
      <c r="M6" s="39">
        <v>0.075</v>
      </c>
      <c r="N6" s="49">
        <f t="shared" ref="N6:P6" si="9">N$7+K6</f>
        <v>0.07545</v>
      </c>
      <c r="O6" s="49">
        <f t="shared" si="9"/>
        <v>0.07645</v>
      </c>
      <c r="P6" s="49">
        <f t="shared" si="9"/>
        <v>0.07645</v>
      </c>
      <c r="Q6" s="39">
        <v>0.101</v>
      </c>
      <c r="R6" s="39">
        <v>0.101</v>
      </c>
      <c r="S6" s="39">
        <v>0.101</v>
      </c>
      <c r="T6" s="49">
        <f t="shared" ref="T6:V6" si="10">T$9+Q6</f>
        <v>0.1387</v>
      </c>
      <c r="U6" s="49">
        <f t="shared" si="10"/>
        <v>0.1387</v>
      </c>
      <c r="V6" s="49">
        <f t="shared" si="10"/>
        <v>0.1387</v>
      </c>
    </row>
    <row r="7" ht="30" customHeight="1" spans="1:22">
      <c r="A7" s="38" t="s">
        <v>4</v>
      </c>
      <c r="B7" s="40" t="s">
        <v>11</v>
      </c>
      <c r="C7" s="41" t="s">
        <v>11</v>
      </c>
      <c r="D7" s="42" t="s">
        <v>11</v>
      </c>
      <c r="E7" s="40" t="s">
        <v>11</v>
      </c>
      <c r="F7" s="41" t="s">
        <v>11</v>
      </c>
      <c r="G7" s="42" t="s">
        <v>11</v>
      </c>
      <c r="H7" s="40" t="s">
        <v>11</v>
      </c>
      <c r="I7" s="41" t="s">
        <v>11</v>
      </c>
      <c r="J7" s="42" t="s">
        <v>11</v>
      </c>
      <c r="K7" s="39">
        <v>0</v>
      </c>
      <c r="L7" s="39">
        <v>0</v>
      </c>
      <c r="M7" s="39">
        <v>0</v>
      </c>
      <c r="N7" s="49">
        <f t="shared" ref="N7:P7" si="11">0.0029/2</f>
        <v>0.00145</v>
      </c>
      <c r="O7" s="49">
        <f t="shared" si="11"/>
        <v>0.00145</v>
      </c>
      <c r="P7" s="49">
        <f t="shared" si="11"/>
        <v>0.00145</v>
      </c>
      <c r="Q7" s="39">
        <f t="shared" ref="Q7:S7" si="12">Q$6-K6</f>
        <v>0.027</v>
      </c>
      <c r="R7" s="39">
        <f t="shared" si="12"/>
        <v>0.026</v>
      </c>
      <c r="S7" s="39">
        <f t="shared" si="12"/>
        <v>0.026</v>
      </c>
      <c r="T7" s="49">
        <f t="shared" ref="T7:V7" si="13">T$9+Q7</f>
        <v>0.0647</v>
      </c>
      <c r="U7" s="49">
        <f t="shared" si="13"/>
        <v>0.0637</v>
      </c>
      <c r="V7" s="49">
        <f t="shared" si="13"/>
        <v>0.0637</v>
      </c>
    </row>
    <row r="8" ht="30" customHeight="1" spans="1:22">
      <c r="A8" s="38" t="s">
        <v>5</v>
      </c>
      <c r="B8" s="40" t="s">
        <v>11</v>
      </c>
      <c r="C8" s="41" t="s">
        <v>11</v>
      </c>
      <c r="D8" s="42" t="s">
        <v>11</v>
      </c>
      <c r="E8" s="40" t="s">
        <v>11</v>
      </c>
      <c r="F8" s="41" t="s">
        <v>11</v>
      </c>
      <c r="G8" s="42" t="s">
        <v>11</v>
      </c>
      <c r="H8" s="40" t="s">
        <v>11</v>
      </c>
      <c r="I8" s="41" t="s">
        <v>11</v>
      </c>
      <c r="J8" s="42" t="s">
        <v>11</v>
      </c>
      <c r="K8" s="40" t="s">
        <v>11</v>
      </c>
      <c r="L8" s="41" t="s">
        <v>11</v>
      </c>
      <c r="M8" s="42" t="s">
        <v>11</v>
      </c>
      <c r="N8" s="39">
        <v>0</v>
      </c>
      <c r="O8" s="39">
        <v>0</v>
      </c>
      <c r="P8" s="39">
        <v>0</v>
      </c>
      <c r="Q8" s="49">
        <f t="shared" ref="Q8:S8" si="14">Q$6-N6</f>
        <v>0.02555</v>
      </c>
      <c r="R8" s="49">
        <f t="shared" si="14"/>
        <v>0.02455</v>
      </c>
      <c r="S8" s="49">
        <f t="shared" si="14"/>
        <v>0.02455</v>
      </c>
      <c r="T8" s="49">
        <f t="shared" ref="T8:V8" si="15">T$9+Q8</f>
        <v>0.06325</v>
      </c>
      <c r="U8" s="49">
        <f t="shared" si="15"/>
        <v>0.06225</v>
      </c>
      <c r="V8" s="49">
        <f t="shared" si="15"/>
        <v>0.06225</v>
      </c>
    </row>
    <row r="9" ht="30" customHeight="1" spans="1:22">
      <c r="A9" s="38" t="s">
        <v>12</v>
      </c>
      <c r="B9" s="40" t="s">
        <v>11</v>
      </c>
      <c r="C9" s="41" t="s">
        <v>11</v>
      </c>
      <c r="D9" s="42" t="s">
        <v>11</v>
      </c>
      <c r="E9" s="40" t="s">
        <v>11</v>
      </c>
      <c r="F9" s="41" t="s">
        <v>11</v>
      </c>
      <c r="G9" s="42" t="s">
        <v>11</v>
      </c>
      <c r="H9" s="40" t="s">
        <v>11</v>
      </c>
      <c r="I9" s="41" t="s">
        <v>11</v>
      </c>
      <c r="J9" s="42" t="s">
        <v>11</v>
      </c>
      <c r="K9" s="40" t="s">
        <v>11</v>
      </c>
      <c r="L9" s="41" t="s">
        <v>11</v>
      </c>
      <c r="M9" s="42" t="s">
        <v>11</v>
      </c>
      <c r="N9" s="40" t="s">
        <v>11</v>
      </c>
      <c r="O9" s="41" t="s">
        <v>11</v>
      </c>
      <c r="P9" s="42" t="s">
        <v>11</v>
      </c>
      <c r="Q9" s="39">
        <v>0</v>
      </c>
      <c r="R9" s="39">
        <v>0</v>
      </c>
      <c r="S9" s="39">
        <v>0</v>
      </c>
      <c r="T9" s="49">
        <v>0.0377</v>
      </c>
      <c r="U9" s="49">
        <v>0.0377</v>
      </c>
      <c r="V9" s="49">
        <v>0.0377</v>
      </c>
    </row>
    <row r="10" ht="30" customHeight="1" spans="1:22">
      <c r="A10" s="38" t="s">
        <v>7</v>
      </c>
      <c r="B10" s="43" t="s">
        <v>11</v>
      </c>
      <c r="C10" s="44" t="s">
        <v>11</v>
      </c>
      <c r="D10" s="45" t="s">
        <v>11</v>
      </c>
      <c r="E10" s="43" t="s">
        <v>11</v>
      </c>
      <c r="F10" s="44" t="s">
        <v>11</v>
      </c>
      <c r="G10" s="45" t="s">
        <v>11</v>
      </c>
      <c r="H10" s="43" t="s">
        <v>11</v>
      </c>
      <c r="I10" s="44" t="s">
        <v>11</v>
      </c>
      <c r="J10" s="45" t="s">
        <v>11</v>
      </c>
      <c r="K10" s="43" t="s">
        <v>11</v>
      </c>
      <c r="L10" s="44" t="s">
        <v>11</v>
      </c>
      <c r="M10" s="45" t="s">
        <v>11</v>
      </c>
      <c r="N10" s="43" t="s">
        <v>11</v>
      </c>
      <c r="O10" s="44" t="s">
        <v>11</v>
      </c>
      <c r="P10" s="45" t="s">
        <v>11</v>
      </c>
      <c r="Q10" s="43" t="s">
        <v>11</v>
      </c>
      <c r="R10" s="44" t="s">
        <v>11</v>
      </c>
      <c r="S10" s="45" t="s">
        <v>11</v>
      </c>
      <c r="T10" s="39">
        <v>0</v>
      </c>
      <c r="U10" s="39">
        <v>0</v>
      </c>
      <c r="V10" s="39">
        <v>0</v>
      </c>
    </row>
  </sheetData>
  <mergeCells count="8">
    <mergeCell ref="A1:V1"/>
    <mergeCell ref="B2:D2"/>
    <mergeCell ref="E2:G2"/>
    <mergeCell ref="H2:J2"/>
    <mergeCell ref="K2:M2"/>
    <mergeCell ref="N2:P2"/>
    <mergeCell ref="Q2:S2"/>
    <mergeCell ref="T2:V2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4" sqref="D4"/>
    </sheetView>
  </sheetViews>
  <sheetFormatPr defaultColWidth="9" defaultRowHeight="12.75" outlineLevelRow="4" outlineLevelCol="3"/>
  <cols>
    <col min="1" max="1" width="21.625" customWidth="1"/>
  </cols>
  <sheetData>
    <row r="1" ht="30" customHeight="1" spans="1:4">
      <c r="A1" s="1" t="s">
        <v>13</v>
      </c>
      <c r="B1" s="1"/>
      <c r="C1" s="1"/>
      <c r="D1" s="1"/>
    </row>
    <row r="2" ht="30" customHeight="1" spans="2:4">
      <c r="B2" s="33" t="s">
        <v>1</v>
      </c>
      <c r="C2" s="33" t="s">
        <v>17</v>
      </c>
      <c r="D2" s="33" t="s">
        <v>18</v>
      </c>
    </row>
    <row r="3" ht="30" customHeight="1" spans="1:4">
      <c r="A3" s="34" t="s">
        <v>1</v>
      </c>
      <c r="B3" s="2">
        <v>0</v>
      </c>
      <c r="C3" s="2" t="s">
        <v>22</v>
      </c>
      <c r="D3" s="2">
        <f>'Setup Height'!V4-D4</f>
        <v>0.9002</v>
      </c>
    </row>
    <row r="4" ht="30" customHeight="1" spans="1:4">
      <c r="A4" s="34" t="s">
        <v>17</v>
      </c>
      <c r="B4" s="2" t="s">
        <v>11</v>
      </c>
      <c r="C4" s="2">
        <v>0</v>
      </c>
      <c r="D4" s="2">
        <v>0.0555</v>
      </c>
    </row>
    <row r="5" ht="30" customHeight="1" spans="1:4">
      <c r="A5" s="34" t="s">
        <v>18</v>
      </c>
      <c r="B5" s="2" t="s">
        <v>11</v>
      </c>
      <c r="C5" s="2" t="s">
        <v>11</v>
      </c>
      <c r="D5" s="2"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E4" sqref="E4"/>
    </sheetView>
  </sheetViews>
  <sheetFormatPr defaultColWidth="9" defaultRowHeight="12.75" outlineLevelRow="3"/>
  <sheetData>
    <row r="1" ht="30" customHeight="1" spans="1:11">
      <c r="A1" s="1" t="s">
        <v>76</v>
      </c>
      <c r="B1" s="1"/>
      <c r="C1" s="1"/>
      <c r="D1" s="1"/>
      <c r="E1" s="1"/>
      <c r="F1" s="1"/>
      <c r="G1" s="1"/>
      <c r="H1" s="32"/>
      <c r="I1" s="32"/>
      <c r="J1" s="32"/>
      <c r="K1" s="32"/>
    </row>
    <row r="2" ht="30" customHeight="1" spans="1:7">
      <c r="A2" s="8" t="s">
        <v>77</v>
      </c>
      <c r="B2" s="8"/>
      <c r="C2" s="8"/>
      <c r="E2" s="8" t="s">
        <v>78</v>
      </c>
      <c r="F2" s="8"/>
      <c r="G2" s="8"/>
    </row>
    <row r="3" ht="30" customHeight="1" spans="1:7">
      <c r="A3" s="2" t="s">
        <v>23</v>
      </c>
      <c r="B3" s="2" t="s">
        <v>24</v>
      </c>
      <c r="C3" s="2" t="s">
        <v>22</v>
      </c>
      <c r="E3" s="2" t="s">
        <v>23</v>
      </c>
      <c r="F3" s="2" t="s">
        <v>24</v>
      </c>
      <c r="G3" s="2" t="s">
        <v>22</v>
      </c>
    </row>
    <row r="4" ht="30" customHeight="1" spans="1:7">
      <c r="A4" s="2">
        <v>4.141</v>
      </c>
      <c r="B4" s="2">
        <v>6.694</v>
      </c>
      <c r="C4" s="2">
        <f>'Setup Height'!S4</f>
        <v>0.918</v>
      </c>
      <c r="E4" s="16">
        <f>A4+'Building Characteristics'!A4</f>
        <v>4.478</v>
      </c>
      <c r="F4" s="16">
        <f>B4+'Building Characteristics'!C4</f>
        <v>8.013</v>
      </c>
      <c r="G4" s="16">
        <f>C4+'Building Characteristics'!D4</f>
        <v>0.937</v>
      </c>
    </row>
  </sheetData>
  <mergeCells count="3">
    <mergeCell ref="A1:G1"/>
    <mergeCell ref="A2:C2"/>
    <mergeCell ref="E2: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E8" sqref="E8"/>
    </sheetView>
  </sheetViews>
  <sheetFormatPr defaultColWidth="9" defaultRowHeight="12.75"/>
  <cols>
    <col min="1" max="16384" width="9" style="13"/>
  </cols>
  <sheetData>
    <row r="1" ht="24" spans="1:11">
      <c r="A1" s="27" t="s">
        <v>79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24" spans="1:13">
      <c r="A2" s="28" t="s">
        <v>80</v>
      </c>
      <c r="B2" s="28"/>
      <c r="C2" s="28"/>
      <c r="D2" s="28"/>
      <c r="E2" s="31"/>
      <c r="F2" s="28" t="s">
        <v>81</v>
      </c>
      <c r="G2" s="28"/>
      <c r="H2" s="28"/>
      <c r="I2" s="29"/>
      <c r="J2" s="28" t="s">
        <v>82</v>
      </c>
      <c r="K2" s="28"/>
      <c r="L2" s="29"/>
      <c r="M2" s="29"/>
    </row>
    <row r="3" ht="30" customHeight="1" spans="1:11">
      <c r="A3" s="8" t="s">
        <v>83</v>
      </c>
      <c r="B3" s="8" t="s">
        <v>84</v>
      </c>
      <c r="C3" s="8" t="s">
        <v>24</v>
      </c>
      <c r="D3" s="8" t="s">
        <v>22</v>
      </c>
      <c r="F3" s="8" t="s">
        <v>85</v>
      </c>
      <c r="G3" s="8" t="s">
        <v>86</v>
      </c>
      <c r="H3" s="8" t="s">
        <v>87</v>
      </c>
      <c r="J3" s="8" t="s">
        <v>88</v>
      </c>
      <c r="K3" s="8" t="s">
        <v>89</v>
      </c>
    </row>
    <row r="4" spans="1:11">
      <c r="A4" s="8">
        <v>0.337</v>
      </c>
      <c r="B4" s="8">
        <v>1.671</v>
      </c>
      <c r="C4" s="8">
        <v>1.319</v>
      </c>
      <c r="D4" s="8">
        <f>H4</f>
        <v>0.019</v>
      </c>
      <c r="F4" s="8">
        <v>0.234</v>
      </c>
      <c r="G4" s="8">
        <v>0.215</v>
      </c>
      <c r="H4" s="8">
        <f>F4-G4</f>
        <v>0.019</v>
      </c>
      <c r="J4" s="8">
        <v>3.917</v>
      </c>
      <c r="K4" s="12">
        <v>4.289</v>
      </c>
    </row>
    <row r="11" ht="24" spans="1:13">
      <c r="A11" s="27" t="s">
        <v>90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ht="16.5" spans="1:13">
      <c r="A12" s="28" t="s">
        <v>91</v>
      </c>
      <c r="B12" s="28"/>
      <c r="C12" s="29"/>
      <c r="D12" s="28" t="s">
        <v>92</v>
      </c>
      <c r="E12" s="28"/>
      <c r="F12" s="28"/>
      <c r="G12" s="28"/>
      <c r="I12" s="28" t="s">
        <v>93</v>
      </c>
      <c r="J12" s="28"/>
      <c r="K12" s="28"/>
      <c r="L12" s="28"/>
      <c r="M12" s="28"/>
    </row>
    <row r="13" ht="25.5" spans="1:13">
      <c r="A13" s="8" t="s">
        <v>94</v>
      </c>
      <c r="B13" s="8" t="s">
        <v>95</v>
      </c>
      <c r="D13" s="8" t="s">
        <v>96</v>
      </c>
      <c r="E13" s="8" t="s">
        <v>97</v>
      </c>
      <c r="F13" s="8" t="s">
        <v>98</v>
      </c>
      <c r="G13" s="8" t="s">
        <v>99</v>
      </c>
      <c r="I13" s="8" t="s">
        <v>100</v>
      </c>
      <c r="J13" s="8"/>
      <c r="L13" s="8" t="s">
        <v>101</v>
      </c>
      <c r="M13" s="8"/>
    </row>
    <row r="14" spans="1:13">
      <c r="A14" s="8">
        <v>34.346</v>
      </c>
      <c r="B14" s="8">
        <v>16.097</v>
      </c>
      <c r="D14" s="8">
        <v>2.701</v>
      </c>
      <c r="E14" s="8">
        <v>10.773</v>
      </c>
      <c r="F14" s="8">
        <v>1.326</v>
      </c>
      <c r="G14" s="8">
        <v>1.297</v>
      </c>
      <c r="I14" s="8" t="s">
        <v>96</v>
      </c>
      <c r="J14" s="8" t="s">
        <v>97</v>
      </c>
      <c r="L14" s="8" t="s">
        <v>96</v>
      </c>
      <c r="M14" s="8" t="s">
        <v>97</v>
      </c>
    </row>
    <row r="15" spans="9:13">
      <c r="I15" s="8">
        <v>12.311</v>
      </c>
      <c r="J15" s="8">
        <v>3.984</v>
      </c>
      <c r="L15" s="8">
        <v>3.476</v>
      </c>
      <c r="M15" s="8">
        <v>1.674</v>
      </c>
    </row>
    <row r="19" spans="1:1">
      <c r="A19" s="13" t="s">
        <v>102</v>
      </c>
    </row>
    <row r="20" spans="1:3">
      <c r="A20" s="13" t="s">
        <v>96</v>
      </c>
      <c r="B20" s="13" t="s">
        <v>97</v>
      </c>
      <c r="C20" s="13" t="s">
        <v>103</v>
      </c>
    </row>
    <row r="21" spans="1:3">
      <c r="A21" s="13">
        <v>0.115</v>
      </c>
      <c r="B21" s="30">
        <v>0.05</v>
      </c>
      <c r="C21" s="13">
        <v>0.0295</v>
      </c>
    </row>
  </sheetData>
  <mergeCells count="11">
    <mergeCell ref="A1:K1"/>
    <mergeCell ref="A2:D2"/>
    <mergeCell ref="F2:H2"/>
    <mergeCell ref="J2:K2"/>
    <mergeCell ref="A11:M11"/>
    <mergeCell ref="A12:B12"/>
    <mergeCell ref="D12:G12"/>
    <mergeCell ref="I12:M12"/>
    <mergeCell ref="I13:J13"/>
    <mergeCell ref="L13:M13"/>
    <mergeCell ref="A19:C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I5" sqref="I5"/>
    </sheetView>
  </sheetViews>
  <sheetFormatPr defaultColWidth="9" defaultRowHeight="12.75"/>
  <cols>
    <col min="1" max="1" width="28.5" customWidth="1"/>
    <col min="5" max="5" width="18.5" customWidth="1"/>
    <col min="6" max="6" width="13.375" customWidth="1"/>
    <col min="8" max="8" width="21.25" customWidth="1"/>
  </cols>
  <sheetData>
    <row r="1" ht="24" spans="1:10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4">
      <c r="A2" s="15" t="s">
        <v>36</v>
      </c>
      <c r="B2" s="16">
        <v>16</v>
      </c>
      <c r="C2" s="16" t="s">
        <v>37</v>
      </c>
      <c r="E2" s="22" t="s">
        <v>29</v>
      </c>
      <c r="F2" s="8" t="s">
        <v>30</v>
      </c>
      <c r="H2" s="15" t="s">
        <v>42</v>
      </c>
      <c r="I2" s="8" t="s">
        <v>72</v>
      </c>
      <c r="J2" s="8"/>
      <c r="N2" s="26"/>
    </row>
    <row r="3" ht="30" customHeight="1" spans="1:14">
      <c r="A3" s="15" t="s">
        <v>40</v>
      </c>
      <c r="B3" s="17" t="s">
        <v>41</v>
      </c>
      <c r="C3" s="18"/>
      <c r="E3" s="22" t="s">
        <v>32</v>
      </c>
      <c r="F3" s="8" t="s">
        <v>33</v>
      </c>
      <c r="H3" s="15" t="s">
        <v>45</v>
      </c>
      <c r="I3" s="8" t="s">
        <v>46</v>
      </c>
      <c r="J3" s="13"/>
      <c r="N3" s="26"/>
    </row>
    <row r="4" ht="30" customHeight="1" spans="1:10">
      <c r="A4" s="15" t="s">
        <v>44</v>
      </c>
      <c r="B4" s="19">
        <v>2.7</v>
      </c>
      <c r="C4" s="18"/>
      <c r="D4" s="18"/>
      <c r="E4" s="22" t="s">
        <v>34</v>
      </c>
      <c r="F4" s="8" t="s">
        <v>35</v>
      </c>
      <c r="H4" s="15" t="s">
        <v>47</v>
      </c>
      <c r="I4" s="8" t="s">
        <v>104</v>
      </c>
      <c r="J4" s="13"/>
    </row>
    <row r="5" ht="30" customHeight="1" spans="1:10">
      <c r="A5" s="18"/>
      <c r="B5" s="18"/>
      <c r="C5" s="18"/>
      <c r="E5" s="22" t="s">
        <v>38</v>
      </c>
      <c r="F5" s="8" t="s">
        <v>39</v>
      </c>
      <c r="H5" s="15" t="s">
        <v>50</v>
      </c>
      <c r="I5" s="8" t="s">
        <v>46</v>
      </c>
      <c r="J5" s="13"/>
    </row>
    <row r="6" ht="30" customHeight="1" spans="1:10">
      <c r="A6" s="15" t="s">
        <v>49</v>
      </c>
      <c r="B6" s="16">
        <v>3.216</v>
      </c>
      <c r="C6" s="18"/>
      <c r="E6" s="23"/>
      <c r="F6" s="4"/>
      <c r="H6" s="24" t="s">
        <v>52</v>
      </c>
      <c r="I6" s="8" t="s">
        <v>53</v>
      </c>
      <c r="J6" s="8" t="s">
        <v>54</v>
      </c>
    </row>
    <row r="7" ht="30" customHeight="1" spans="1:10">
      <c r="A7" s="15" t="s">
        <v>51</v>
      </c>
      <c r="B7" s="16">
        <v>1.608</v>
      </c>
      <c r="C7" s="18"/>
      <c r="E7" s="22" t="s">
        <v>60</v>
      </c>
      <c r="F7" s="8">
        <v>1</v>
      </c>
      <c r="H7" s="25"/>
      <c r="I7" s="8" t="s">
        <v>56</v>
      </c>
      <c r="J7" s="8" t="s">
        <v>54</v>
      </c>
    </row>
    <row r="8" ht="30" customHeight="1" spans="1:10">
      <c r="A8" s="15" t="s">
        <v>55</v>
      </c>
      <c r="B8" s="16">
        <v>1.4684</v>
      </c>
      <c r="C8" s="18"/>
      <c r="E8" s="22" t="s">
        <v>62</v>
      </c>
      <c r="F8" s="8">
        <v>1</v>
      </c>
      <c r="H8" s="15" t="s">
        <v>58</v>
      </c>
      <c r="I8" s="8" t="s">
        <v>46</v>
      </c>
      <c r="J8" s="13"/>
    </row>
    <row r="9" ht="30" customHeight="1" spans="1:6">
      <c r="A9" s="15" t="s">
        <v>57</v>
      </c>
      <c r="B9" s="16">
        <v>16.7442</v>
      </c>
      <c r="C9" s="18"/>
      <c r="E9" s="22" t="s">
        <v>64</v>
      </c>
      <c r="F9" s="8">
        <v>1</v>
      </c>
    </row>
    <row r="10" ht="30" customHeight="1" spans="1:6">
      <c r="A10" s="15" t="s">
        <v>59</v>
      </c>
      <c r="B10" s="16">
        <v>15.2758</v>
      </c>
      <c r="C10" s="18"/>
      <c r="E10" s="22" t="s">
        <v>65</v>
      </c>
      <c r="F10" s="8">
        <v>1</v>
      </c>
    </row>
    <row r="11" ht="30" customHeight="1" spans="1:6">
      <c r="A11" s="15" t="s">
        <v>61</v>
      </c>
      <c r="B11" s="16">
        <v>1.2316</v>
      </c>
      <c r="C11" s="20">
        <v>0.0806</v>
      </c>
      <c r="E11" s="22" t="s">
        <v>66</v>
      </c>
      <c r="F11" s="8" t="s">
        <v>46</v>
      </c>
    </row>
    <row r="12" ht="30" customHeight="1" spans="1:6">
      <c r="A12" s="15" t="s">
        <v>63</v>
      </c>
      <c r="B12" s="16">
        <v>14.0442</v>
      </c>
      <c r="C12" s="20">
        <v>0.9194</v>
      </c>
      <c r="E12" s="22" t="s">
        <v>67</v>
      </c>
      <c r="F12" s="8">
        <v>0</v>
      </c>
    </row>
    <row r="13" ht="30" customHeight="1" spans="5:6">
      <c r="E13" s="22" t="s">
        <v>68</v>
      </c>
      <c r="F13" s="8">
        <v>0</v>
      </c>
    </row>
    <row r="14" ht="30" customHeight="1" spans="1:6">
      <c r="A14" s="21" t="s">
        <v>28</v>
      </c>
      <c r="B14" s="17">
        <v>1.405</v>
      </c>
      <c r="E14" s="22" t="s">
        <v>69</v>
      </c>
      <c r="F14" s="8">
        <v>2056</v>
      </c>
    </row>
    <row r="15" ht="30" customHeight="1" spans="1:6">
      <c r="A15" s="15" t="s">
        <v>31</v>
      </c>
      <c r="B15" s="17">
        <v>2.69</v>
      </c>
      <c r="E15" s="22" t="s">
        <v>70</v>
      </c>
      <c r="F15" s="8">
        <v>2452</v>
      </c>
    </row>
  </sheetData>
  <mergeCells count="3">
    <mergeCell ref="A1:J1"/>
    <mergeCell ref="I2:J2"/>
    <mergeCell ref="H6:H7"/>
  </mergeCell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" sqref="H2:J2"/>
    </sheetView>
  </sheetViews>
  <sheetFormatPr defaultColWidth="9" defaultRowHeight="12.75"/>
  <cols>
    <col min="1" max="1" width="11.5" customWidth="1"/>
    <col min="2" max="2" width="7.5" customWidth="1"/>
    <col min="3" max="3" width="8.5" customWidth="1"/>
    <col min="4" max="4" width="8.125" customWidth="1"/>
    <col min="5" max="5" width="9" customWidth="1"/>
    <col min="6" max="6" width="8.5" customWidth="1"/>
    <col min="7" max="7" width="7.25" customWidth="1"/>
    <col min="8" max="8" width="8.875" customWidth="1"/>
    <col min="9" max="9" width="10.25" customWidth="1"/>
    <col min="10" max="10" width="10.75" customWidth="1"/>
    <col min="11" max="11" width="9.375" customWidth="1"/>
    <col min="12" max="12" width="7.625" customWidth="1"/>
    <col min="13" max="13" width="16.125" customWidth="1"/>
    <col min="14" max="14" width="14.5" customWidth="1"/>
    <col min="18" max="18" width="10.25" customWidth="1"/>
    <col min="19" max="19" width="10.625" customWidth="1"/>
  </cols>
  <sheetData>
    <row r="1" ht="30" customHeight="1" spans="1:14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0" customHeight="1" spans="1:21">
      <c r="A2" s="2" t="s">
        <v>106</v>
      </c>
      <c r="B2" s="2"/>
      <c r="D2" s="3" t="s">
        <v>107</v>
      </c>
      <c r="E2" s="6"/>
      <c r="F2" s="7"/>
      <c r="H2" s="8" t="s">
        <v>108</v>
      </c>
      <c r="I2" s="8"/>
      <c r="J2" s="8"/>
      <c r="M2" s="9" t="s">
        <v>109</v>
      </c>
      <c r="N2" s="9"/>
      <c r="U2" s="13"/>
    </row>
    <row r="3" ht="30" customHeight="1" spans="1:21">
      <c r="A3" s="2" t="s">
        <v>24</v>
      </c>
      <c r="B3" s="2" t="s">
        <v>22</v>
      </c>
      <c r="C3" s="4"/>
      <c r="D3" s="2" t="s">
        <v>23</v>
      </c>
      <c r="E3" s="2" t="s">
        <v>24</v>
      </c>
      <c r="F3" s="2" t="s">
        <v>22</v>
      </c>
      <c r="G3" s="4"/>
      <c r="H3" s="2" t="s">
        <v>23</v>
      </c>
      <c r="I3" s="2" t="s">
        <v>24</v>
      </c>
      <c r="J3" s="2" t="s">
        <v>22</v>
      </c>
      <c r="M3" s="10" t="s">
        <v>110</v>
      </c>
      <c r="N3" s="10" t="s">
        <v>111</v>
      </c>
      <c r="U3" s="13"/>
    </row>
    <row r="4" ht="30" customHeight="1" spans="1:21">
      <c r="A4" s="2">
        <v>6.671</v>
      </c>
      <c r="B4" s="5">
        <v>0.9</v>
      </c>
      <c r="C4" s="4"/>
      <c r="D4" s="2">
        <v>2.004</v>
      </c>
      <c r="E4" s="5">
        <f>A4-Velodyne!B$4</f>
        <v>-0.0229999999999997</v>
      </c>
      <c r="F4" s="5">
        <f>B4-Velodyne!C$4</f>
        <v>-0.0179999999999999</v>
      </c>
      <c r="G4" s="4"/>
      <c r="H4" s="2">
        <f>D4+Velodyne!E$4</f>
        <v>6.482</v>
      </c>
      <c r="I4" s="2">
        <f>A4+Velodyne!F$4</f>
        <v>14.684</v>
      </c>
      <c r="J4" s="2">
        <f>B4+'Building Characteristics'!D$4</f>
        <v>0.919</v>
      </c>
      <c r="M4" s="11">
        <v>1</v>
      </c>
      <c r="N4" s="12">
        <f>M4+Velodyne!E$4</f>
        <v>5.478</v>
      </c>
      <c r="U4" s="14"/>
    </row>
    <row r="5" ht="30" customHeight="1" spans="1:21">
      <c r="A5" s="2">
        <v>6.682</v>
      </c>
      <c r="B5" s="5">
        <v>0.9</v>
      </c>
      <c r="C5" s="4"/>
      <c r="D5" s="5">
        <v>4</v>
      </c>
      <c r="E5" s="5">
        <f>A5-Velodyne!B$4</f>
        <v>-0.0119999999999996</v>
      </c>
      <c r="F5" s="5">
        <f>B5-Velodyne!C$4</f>
        <v>-0.0179999999999999</v>
      </c>
      <c r="G5" s="4"/>
      <c r="H5" s="2">
        <f>D5+Velodyne!E$4</f>
        <v>8.478</v>
      </c>
      <c r="I5" s="2">
        <f>A5+Velodyne!F$4</f>
        <v>14.695</v>
      </c>
      <c r="J5" s="2">
        <f>B5+'Building Characteristics'!D$4</f>
        <v>0.919</v>
      </c>
      <c r="M5" s="11">
        <v>2</v>
      </c>
      <c r="N5" s="12">
        <f>M5+Velodyne!E$4</f>
        <v>6.478</v>
      </c>
      <c r="U5" s="14"/>
    </row>
    <row r="6" ht="30" customHeight="1" spans="1:21">
      <c r="A6" s="2">
        <v>6.683</v>
      </c>
      <c r="B6" s="5">
        <v>0.9</v>
      </c>
      <c r="C6" s="4"/>
      <c r="D6" s="2">
        <v>6.008</v>
      </c>
      <c r="E6" s="5">
        <f>A6-Velodyne!B$4</f>
        <v>-0.0110000000000001</v>
      </c>
      <c r="F6" s="5">
        <f>B6-Velodyne!C$4</f>
        <v>-0.0179999999999999</v>
      </c>
      <c r="G6" s="4"/>
      <c r="H6" s="2">
        <f>D6+Velodyne!E$4</f>
        <v>10.486</v>
      </c>
      <c r="I6" s="2">
        <f>A6+Velodyne!F$4</f>
        <v>14.696</v>
      </c>
      <c r="J6" s="2">
        <f>B6+'Building Characteristics'!D$4</f>
        <v>0.919</v>
      </c>
      <c r="M6" s="11">
        <v>3</v>
      </c>
      <c r="N6" s="12">
        <f>M6+Velodyne!E$4</f>
        <v>7.478</v>
      </c>
      <c r="U6" s="14"/>
    </row>
    <row r="7" ht="30" customHeight="1" spans="1:19">
      <c r="A7" s="2">
        <v>6.691</v>
      </c>
      <c r="B7" s="5">
        <v>0.9</v>
      </c>
      <c r="C7" s="4"/>
      <c r="D7" s="5">
        <v>8</v>
      </c>
      <c r="E7" s="5">
        <f>A7-Velodyne!B$4</f>
        <v>-0.00300000000000011</v>
      </c>
      <c r="F7" s="5">
        <f>B7-Velodyne!C$4</f>
        <v>-0.0179999999999999</v>
      </c>
      <c r="G7" s="4"/>
      <c r="H7" s="2">
        <f>D7+Velodyne!E$4</f>
        <v>12.478</v>
      </c>
      <c r="I7" s="2">
        <f>A7+Velodyne!F$4</f>
        <v>14.704</v>
      </c>
      <c r="J7" s="2">
        <f>B7+'Building Characteristics'!D$4</f>
        <v>0.919</v>
      </c>
      <c r="M7" s="11">
        <v>4</v>
      </c>
      <c r="N7" s="12">
        <f>M7+Velodyne!E$4</f>
        <v>8.478</v>
      </c>
      <c r="O7" s="4"/>
      <c r="P7" s="4"/>
      <c r="Q7" s="4"/>
      <c r="R7" s="4"/>
      <c r="S7" s="4"/>
    </row>
    <row r="8" ht="30" customHeight="1" spans="1:14">
      <c r="A8" s="2">
        <v>6.693</v>
      </c>
      <c r="B8" s="5">
        <v>0.9</v>
      </c>
      <c r="C8" s="4"/>
      <c r="D8" s="2">
        <v>10.011</v>
      </c>
      <c r="E8" s="5">
        <f>A8-Velodyne!B$4</f>
        <v>-0.00100000000000033</v>
      </c>
      <c r="F8" s="5">
        <f>B8-Velodyne!C$4</f>
        <v>-0.0179999999999999</v>
      </c>
      <c r="G8" s="4"/>
      <c r="H8" s="2">
        <f>D8+Velodyne!E$4</f>
        <v>14.489</v>
      </c>
      <c r="I8" s="2">
        <f>A8+Velodyne!F$4</f>
        <v>14.706</v>
      </c>
      <c r="J8" s="2">
        <f>B8+'Building Characteristics'!D$4</f>
        <v>0.919</v>
      </c>
      <c r="M8" s="11">
        <v>5</v>
      </c>
      <c r="N8" s="12">
        <f>M8+Velodyne!E$4</f>
        <v>9.478</v>
      </c>
    </row>
    <row r="9" ht="30" customHeight="1" spans="1:14">
      <c r="A9" s="2">
        <v>6.707</v>
      </c>
      <c r="B9" s="5">
        <v>0.9</v>
      </c>
      <c r="C9" s="4"/>
      <c r="D9" s="2">
        <v>12.004</v>
      </c>
      <c r="E9" s="5">
        <f>A9-Velodyne!B$4</f>
        <v>0.0129999999999999</v>
      </c>
      <c r="F9" s="5">
        <f>B9-Velodyne!C$4</f>
        <v>-0.0179999999999999</v>
      </c>
      <c r="G9" s="4"/>
      <c r="H9" s="2">
        <f>D9+Velodyne!E$4</f>
        <v>16.482</v>
      </c>
      <c r="I9" s="2">
        <f>A9+Velodyne!F$4</f>
        <v>14.72</v>
      </c>
      <c r="J9" s="2">
        <f>B9+'Building Characteristics'!D$4</f>
        <v>0.919</v>
      </c>
      <c r="M9" s="11">
        <v>6</v>
      </c>
      <c r="N9" s="12">
        <f>M9+Velodyne!E$4</f>
        <v>10.478</v>
      </c>
    </row>
  </sheetData>
  <mergeCells count="5">
    <mergeCell ref="A1:N1"/>
    <mergeCell ref="A2:B2"/>
    <mergeCell ref="D2:F2"/>
    <mergeCell ref="H2:J2"/>
    <mergeCell ref="M2:N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CAMBADA - Setup B (Direction)</vt:lpstr>
      <vt:lpstr>CAMBADA - Setup A (Height)</vt:lpstr>
      <vt:lpstr>CAMBADA - Setup A (Human)</vt:lpstr>
      <vt:lpstr>Setup Height</vt:lpstr>
      <vt:lpstr>Hesai Height</vt:lpstr>
      <vt:lpstr>Velodyne</vt:lpstr>
      <vt:lpstr>Building Characteristics</vt:lpstr>
      <vt:lpstr>Camera</vt:lpstr>
      <vt:lpstr>LiDAR LOS Obstacle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2019-07-29T21:20:00Z</dcterms:created>
  <dcterms:modified xsi:type="dcterms:W3CDTF">2019-09-03T10:47:14Z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