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/>
  <c r="N6"/>
  <c r="L7"/>
  <c r="N7"/>
  <c r="L8"/>
  <c r="N8"/>
  <c r="L9"/>
  <c r="N9"/>
  <c r="L10"/>
  <c r="N10"/>
  <c r="L11"/>
  <c r="N11"/>
  <c r="L12"/>
  <c r="N12"/>
  <c r="L13"/>
  <c r="N13"/>
  <c r="L14"/>
  <c r="N14"/>
  <c r="L15"/>
  <c r="N15"/>
  <c r="L16"/>
  <c r="N16"/>
  <c r="L17"/>
  <c r="N17"/>
  <c r="L18"/>
  <c r="N18"/>
  <c r="L19"/>
  <c r="N19"/>
  <c r="L20"/>
  <c r="N20"/>
  <c r="L21"/>
  <c r="N21"/>
  <c r="L22"/>
  <c r="N22"/>
  <c r="L23"/>
  <c r="N23"/>
  <c r="D32"/>
  <c r="R11" l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7"/>
  <c r="P31"/>
  <c r="O31"/>
  <c r="I31"/>
  <c r="K31"/>
  <c r="J31"/>
  <c r="H31"/>
  <c r="G31"/>
  <c r="F31"/>
  <c r="E31"/>
  <c r="D31"/>
  <c r="R18" l="1"/>
  <c r="L31"/>
  <c r="N31"/>
  <c r="R14" l="1"/>
  <c r="R16" l="1"/>
  <c r="R29" s="1"/>
  <c r="R22"/>
  <c r="R25" s="1"/>
</calcChain>
</file>

<file path=xl/sharedStrings.xml><?xml version="1.0" encoding="utf-8"?>
<sst xmlns="http://schemas.openxmlformats.org/spreadsheetml/2006/main" count="44" uniqueCount="42">
  <si>
    <t>plyn</t>
  </si>
  <si>
    <t xml:space="preserve">povinné </t>
  </si>
  <si>
    <t>ručení</t>
  </si>
  <si>
    <t>pojištění</t>
  </si>
  <si>
    <t>havarijní</t>
  </si>
  <si>
    <t>dálniční</t>
  </si>
  <si>
    <t>známka</t>
  </si>
  <si>
    <t>pravidelný</t>
  </si>
  <si>
    <t>servis</t>
  </si>
  <si>
    <t>sada</t>
  </si>
  <si>
    <t>pneumatik</t>
  </si>
  <si>
    <t>rok</t>
  </si>
  <si>
    <t>číslo</t>
  </si>
  <si>
    <t>alarm</t>
  </si>
  <si>
    <t>(jablotron)</t>
  </si>
  <si>
    <t>plánuji ujet</t>
  </si>
  <si>
    <t>kilometrů</t>
  </si>
  <si>
    <t>cena</t>
  </si>
  <si>
    <t>za palivo</t>
  </si>
  <si>
    <t>cena za litr</t>
  </si>
  <si>
    <t>cena za ks</t>
  </si>
  <si>
    <t>počet ks</t>
  </si>
  <si>
    <t>lahví/rok</t>
  </si>
  <si>
    <t>trakční</t>
  </si>
  <si>
    <t>baterie</t>
  </si>
  <si>
    <t>chemie</t>
  </si>
  <si>
    <t>wc</t>
  </si>
  <si>
    <t>čistící chemie</t>
  </si>
  <si>
    <t>voda, atd.</t>
  </si>
  <si>
    <t>provozní náklady TOTAL</t>
  </si>
  <si>
    <t>provozní náklady na km</t>
  </si>
  <si>
    <t>PRODEJNÍ cena  auta</t>
  </si>
  <si>
    <t>NÁKUPNÍ cena  auta</t>
  </si>
  <si>
    <t>rozdíl NÁKUP/PRODEJ</t>
  </si>
  <si>
    <t>amortizace na km</t>
  </si>
  <si>
    <t>celkové provozní náklady</t>
  </si>
  <si>
    <t>na jeden ujetý km</t>
  </si>
  <si>
    <t>dokoupená vylepšení</t>
  </si>
  <si>
    <t>spotřeba litrů/100km</t>
  </si>
  <si>
    <t>za nastavený počet let</t>
  </si>
  <si>
    <t>jsem do obytňáku vrazil:</t>
  </si>
  <si>
    <r>
      <t xml:space="preserve">což za </t>
    </r>
    <r>
      <rPr>
        <b/>
        <sz val="11"/>
        <color rgb="FFFFFF00"/>
        <rFont val="Calibri"/>
        <family val="2"/>
        <charset val="238"/>
        <scheme val="minor"/>
      </rPr>
      <t>každý</t>
    </r>
    <r>
      <rPr>
        <b/>
        <sz val="11"/>
        <color theme="0"/>
        <rFont val="Calibri"/>
        <family val="2"/>
        <scheme val="minor"/>
      </rPr>
      <t xml:space="preserve"> měsíc:</t>
    </r>
  </si>
</sst>
</file>

<file path=xl/styles.xml><?xml version="1.0" encoding="utf-8"?>
<styleSheet xmlns="http://schemas.openxmlformats.org/spreadsheetml/2006/main">
  <numFmts count="2">
    <numFmt numFmtId="164" formatCode="#,##0\ &quot;Kč&quot;"/>
    <numFmt numFmtId="165" formatCode="#,##0.00\ &quot;Kč&quot;"/>
  </numFmts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rgb="FFFFFF00"/>
      <name val="Calibri"/>
      <family val="2"/>
      <charset val="238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2" borderId="1" xfId="0" applyNumberFormat="1" applyFill="1" applyBorder="1"/>
    <xf numFmtId="165" fontId="0" fillId="2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4" fontId="0" fillId="3" borderId="11" xfId="0" applyNumberFormat="1" applyFill="1" applyBorder="1"/>
    <xf numFmtId="0" fontId="0" fillId="2" borderId="10" xfId="0" applyFill="1" applyBorder="1"/>
    <xf numFmtId="0" fontId="0" fillId="2" borderId="12" xfId="0" applyFill="1" applyBorder="1"/>
    <xf numFmtId="164" fontId="0" fillId="3" borderId="13" xfId="0" applyNumberFormat="1" applyFill="1" applyBorder="1"/>
    <xf numFmtId="164" fontId="0" fillId="2" borderId="13" xfId="0" applyNumberFormat="1" applyFill="1" applyBorder="1"/>
    <xf numFmtId="0" fontId="0" fillId="3" borderId="13" xfId="0" applyFill="1" applyBorder="1" applyAlignment="1">
      <alignment horizontal="center"/>
    </xf>
    <xf numFmtId="164" fontId="0" fillId="3" borderId="14" xfId="0" applyNumberFormat="1" applyFill="1" applyBorder="1"/>
    <xf numFmtId="0" fontId="0" fillId="3" borderId="8" xfId="0" applyFill="1" applyBorder="1"/>
    <xf numFmtId="0" fontId="0" fillId="3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1" fillId="2" borderId="2" xfId="0" applyNumberFormat="1" applyFont="1" applyFill="1" applyBorder="1"/>
    <xf numFmtId="3" fontId="1" fillId="2" borderId="2" xfId="0" applyNumberFormat="1" applyFont="1" applyFill="1" applyBorder="1"/>
    <xf numFmtId="0" fontId="1" fillId="2" borderId="2" xfId="0" applyFont="1" applyFill="1" applyBorder="1"/>
    <xf numFmtId="3" fontId="0" fillId="4" borderId="1" xfId="0" applyNumberFormat="1" applyFill="1" applyBorder="1"/>
    <xf numFmtId="3" fontId="0" fillId="4" borderId="13" xfId="0" applyNumberFormat="1" applyFill="1" applyBorder="1"/>
    <xf numFmtId="2" fontId="0" fillId="3" borderId="3" xfId="0" applyNumberFormat="1" applyFill="1" applyBorder="1"/>
    <xf numFmtId="164" fontId="0" fillId="3" borderId="4" xfId="0" applyNumberFormat="1" applyFill="1" applyBorder="1"/>
    <xf numFmtId="164" fontId="1" fillId="3" borderId="1" xfId="0" applyNumberFormat="1" applyFont="1" applyFill="1" applyBorder="1"/>
    <xf numFmtId="164" fontId="0" fillId="3" borderId="2" xfId="0" applyNumberFormat="1" applyFill="1" applyBorder="1"/>
    <xf numFmtId="3" fontId="0" fillId="4" borderId="2" xfId="0" applyNumberFormat="1" applyFill="1" applyBorder="1"/>
    <xf numFmtId="164" fontId="0" fillId="2" borderId="2" xfId="0" applyNumberFormat="1" applyFill="1" applyBorder="1"/>
    <xf numFmtId="164" fontId="0" fillId="3" borderId="9" xfId="0" applyNumberFormat="1" applyFill="1" applyBorder="1"/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3" borderId="20" xfId="0" applyNumberFormat="1" applyFill="1" applyBorder="1"/>
    <xf numFmtId="164" fontId="0" fillId="3" borderId="21" xfId="0" applyNumberFormat="1" applyFill="1" applyBorder="1"/>
    <xf numFmtId="164" fontId="0" fillId="3" borderId="22" xfId="0" applyNumberForma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2" fillId="0" borderId="0" xfId="0" applyFont="1" applyAlignment="1">
      <alignment horizontal="right" vertical="center"/>
    </xf>
    <xf numFmtId="165" fontId="0" fillId="3" borderId="4" xfId="0" applyNumberFormat="1" applyFill="1" applyBorder="1"/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6" borderId="4" xfId="0" applyNumberFormat="1" applyFont="1" applyFill="1" applyBorder="1" applyAlignment="1">
      <alignment horizontal="center" vertical="center"/>
    </xf>
    <xf numFmtId="164" fontId="6" fillId="6" borderId="23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 vertical="center"/>
    </xf>
    <xf numFmtId="165" fontId="3" fillId="6" borderId="23" xfId="0" applyNumberFormat="1" applyFont="1" applyFill="1" applyBorder="1" applyAlignment="1">
      <alignment horizontal="center" vertical="center"/>
    </xf>
    <xf numFmtId="0" fontId="0" fillId="0" borderId="24" xfId="0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CFFCC"/>
      <color rgb="FFCC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33"/>
  <sheetViews>
    <sheetView showGridLines="0" showRowColHeaders="0" tabSelected="1" zoomScaleNormal="100" workbookViewId="0">
      <selection activeCell="L3" sqref="L3"/>
    </sheetView>
  </sheetViews>
  <sheetFormatPr defaultRowHeight="14.4"/>
  <cols>
    <col min="1" max="1" width="4.44140625" customWidth="1"/>
    <col min="2" max="2" width="7.109375" customWidth="1"/>
    <col min="3" max="3" width="5.88671875" customWidth="1"/>
    <col min="4" max="9" width="12.109375" customWidth="1"/>
    <col min="10" max="10" width="12.109375" style="1" customWidth="1"/>
    <col min="11" max="16" width="12.109375" customWidth="1"/>
    <col min="17" max="17" width="3.5546875" customWidth="1"/>
    <col min="18" max="18" width="24.44140625" customWidth="1"/>
  </cols>
  <sheetData>
    <row r="1" spans="2:18" ht="15" thickBot="1">
      <c r="O1" s="1"/>
      <c r="P1" s="1"/>
    </row>
    <row r="2" spans="2:18" ht="15" thickBot="1">
      <c r="B2" s="52"/>
      <c r="G2" s="1"/>
      <c r="K2" s="42" t="s">
        <v>38</v>
      </c>
      <c r="L2" s="24">
        <v>9.5</v>
      </c>
      <c r="M2" s="2"/>
      <c r="O2" s="1"/>
      <c r="P2" s="1"/>
    </row>
    <row r="3" spans="2:18" ht="15" thickBot="1">
      <c r="K3" s="42" t="s">
        <v>19</v>
      </c>
      <c r="L3" s="43">
        <v>30</v>
      </c>
      <c r="M3" s="42" t="s">
        <v>20</v>
      </c>
      <c r="N3" s="25">
        <v>400</v>
      </c>
      <c r="O3" s="1"/>
      <c r="P3" s="1"/>
    </row>
    <row r="4" spans="2:18">
      <c r="B4" s="16" t="s">
        <v>11</v>
      </c>
      <c r="C4" s="18" t="s">
        <v>11</v>
      </c>
      <c r="D4" s="34" t="s">
        <v>1</v>
      </c>
      <c r="E4" s="17" t="s">
        <v>4</v>
      </c>
      <c r="F4" s="17" t="s">
        <v>5</v>
      </c>
      <c r="G4" s="17" t="s">
        <v>7</v>
      </c>
      <c r="H4" s="17" t="s">
        <v>9</v>
      </c>
      <c r="I4" s="17" t="s">
        <v>23</v>
      </c>
      <c r="J4" s="17" t="s">
        <v>13</v>
      </c>
      <c r="K4" s="17" t="s">
        <v>15</v>
      </c>
      <c r="L4" s="17" t="s">
        <v>17</v>
      </c>
      <c r="M4" s="17" t="s">
        <v>21</v>
      </c>
      <c r="N4" s="17" t="s">
        <v>17</v>
      </c>
      <c r="O4" s="17" t="s">
        <v>25</v>
      </c>
      <c r="P4" s="18" t="s">
        <v>27</v>
      </c>
      <c r="R4" s="44" t="s">
        <v>32</v>
      </c>
    </row>
    <row r="5" spans="2:18" ht="15" thickBot="1">
      <c r="B5" s="31"/>
      <c r="C5" s="33" t="s">
        <v>12</v>
      </c>
      <c r="D5" s="35" t="s">
        <v>2</v>
      </c>
      <c r="E5" s="32" t="s">
        <v>3</v>
      </c>
      <c r="F5" s="32" t="s">
        <v>6</v>
      </c>
      <c r="G5" s="32" t="s">
        <v>8</v>
      </c>
      <c r="H5" s="32" t="s">
        <v>10</v>
      </c>
      <c r="I5" s="32" t="s">
        <v>24</v>
      </c>
      <c r="J5" s="32" t="s">
        <v>14</v>
      </c>
      <c r="K5" s="32" t="s">
        <v>16</v>
      </c>
      <c r="L5" s="32" t="s">
        <v>18</v>
      </c>
      <c r="M5" s="32" t="s">
        <v>22</v>
      </c>
      <c r="N5" s="32" t="s">
        <v>0</v>
      </c>
      <c r="O5" s="32" t="s">
        <v>26</v>
      </c>
      <c r="P5" s="33" t="s">
        <v>28</v>
      </c>
      <c r="R5" s="26">
        <v>1620000</v>
      </c>
    </row>
    <row r="6" spans="2:18" ht="13.8" customHeight="1">
      <c r="B6" s="14">
        <v>2018</v>
      </c>
      <c r="C6" s="39">
        <v>1</v>
      </c>
      <c r="D6" s="36">
        <v>7300</v>
      </c>
      <c r="E6" s="27">
        <v>34000</v>
      </c>
      <c r="F6" s="27">
        <v>1500</v>
      </c>
      <c r="G6" s="27"/>
      <c r="H6" s="27"/>
      <c r="I6" s="27">
        <v>5000</v>
      </c>
      <c r="J6" s="27">
        <v>1200</v>
      </c>
      <c r="K6" s="28">
        <v>8000</v>
      </c>
      <c r="L6" s="29">
        <f t="shared" ref="L6:L23" si="0">(K6/100)*$L$2*$L$3</f>
        <v>22800</v>
      </c>
      <c r="M6" s="15">
        <v>6</v>
      </c>
      <c r="N6" s="29">
        <f>M6*$N$3</f>
        <v>2400</v>
      </c>
      <c r="O6" s="27">
        <v>740</v>
      </c>
      <c r="P6" s="30">
        <v>500</v>
      </c>
      <c r="R6" s="44" t="s">
        <v>37</v>
      </c>
    </row>
    <row r="7" spans="2:18" ht="13.8" customHeight="1">
      <c r="B7" s="8">
        <f>B6+1</f>
        <v>2019</v>
      </c>
      <c r="C7" s="40">
        <f>C6+1</f>
        <v>2</v>
      </c>
      <c r="D7" s="37">
        <v>7300</v>
      </c>
      <c r="E7" s="5">
        <v>34000</v>
      </c>
      <c r="F7" s="5">
        <v>1500</v>
      </c>
      <c r="G7" s="5"/>
      <c r="H7" s="5"/>
      <c r="I7" s="5"/>
      <c r="J7" s="5">
        <v>1200</v>
      </c>
      <c r="K7" s="22">
        <v>8000</v>
      </c>
      <c r="L7" s="3">
        <f t="shared" si="0"/>
        <v>22800</v>
      </c>
      <c r="M7" s="6">
        <v>6</v>
      </c>
      <c r="N7" s="3">
        <f t="shared" ref="N7:N23" si="1">M7*$N$3</f>
        <v>2400</v>
      </c>
      <c r="O7" s="5">
        <v>370</v>
      </c>
      <c r="P7" s="7">
        <v>500</v>
      </c>
      <c r="R7" s="26">
        <v>200000</v>
      </c>
    </row>
    <row r="8" spans="2:18" ht="13.8" customHeight="1">
      <c r="B8" s="8">
        <f t="shared" ref="B8:B30" si="2">B7+1</f>
        <v>2020</v>
      </c>
      <c r="C8" s="40">
        <f t="shared" ref="C8:C30" si="3">C7+1</f>
        <v>3</v>
      </c>
      <c r="D8" s="37">
        <v>7300</v>
      </c>
      <c r="E8" s="5">
        <v>29500</v>
      </c>
      <c r="F8" s="5">
        <v>1500</v>
      </c>
      <c r="G8" s="5">
        <v>11500</v>
      </c>
      <c r="H8" s="5"/>
      <c r="I8" s="5"/>
      <c r="J8" s="5">
        <v>1200</v>
      </c>
      <c r="K8" s="22">
        <v>8000</v>
      </c>
      <c r="L8" s="3">
        <f t="shared" si="0"/>
        <v>22800</v>
      </c>
      <c r="M8" s="6">
        <v>6</v>
      </c>
      <c r="N8" s="3">
        <f t="shared" si="1"/>
        <v>2400</v>
      </c>
      <c r="O8" s="5">
        <v>740</v>
      </c>
      <c r="P8" s="7">
        <v>500</v>
      </c>
      <c r="R8" s="44" t="s">
        <v>31</v>
      </c>
    </row>
    <row r="9" spans="2:18" ht="13.8" customHeight="1">
      <c r="B9" s="8">
        <f t="shared" si="2"/>
        <v>2021</v>
      </c>
      <c r="C9" s="40">
        <f t="shared" si="3"/>
        <v>4</v>
      </c>
      <c r="D9" s="37">
        <v>7300</v>
      </c>
      <c r="E9" s="5">
        <v>29500</v>
      </c>
      <c r="F9" s="5">
        <v>1500</v>
      </c>
      <c r="G9" s="5"/>
      <c r="H9" s="5">
        <v>13500</v>
      </c>
      <c r="I9" s="5">
        <v>5000</v>
      </c>
      <c r="J9" s="5">
        <v>1200</v>
      </c>
      <c r="K9" s="22">
        <v>8000</v>
      </c>
      <c r="L9" s="3">
        <f t="shared" si="0"/>
        <v>22800</v>
      </c>
      <c r="M9" s="6">
        <v>6</v>
      </c>
      <c r="N9" s="3">
        <f t="shared" si="1"/>
        <v>2400</v>
      </c>
      <c r="O9" s="5">
        <v>370</v>
      </c>
      <c r="P9" s="7">
        <v>500</v>
      </c>
      <c r="R9" s="26">
        <v>800000</v>
      </c>
    </row>
    <row r="10" spans="2:18" ht="13.8" customHeight="1">
      <c r="B10" s="8">
        <f t="shared" si="2"/>
        <v>2022</v>
      </c>
      <c r="C10" s="40">
        <f t="shared" si="3"/>
        <v>5</v>
      </c>
      <c r="D10" s="37">
        <v>7300</v>
      </c>
      <c r="E10" s="5">
        <v>25000</v>
      </c>
      <c r="F10" s="5">
        <v>1500</v>
      </c>
      <c r="G10" s="5"/>
      <c r="H10" s="5"/>
      <c r="I10" s="5"/>
      <c r="J10" s="5">
        <v>1200</v>
      </c>
      <c r="K10" s="22">
        <v>8000</v>
      </c>
      <c r="L10" s="3">
        <f t="shared" si="0"/>
        <v>22800</v>
      </c>
      <c r="M10" s="6">
        <v>6</v>
      </c>
      <c r="N10" s="3">
        <f t="shared" si="1"/>
        <v>2400</v>
      </c>
      <c r="O10" s="5">
        <v>740</v>
      </c>
      <c r="P10" s="7">
        <v>500</v>
      </c>
      <c r="R10" s="44" t="s">
        <v>33</v>
      </c>
    </row>
    <row r="11" spans="2:18" ht="13.8" customHeight="1">
      <c r="B11" s="8">
        <f t="shared" si="2"/>
        <v>2023</v>
      </c>
      <c r="C11" s="40">
        <f t="shared" si="3"/>
        <v>6</v>
      </c>
      <c r="D11" s="37">
        <v>7300</v>
      </c>
      <c r="E11" s="5">
        <v>25000</v>
      </c>
      <c r="F11" s="5">
        <v>1500</v>
      </c>
      <c r="G11" s="5">
        <v>10000</v>
      </c>
      <c r="H11" s="5"/>
      <c r="I11" s="5"/>
      <c r="J11" s="5">
        <v>1200</v>
      </c>
      <c r="K11" s="22">
        <v>8000</v>
      </c>
      <c r="L11" s="3">
        <f t="shared" si="0"/>
        <v>22800</v>
      </c>
      <c r="M11" s="6">
        <v>6</v>
      </c>
      <c r="N11" s="3">
        <f t="shared" si="1"/>
        <v>2400</v>
      </c>
      <c r="O11" s="5">
        <v>370</v>
      </c>
      <c r="P11" s="7">
        <v>500</v>
      </c>
      <c r="R11" s="3">
        <f>(R5+R7)-R9</f>
        <v>1020000</v>
      </c>
    </row>
    <row r="12" spans="2:18" ht="13.8" customHeight="1">
      <c r="B12" s="8">
        <f t="shared" si="2"/>
        <v>2024</v>
      </c>
      <c r="C12" s="40">
        <f t="shared" si="3"/>
        <v>7</v>
      </c>
      <c r="D12" s="37">
        <v>7300</v>
      </c>
      <c r="E12" s="5">
        <v>23000</v>
      </c>
      <c r="F12" s="5">
        <v>1500</v>
      </c>
      <c r="G12" s="5"/>
      <c r="H12" s="5"/>
      <c r="I12" s="5"/>
      <c r="J12" s="5">
        <v>1200</v>
      </c>
      <c r="K12" s="22">
        <v>8000</v>
      </c>
      <c r="L12" s="3">
        <f t="shared" si="0"/>
        <v>22800</v>
      </c>
      <c r="M12" s="6">
        <v>6</v>
      </c>
      <c r="N12" s="3">
        <f t="shared" si="1"/>
        <v>2400</v>
      </c>
      <c r="O12" s="5">
        <v>740</v>
      </c>
      <c r="P12" s="7">
        <v>500</v>
      </c>
    </row>
    <row r="13" spans="2:18" ht="13.8" customHeight="1">
      <c r="B13" s="8">
        <f t="shared" si="2"/>
        <v>2025</v>
      </c>
      <c r="C13" s="40">
        <f t="shared" si="3"/>
        <v>8</v>
      </c>
      <c r="D13" s="37">
        <v>7300</v>
      </c>
      <c r="E13" s="5">
        <v>23000</v>
      </c>
      <c r="F13" s="5">
        <v>1500</v>
      </c>
      <c r="G13" s="5"/>
      <c r="H13" s="5">
        <v>13500</v>
      </c>
      <c r="I13" s="5">
        <v>5000</v>
      </c>
      <c r="J13" s="5">
        <v>1200</v>
      </c>
      <c r="K13" s="22">
        <v>8000</v>
      </c>
      <c r="L13" s="3">
        <f t="shared" si="0"/>
        <v>22800</v>
      </c>
      <c r="M13" s="6">
        <v>6</v>
      </c>
      <c r="N13" s="3">
        <f t="shared" si="1"/>
        <v>2400</v>
      </c>
      <c r="O13" s="5">
        <v>370</v>
      </c>
      <c r="P13" s="7">
        <v>500</v>
      </c>
      <c r="R13" s="44" t="s">
        <v>29</v>
      </c>
    </row>
    <row r="14" spans="2:18" ht="13.8" customHeight="1">
      <c r="B14" s="8">
        <f t="shared" si="2"/>
        <v>2026</v>
      </c>
      <c r="C14" s="40">
        <f t="shared" si="3"/>
        <v>9</v>
      </c>
      <c r="D14" s="37">
        <v>7300</v>
      </c>
      <c r="E14" s="5">
        <v>23000</v>
      </c>
      <c r="F14" s="5">
        <v>1500</v>
      </c>
      <c r="G14" s="5"/>
      <c r="H14" s="5"/>
      <c r="I14" s="5"/>
      <c r="J14" s="5">
        <v>1200</v>
      </c>
      <c r="K14" s="22">
        <v>8000</v>
      </c>
      <c r="L14" s="3">
        <f t="shared" si="0"/>
        <v>22800</v>
      </c>
      <c r="M14" s="6">
        <v>6</v>
      </c>
      <c r="N14" s="3">
        <f t="shared" si="1"/>
        <v>2400</v>
      </c>
      <c r="O14" s="5">
        <v>740</v>
      </c>
      <c r="P14" s="7">
        <v>500</v>
      </c>
      <c r="R14" s="3">
        <f>D31+E31+F31+G31+H31+I31+J31+L31+N31+O31+P31</f>
        <v>1121460</v>
      </c>
    </row>
    <row r="15" spans="2:18" ht="13.8" customHeight="1">
      <c r="B15" s="8">
        <f t="shared" si="2"/>
        <v>2027</v>
      </c>
      <c r="C15" s="40">
        <f t="shared" si="3"/>
        <v>10</v>
      </c>
      <c r="D15" s="37">
        <v>7300</v>
      </c>
      <c r="E15" s="5">
        <v>20000</v>
      </c>
      <c r="F15" s="5">
        <v>1500</v>
      </c>
      <c r="G15" s="5">
        <v>10000</v>
      </c>
      <c r="H15" s="5"/>
      <c r="I15" s="5"/>
      <c r="J15" s="5">
        <v>1200</v>
      </c>
      <c r="K15" s="22">
        <v>8000</v>
      </c>
      <c r="L15" s="3">
        <f t="shared" si="0"/>
        <v>22800</v>
      </c>
      <c r="M15" s="6">
        <v>6</v>
      </c>
      <c r="N15" s="3">
        <f t="shared" si="1"/>
        <v>2400</v>
      </c>
      <c r="O15" s="5">
        <v>370</v>
      </c>
      <c r="P15" s="7">
        <v>500</v>
      </c>
      <c r="R15" s="44" t="s">
        <v>30</v>
      </c>
    </row>
    <row r="16" spans="2:18" ht="13.8" customHeight="1">
      <c r="B16" s="8">
        <f t="shared" si="2"/>
        <v>2028</v>
      </c>
      <c r="C16" s="40">
        <f t="shared" si="3"/>
        <v>11</v>
      </c>
      <c r="D16" s="37">
        <v>7300</v>
      </c>
      <c r="E16" s="5">
        <v>20000</v>
      </c>
      <c r="F16" s="5">
        <v>1500</v>
      </c>
      <c r="G16" s="5"/>
      <c r="H16" s="5"/>
      <c r="I16" s="5"/>
      <c r="J16" s="5">
        <v>1200</v>
      </c>
      <c r="K16" s="22">
        <v>8000</v>
      </c>
      <c r="L16" s="3">
        <f t="shared" si="0"/>
        <v>22800</v>
      </c>
      <c r="M16" s="6">
        <v>6</v>
      </c>
      <c r="N16" s="3">
        <f t="shared" si="1"/>
        <v>2400</v>
      </c>
      <c r="O16" s="5">
        <v>740</v>
      </c>
      <c r="P16" s="7">
        <v>500</v>
      </c>
      <c r="R16" s="4">
        <f>R14/K31</f>
        <v>7.7879166666666668</v>
      </c>
    </row>
    <row r="17" spans="2:23" ht="13.8" customHeight="1">
      <c r="B17" s="8">
        <f t="shared" si="2"/>
        <v>2029</v>
      </c>
      <c r="C17" s="40">
        <f t="shared" si="3"/>
        <v>12</v>
      </c>
      <c r="D17" s="37">
        <v>7300</v>
      </c>
      <c r="E17" s="5">
        <v>20000</v>
      </c>
      <c r="F17" s="5">
        <v>1500</v>
      </c>
      <c r="G17" s="5"/>
      <c r="H17" s="5">
        <v>13500</v>
      </c>
      <c r="I17" s="5">
        <v>5000</v>
      </c>
      <c r="J17" s="5">
        <v>1200</v>
      </c>
      <c r="K17" s="22">
        <v>8000</v>
      </c>
      <c r="L17" s="3">
        <f t="shared" si="0"/>
        <v>22800</v>
      </c>
      <c r="M17" s="6">
        <v>6</v>
      </c>
      <c r="N17" s="3">
        <f t="shared" si="1"/>
        <v>2400</v>
      </c>
      <c r="O17" s="5">
        <v>370</v>
      </c>
      <c r="P17" s="7">
        <v>500</v>
      </c>
      <c r="R17" s="44" t="s">
        <v>34</v>
      </c>
    </row>
    <row r="18" spans="2:23" ht="13.8" customHeight="1">
      <c r="B18" s="8">
        <f t="shared" si="2"/>
        <v>2030</v>
      </c>
      <c r="C18" s="40">
        <f t="shared" si="3"/>
        <v>13</v>
      </c>
      <c r="D18" s="37">
        <v>7300</v>
      </c>
      <c r="E18" s="5">
        <v>16000</v>
      </c>
      <c r="F18" s="5">
        <v>1500</v>
      </c>
      <c r="G18" s="5"/>
      <c r="H18" s="5"/>
      <c r="I18" s="5"/>
      <c r="J18" s="5">
        <v>1200</v>
      </c>
      <c r="K18" s="22">
        <v>8000</v>
      </c>
      <c r="L18" s="3">
        <f t="shared" si="0"/>
        <v>22800</v>
      </c>
      <c r="M18" s="6">
        <v>6</v>
      </c>
      <c r="N18" s="3">
        <f t="shared" si="1"/>
        <v>2400</v>
      </c>
      <c r="O18" s="5">
        <v>740</v>
      </c>
      <c r="P18" s="7">
        <v>500</v>
      </c>
      <c r="R18" s="4">
        <f>R11/K31</f>
        <v>7.083333333333333</v>
      </c>
    </row>
    <row r="19" spans="2:23" ht="13.8" customHeight="1" thickBot="1">
      <c r="B19" s="8">
        <f t="shared" si="2"/>
        <v>2031</v>
      </c>
      <c r="C19" s="40">
        <f t="shared" si="3"/>
        <v>14</v>
      </c>
      <c r="D19" s="37">
        <v>7300</v>
      </c>
      <c r="E19" s="5">
        <v>16000</v>
      </c>
      <c r="F19" s="5">
        <v>1500</v>
      </c>
      <c r="G19" s="5">
        <v>10000</v>
      </c>
      <c r="H19" s="5"/>
      <c r="I19" s="5"/>
      <c r="J19" s="5">
        <v>1200</v>
      </c>
      <c r="K19" s="22">
        <v>8000</v>
      </c>
      <c r="L19" s="3">
        <f t="shared" si="0"/>
        <v>22800</v>
      </c>
      <c r="M19" s="6">
        <v>6</v>
      </c>
      <c r="N19" s="3">
        <f t="shared" si="1"/>
        <v>2400</v>
      </c>
      <c r="O19" s="5">
        <v>370</v>
      </c>
      <c r="P19" s="7">
        <v>500</v>
      </c>
      <c r="W19" s="1"/>
    </row>
    <row r="20" spans="2:23" ht="13.8" customHeight="1">
      <c r="B20" s="8">
        <f t="shared" si="2"/>
        <v>2032</v>
      </c>
      <c r="C20" s="40">
        <f t="shared" si="3"/>
        <v>15</v>
      </c>
      <c r="D20" s="37">
        <v>7300</v>
      </c>
      <c r="E20" s="5"/>
      <c r="F20" s="5">
        <v>1500</v>
      </c>
      <c r="G20" s="5"/>
      <c r="H20" s="5"/>
      <c r="I20" s="5"/>
      <c r="J20" s="5">
        <v>1200</v>
      </c>
      <c r="K20" s="22">
        <v>8000</v>
      </c>
      <c r="L20" s="3">
        <f t="shared" si="0"/>
        <v>22800</v>
      </c>
      <c r="M20" s="6">
        <v>6</v>
      </c>
      <c r="N20" s="3">
        <f t="shared" si="1"/>
        <v>2400</v>
      </c>
      <c r="O20" s="5">
        <v>740</v>
      </c>
      <c r="P20" s="7">
        <v>500</v>
      </c>
      <c r="R20" s="45" t="s">
        <v>39</v>
      </c>
      <c r="W20" s="1"/>
    </row>
    <row r="21" spans="2:23" ht="13.8" customHeight="1" thickBot="1">
      <c r="B21" s="8">
        <f t="shared" si="2"/>
        <v>2033</v>
      </c>
      <c r="C21" s="40">
        <f t="shared" si="3"/>
        <v>16</v>
      </c>
      <c r="D21" s="37">
        <v>7300</v>
      </c>
      <c r="E21" s="5"/>
      <c r="F21" s="5">
        <v>1500</v>
      </c>
      <c r="G21" s="5"/>
      <c r="H21" s="5">
        <v>13500</v>
      </c>
      <c r="I21" s="5">
        <v>5000</v>
      </c>
      <c r="J21" s="5">
        <v>1200</v>
      </c>
      <c r="K21" s="22">
        <v>8000</v>
      </c>
      <c r="L21" s="3">
        <f t="shared" si="0"/>
        <v>22800</v>
      </c>
      <c r="M21" s="6">
        <v>6</v>
      </c>
      <c r="N21" s="3">
        <f t="shared" si="1"/>
        <v>2400</v>
      </c>
      <c r="O21" s="5">
        <v>370</v>
      </c>
      <c r="P21" s="7">
        <v>500</v>
      </c>
      <c r="R21" s="46" t="s">
        <v>40</v>
      </c>
      <c r="W21" s="1"/>
    </row>
    <row r="22" spans="2:23" ht="13.8" customHeight="1">
      <c r="B22" s="8">
        <f t="shared" si="2"/>
        <v>2034</v>
      </c>
      <c r="C22" s="40">
        <f t="shared" si="3"/>
        <v>17</v>
      </c>
      <c r="D22" s="37">
        <v>7300</v>
      </c>
      <c r="E22" s="5"/>
      <c r="F22" s="5">
        <v>1500</v>
      </c>
      <c r="G22" s="5"/>
      <c r="H22" s="5"/>
      <c r="I22" s="5"/>
      <c r="J22" s="5">
        <v>1200</v>
      </c>
      <c r="K22" s="22">
        <v>8000</v>
      </c>
      <c r="L22" s="3">
        <f t="shared" si="0"/>
        <v>22800</v>
      </c>
      <c r="M22" s="6">
        <v>6</v>
      </c>
      <c r="N22" s="3">
        <f t="shared" si="1"/>
        <v>2400</v>
      </c>
      <c r="O22" s="5">
        <v>740</v>
      </c>
      <c r="P22" s="7">
        <v>500</v>
      </c>
      <c r="R22" s="48">
        <f>(R5+R7+R14)-R9</f>
        <v>2141460</v>
      </c>
      <c r="W22" s="1"/>
    </row>
    <row r="23" spans="2:23" ht="13.8" customHeight="1" thickBot="1">
      <c r="B23" s="8">
        <f t="shared" si="2"/>
        <v>2035</v>
      </c>
      <c r="C23" s="40">
        <f t="shared" si="3"/>
        <v>18</v>
      </c>
      <c r="D23" s="37">
        <v>7300</v>
      </c>
      <c r="E23" s="5"/>
      <c r="F23" s="5">
        <v>1500</v>
      </c>
      <c r="G23" s="5">
        <v>10000</v>
      </c>
      <c r="H23" s="5"/>
      <c r="I23" s="5"/>
      <c r="J23" s="5">
        <v>1200</v>
      </c>
      <c r="K23" s="22">
        <v>8000</v>
      </c>
      <c r="L23" s="3">
        <f t="shared" si="0"/>
        <v>22800</v>
      </c>
      <c r="M23" s="6">
        <v>6</v>
      </c>
      <c r="N23" s="3">
        <f t="shared" si="1"/>
        <v>2400</v>
      </c>
      <c r="O23" s="5">
        <v>740</v>
      </c>
      <c r="P23" s="7">
        <v>500</v>
      </c>
      <c r="R23" s="49"/>
      <c r="W23" s="1"/>
    </row>
    <row r="24" spans="2:23" ht="13.8" customHeight="1" thickBot="1">
      <c r="B24" s="8">
        <f t="shared" si="2"/>
        <v>2036</v>
      </c>
      <c r="C24" s="40">
        <f t="shared" si="3"/>
        <v>19</v>
      </c>
      <c r="D24" s="37"/>
      <c r="E24" s="5"/>
      <c r="F24" s="5"/>
      <c r="G24" s="5"/>
      <c r="H24" s="5"/>
      <c r="I24" s="5"/>
      <c r="J24" s="5"/>
      <c r="K24" s="22"/>
      <c r="L24" s="3"/>
      <c r="M24" s="6"/>
      <c r="N24" s="3"/>
      <c r="O24" s="5"/>
      <c r="P24" s="7"/>
      <c r="R24" s="45" t="s">
        <v>41</v>
      </c>
      <c r="W24" s="1"/>
    </row>
    <row r="25" spans="2:23" ht="13.8" customHeight="1">
      <c r="B25" s="8">
        <f t="shared" si="2"/>
        <v>2037</v>
      </c>
      <c r="C25" s="40">
        <f t="shared" si="3"/>
        <v>20</v>
      </c>
      <c r="D25" s="37"/>
      <c r="E25" s="5"/>
      <c r="F25" s="5"/>
      <c r="G25" s="5"/>
      <c r="H25" s="5"/>
      <c r="I25" s="5"/>
      <c r="J25" s="5"/>
      <c r="K25" s="22"/>
      <c r="L25" s="3"/>
      <c r="M25" s="6"/>
      <c r="N25" s="3"/>
      <c r="O25" s="5"/>
      <c r="P25" s="7"/>
      <c r="R25" s="48">
        <f>R22/(D32*12)</f>
        <v>9914.1666666666661</v>
      </c>
      <c r="W25" s="1"/>
    </row>
    <row r="26" spans="2:23" ht="13.8" customHeight="1" thickBot="1">
      <c r="B26" s="8">
        <f t="shared" si="2"/>
        <v>2038</v>
      </c>
      <c r="C26" s="40">
        <f t="shared" si="3"/>
        <v>21</v>
      </c>
      <c r="D26" s="37"/>
      <c r="E26" s="5"/>
      <c r="F26" s="5"/>
      <c r="G26" s="5"/>
      <c r="H26" s="5"/>
      <c r="I26" s="5"/>
      <c r="J26" s="5"/>
      <c r="K26" s="22"/>
      <c r="L26" s="3"/>
      <c r="M26" s="6"/>
      <c r="N26" s="3"/>
      <c r="O26" s="5"/>
      <c r="P26" s="7"/>
      <c r="R26" s="49"/>
      <c r="W26" s="1"/>
    </row>
    <row r="27" spans="2:23" ht="13.8" customHeight="1">
      <c r="B27" s="8">
        <f t="shared" si="2"/>
        <v>2039</v>
      </c>
      <c r="C27" s="40">
        <f t="shared" si="3"/>
        <v>22</v>
      </c>
      <c r="D27" s="37"/>
      <c r="E27" s="5"/>
      <c r="F27" s="5"/>
      <c r="G27" s="5"/>
      <c r="H27" s="5"/>
      <c r="I27" s="5"/>
      <c r="J27" s="5"/>
      <c r="K27" s="22"/>
      <c r="L27" s="3"/>
      <c r="M27" s="6"/>
      <c r="N27" s="3"/>
      <c r="O27" s="5"/>
      <c r="P27" s="7"/>
      <c r="R27" s="45" t="s">
        <v>35</v>
      </c>
      <c r="W27" s="1"/>
    </row>
    <row r="28" spans="2:23" ht="13.8" customHeight="1" thickBot="1">
      <c r="B28" s="8">
        <f t="shared" si="2"/>
        <v>2040</v>
      </c>
      <c r="C28" s="40">
        <f t="shared" si="3"/>
        <v>23</v>
      </c>
      <c r="D28" s="37"/>
      <c r="E28" s="5"/>
      <c r="F28" s="5"/>
      <c r="G28" s="5"/>
      <c r="H28" s="5"/>
      <c r="I28" s="5"/>
      <c r="J28" s="5"/>
      <c r="K28" s="22"/>
      <c r="L28" s="3"/>
      <c r="M28" s="6"/>
      <c r="N28" s="3"/>
      <c r="O28" s="5"/>
      <c r="P28" s="7"/>
      <c r="R28" s="46" t="s">
        <v>36</v>
      </c>
      <c r="W28" s="1"/>
    </row>
    <row r="29" spans="2:23" ht="13.8" customHeight="1">
      <c r="B29" s="8">
        <f t="shared" si="2"/>
        <v>2041</v>
      </c>
      <c r="C29" s="40">
        <f t="shared" si="3"/>
        <v>24</v>
      </c>
      <c r="D29" s="37"/>
      <c r="E29" s="5"/>
      <c r="F29" s="5"/>
      <c r="G29" s="5"/>
      <c r="H29" s="5"/>
      <c r="I29" s="5"/>
      <c r="J29" s="5"/>
      <c r="K29" s="22"/>
      <c r="L29" s="3"/>
      <c r="M29" s="6"/>
      <c r="N29" s="3"/>
      <c r="O29" s="5"/>
      <c r="P29" s="7"/>
      <c r="R29" s="50">
        <f>R16+R18</f>
        <v>14.87125</v>
      </c>
      <c r="W29" s="1"/>
    </row>
    <row r="30" spans="2:23" ht="13.8" customHeight="1" thickBot="1">
      <c r="B30" s="9">
        <f t="shared" si="2"/>
        <v>2042</v>
      </c>
      <c r="C30" s="41">
        <f t="shared" si="3"/>
        <v>25</v>
      </c>
      <c r="D30" s="38"/>
      <c r="E30" s="10"/>
      <c r="F30" s="10"/>
      <c r="G30" s="10"/>
      <c r="H30" s="10"/>
      <c r="I30" s="10"/>
      <c r="J30" s="10"/>
      <c r="K30" s="23"/>
      <c r="L30" s="11"/>
      <c r="M30" s="12"/>
      <c r="N30" s="11"/>
      <c r="O30" s="10"/>
      <c r="P30" s="13"/>
      <c r="R30" s="51"/>
      <c r="W30" s="1"/>
    </row>
    <row r="31" spans="2:23">
      <c r="D31" s="19">
        <f t="shared" ref="D31:L31" si="4">SUM(D6:D30)</f>
        <v>131400</v>
      </c>
      <c r="E31" s="19">
        <f t="shared" si="4"/>
        <v>338000</v>
      </c>
      <c r="F31" s="19">
        <f t="shared" si="4"/>
        <v>27000</v>
      </c>
      <c r="G31" s="19">
        <f t="shared" si="4"/>
        <v>51500</v>
      </c>
      <c r="H31" s="19">
        <f t="shared" si="4"/>
        <v>54000</v>
      </c>
      <c r="I31" s="19">
        <f t="shared" si="4"/>
        <v>25000</v>
      </c>
      <c r="J31" s="19">
        <f t="shared" si="4"/>
        <v>21600</v>
      </c>
      <c r="K31" s="20">
        <f t="shared" si="4"/>
        <v>144000</v>
      </c>
      <c r="L31" s="19">
        <f t="shared" si="4"/>
        <v>410400</v>
      </c>
      <c r="M31" s="21"/>
      <c r="N31" s="19">
        <f>SUM(N6:N30)</f>
        <v>43200</v>
      </c>
      <c r="O31" s="19">
        <f>SUM(O6:O30)</f>
        <v>10360</v>
      </c>
      <c r="P31" s="19">
        <f>SUM(P6:P30)</f>
        <v>9000</v>
      </c>
      <c r="W31" s="1"/>
    </row>
    <row r="32" spans="2:23">
      <c r="D32" s="47">
        <f>COUNTA(D6:D30)</f>
        <v>18</v>
      </c>
      <c r="O32" s="1"/>
      <c r="P32" s="1"/>
      <c r="W32" s="1"/>
    </row>
    <row r="33" spans="15:23">
      <c r="O33" s="1"/>
      <c r="P33" s="1"/>
      <c r="W33" s="1"/>
    </row>
  </sheetData>
  <mergeCells count="3">
    <mergeCell ref="R22:R23"/>
    <mergeCell ref="R25:R26"/>
    <mergeCell ref="R29:R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Náklady na obytný vůz</dc:title>
  <dc:subject>vypočet nákladů</dc:subject>
  <dc:creator>Jiří Čihák</dc:creator>
  <dc:description>www.nas-partak-obytnak.cz</dc:description>
  <cp:lastModifiedBy>user</cp:lastModifiedBy>
  <dcterms:created xsi:type="dcterms:W3CDTF">2020-02-27T10:54:51Z</dcterms:created>
  <dcterms:modified xsi:type="dcterms:W3CDTF">2020-03-22T00:07:59Z</dcterms:modified>
</cp:coreProperties>
</file>